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65416" yWindow="65416" windowWidth="29040" windowHeight="15840" firstSheet="3" activeTab="8"/>
  </bookViews>
  <sheets>
    <sheet name="Rekapitulace stavby" sheetId="1" r:id="rId1"/>
    <sheet name="1 - Zpevněné plochy" sheetId="2" r:id="rId2"/>
    <sheet name="2 - ZTI" sheetId="3" r:id="rId3"/>
    <sheet name="3 - Veřejné osvětlení" sheetId="4" r:id="rId4"/>
    <sheet name="4 - Opěrná zeď" sheetId="5" r:id="rId5"/>
    <sheet name="5 - Přístavba a zastřešení" sheetId="6" r:id="rId6"/>
    <sheet name="6 - Elektromontáže" sheetId="7" r:id="rId7"/>
    <sheet name="VRN - Ostatní a vedlejší ..." sheetId="8" r:id="rId8"/>
    <sheet name="Pokyny pro vyplnění" sheetId="9" r:id="rId9"/>
  </sheets>
  <definedNames>
    <definedName name="_xlnm._FilterDatabase" localSheetId="1" hidden="1">'1 - Zpevněné plochy'!$C$104:$K$394</definedName>
    <definedName name="_xlnm._FilterDatabase" localSheetId="2" hidden="1">'2 - ZTI'!$C$92:$K$172</definedName>
    <definedName name="_xlnm._FilterDatabase" localSheetId="3" hidden="1">'3 - Veřejné osvětlení'!$C$86:$K$103</definedName>
    <definedName name="_xlnm._FilterDatabase" localSheetId="4" hidden="1">'4 - Opěrná zeď'!$C$94:$K$182</definedName>
    <definedName name="_xlnm._FilterDatabase" localSheetId="5" hidden="1">'5 - Přístavba a zastřešení'!$C$110:$K$593</definedName>
    <definedName name="_xlnm._FilterDatabase" localSheetId="6" hidden="1">'6 - Elektromontáže'!$C$90:$K$132</definedName>
    <definedName name="_xlnm._FilterDatabase" localSheetId="7" hidden="1">'VRN - Ostatní a vedlejší ...'!$C$85:$K$94</definedName>
    <definedName name="_xlnm.Print_Area" localSheetId="1">'1 - Zpevněné plochy'!$C$4:$J$41,'1 - Zpevněné plochy'!$C$47:$J$84,'1 - Zpevněné plochy'!$C$90:$K$394</definedName>
    <definedName name="_xlnm.Print_Area" localSheetId="2">'2 - ZTI'!$C$4:$J$41,'2 - ZTI'!$C$47:$J$72,'2 - ZTI'!$C$78:$K$172</definedName>
    <definedName name="_xlnm.Print_Area" localSheetId="3">'3 - Veřejné osvětlení'!$C$4:$J$41,'3 - Veřejné osvětlení'!$C$47:$J$66,'3 - Veřejné osvětlení'!$C$72:$K$103</definedName>
    <definedName name="_xlnm.Print_Area" localSheetId="4">'4 - Opěrná zeď'!$C$4:$J$41,'4 - Opěrná zeď'!$C$47:$J$74,'4 - Opěrná zeď'!$C$80:$K$182</definedName>
    <definedName name="_xlnm.Print_Area" localSheetId="5">'5 - Přístavba a zastřešení'!$C$4:$J$41,'5 - Přístavba a zastřešení'!$C$47:$J$90,'5 - Přístavba a zastřešení'!$C$96:$K$593</definedName>
    <definedName name="_xlnm.Print_Area" localSheetId="6">'6 - Elektromontáže'!$C$4:$J$41,'6 - Elektromontáže'!$C$47:$J$70,'6 - Elektromontáže'!$C$76:$K$132</definedName>
    <definedName name="_xlnm.Print_Area" localSheetId="8">'Pokyny pro vyplnění'!$B$2:$K$71,'Pokyny pro vyplnění'!$B$74:$K$118,'Pokyny pro vyplnění'!$B$121:$K$161,'Pokyny pro vyplnění'!$B$164:$K$218</definedName>
    <definedName name="_xlnm.Print_Area" localSheetId="0">'Rekapitulace stavby'!$D$4:$AO$36,'Rekapitulace stavby'!$C$42:$AQ$63</definedName>
    <definedName name="_xlnm.Print_Area" localSheetId="7">'VRN - Ostatní a vedlejší ...'!$C$4:$J$41,'VRN - Ostatní a vedlejší ...'!$C$47:$J$65,'VRN - Ostatní a vedlejší ...'!$C$71:$K$94</definedName>
    <definedName name="_xlnm.Print_Titles" localSheetId="0">'Rekapitulace stavby'!$52:$52</definedName>
    <definedName name="_xlnm.Print_Titles" localSheetId="1">'1 - Zpevněné plochy'!$104:$104</definedName>
    <definedName name="_xlnm.Print_Titles" localSheetId="2">'2 - ZTI'!$92:$92</definedName>
    <definedName name="_xlnm.Print_Titles" localSheetId="3">'3 - Veřejné osvětlení'!$86:$86</definedName>
    <definedName name="_xlnm.Print_Titles" localSheetId="4">'4 - Opěrná zeď'!$94:$94</definedName>
    <definedName name="_xlnm.Print_Titles" localSheetId="5">'5 - Přístavba a zastřešení'!$110:$110</definedName>
    <definedName name="_xlnm.Print_Titles" localSheetId="6">'6 - Elektromontáže'!$90:$90</definedName>
    <definedName name="_xlnm.Print_Titles" localSheetId="7">'VRN - Ostatní a vedlejší ...'!$85:$85</definedName>
  </definedNames>
  <calcPr calcId="145621"/>
</workbook>
</file>

<file path=xl/sharedStrings.xml><?xml version="1.0" encoding="utf-8"?>
<sst xmlns="http://schemas.openxmlformats.org/spreadsheetml/2006/main" count="12210" uniqueCount="2154">
  <si>
    <t>Export Komplet</t>
  </si>
  <si>
    <t>VZ</t>
  </si>
  <si>
    <t>2.0</t>
  </si>
  <si>
    <t/>
  </si>
  <si>
    <t>False</t>
  </si>
  <si>
    <t>{a7533a99-dc3d-4d58-88df-6dac2fedf0dd}</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</si>
  <si>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</si>
  <si>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</si>
  <si>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</si>
  <si>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</si>
  <si>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</si>
  <si>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</si>
  <si>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</si>
  <si>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</si>
  <si>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</si>
  <si>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</si>
  <si>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</si>
  <si>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</si>
  <si>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pro urgentní příjem interních oborů Nemocnice Tábor, a.s.</t>
  </si>
  <si>
    <t>KSO:</t>
  </si>
  <si>
    <t>CC-CZ:</t>
  </si>
  <si>
    <t>Místo:</t>
  </si>
  <si>
    <t>Tř. Kpt. Jaroše 200/10, 390 03 Tábor</t>
  </si>
  <si>
    <t>Datum:</t>
  </si>
  <si>
    <t>29. 4. 2020</t>
  </si>
  <si>
    <t>Zadavatel:</t>
  </si>
  <si>
    <t>IČ:</t>
  </si>
  <si>
    <t>Nemocnice Tábor, a.s.</t>
  </si>
  <si>
    <t>DIČ:</t>
  </si>
  <si>
    <t>Uchazeč:</t>
  </si>
  <si>
    <t>Vyplň údaj</t>
  </si>
  <si>
    <t>Projektant:</t>
  </si>
  <si>
    <t>AGP nova spol. s 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</si>
  <si>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</si>
  <si>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</si>
  <si>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</si>
  <si>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</si>
  <si>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https://podminky.urs.cz.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</si>
  <si>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</si>
  <si>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</si>
  <si>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</si>
  <si>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</si>
  <si>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</si>
  <si>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</si>
  <si>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</si>
  <si>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</si>
  <si>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</si>
  <si>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</si>
  <si>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</si>
  <si>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</si>
  <si>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</si>
  <si>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</si>
  <si>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</si>
  <si>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</si>
  <si>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</si>
  <si>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</si>
  <si>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</si>
  <si>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</si>
  <si>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</si>
  <si>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</si>
  <si>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</si>
  <si>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</si>
  <si>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</si>
  <si>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</si>
  <si>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</si>
  <si>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</si>
  <si>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</si>
  <si>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</si>
  <si>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</si>
  <si>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</si>
  <si>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</si>
  <si>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</si>
  <si>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</si>
  <si>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</si>
  <si>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</si>
  <si>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</si>
  <si>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SO02</t>
  </si>
  <si>
    <t>Venkovní práce</t>
  </si>
  <si>
    <t>STA</t>
  </si>
  <si>
    <t>{93d68b48-42d2-4122-8101-fc935b74e9df}</t>
  </si>
  <si>
    <t>2</t>
  </si>
  <si>
    <t>/</t>
  </si>
  <si>
    <t>Zpevněné plochy</t>
  </si>
  <si>
    <t>Soupis</t>
  </si>
  <si>
    <t>{5001190f-cccf-47e8-a21d-3ddd3781f75a}</t>
  </si>
  <si>
    <t>ZTI</t>
  </si>
  <si>
    <t>{90dba679-1f01-48ee-8eb6-436be8729d5e}</t>
  </si>
  <si>
    <t>3</t>
  </si>
  <si>
    <t>Veřejné osvětlení</t>
  </si>
  <si>
    <t>{d8502c35-08fd-4b3d-b353-d117e26e5048}</t>
  </si>
  <si>
    <t>4</t>
  </si>
  <si>
    <t>Opěrná zeď</t>
  </si>
  <si>
    <t>{b6aa13ee-5ab3-4c2c-9a89-d7f7c894ed68}</t>
  </si>
  <si>
    <t>5</t>
  </si>
  <si>
    <t>Přístavba a zastřešení</t>
  </si>
  <si>
    <t>{90d13f5b-3efe-4683-bb47-e7e713d394e7}</t>
  </si>
  <si>
    <t>6</t>
  </si>
  <si>
    <t>Elektromontáže</t>
  </si>
  <si>
    <t>{90e9ca82-5cb5-4571-8899-cf639db19f03}</t>
  </si>
  <si>
    <t>VRN</t>
  </si>
  <si>
    <t>Ostatní a vedlejší náklady</t>
  </si>
  <si>
    <t>{3888b0e8-c185-424f-bc9c-d1fcdf7078d5}</t>
  </si>
  <si>
    <t>KRYCÍ LIST SOUPISU PRACÍ</t>
  </si>
  <si>
    <t>Objekt:</t>
  </si>
  <si>
    <t>SO02 - Venkovní práce</t>
  </si>
  <si>
    <t>Soupis:</t>
  </si>
  <si>
    <t>1 - Zpevněné plochy</t>
  </si>
  <si>
    <t>REKAPITULACE ČLENĚNÍ SOUPISU PRACÍ</t>
  </si>
  <si>
    <t>Kód dílu - Popis</t>
  </si>
  <si>
    <t>Cena celkem [CZK]</t>
  </si>
  <si>
    <t>-1</t>
  </si>
  <si>
    <t>01 - Zpevněné plochy</t>
  </si>
  <si>
    <t xml:space="preserve">    1 - Zemní práce</t>
  </si>
  <si>
    <t xml:space="preserve">      11 - Zemní práce - přípravné a přidružené práce</t>
  </si>
  <si>
    <t xml:space="preserve">      12 - Zemní práce - odkopávky a prokopávky</t>
  </si>
  <si>
    <t xml:space="preserve">      13 - Zemní práce - hloubené vykopávky</t>
  </si>
  <si>
    <t xml:space="preserve">      15 - Zemní práce - zajištění výkopu, násypu a svahu</t>
  </si>
  <si>
    <t xml:space="preserve">      16 - Zemní práce - přemístění výkopku</t>
  </si>
  <si>
    <t xml:space="preserve">      17 - Zemní práce - konstrukce ze zemin</t>
  </si>
  <si>
    <t xml:space="preserve">      18 - Zemní práce - povrchové úpravy terénu</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</si>
  <si>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</si>
  <si>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</si>
  <si>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</si>
  <si>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</si>
  <si>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</si>
  <si>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 bourání</t>
  </si>
  <si>
    <t xml:space="preserve">      91 - Doplňující konstrukce a práce pozemních komunikací, letišť a ploch</t>
  </si>
  <si>
    <t xml:space="preserve">      93 - Různé dokončovací konstrukce a práce inženýrských staveb</t>
  </si>
  <si>
    <t xml:space="preserve">    997 - Přesun sutě</t>
  </si>
  <si>
    <t xml:space="preserve">    998 - Přesun hmot</t>
  </si>
  <si>
    <t xml:space="preserve">    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</si>
  <si>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</si>
  <si>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</si>
  <si>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</si>
  <si>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</si>
  <si>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</si>
  <si>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</si>
  <si>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</si>
  <si>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</si>
  <si>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</si>
  <si>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</si>
  <si>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</si>
  <si>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</si>
  <si>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</si>
  <si>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01</t>
  </si>
  <si>
    <t>ROZPOCET</t>
  </si>
  <si>
    <t>Zemní práce</t>
  </si>
  <si>
    <t>11</t>
  </si>
  <si>
    <t>Zemní práce - přípravné a přidružené práce</t>
  </si>
  <si>
    <t>K</t>
  </si>
  <si>
    <t>112101101</t>
  </si>
  <si>
    <t>Odstranění stromů listnatých průměru kmene do 300 mm</t>
  </si>
  <si>
    <t>kus</t>
  </si>
  <si>
    <t>-144885661</t>
  </si>
  <si>
    <t>112251101</t>
  </si>
  <si>
    <t>Odstranění pařezů D do 300 mm</t>
  </si>
  <si>
    <t>204001015</t>
  </si>
  <si>
    <t>113107222</t>
  </si>
  <si>
    <t>Odstranění podkladu z kameniva drceného tl 200 mm strojně pl přes 200 m2</t>
  </si>
  <si>
    <t>m2</t>
  </si>
  <si>
    <t>-1193887132</t>
  </si>
  <si>
    <t>VV</t>
  </si>
  <si>
    <t>"stávající asfaltová komunikace"   469,31</t>
  </si>
  <si>
    <t>113107242</t>
  </si>
  <si>
    <t>Odstranění podkladu živičného tl 100 mm strojně pl přes 200 m2</t>
  </si>
  <si>
    <t>692227108</t>
  </si>
  <si>
    <t>113107322</t>
  </si>
  <si>
    <t>Odstranění podkladu z kameniva drceného tl přes 100 do 200 mm strojně pl do 50 m2</t>
  </si>
  <si>
    <t>-1344136024</t>
  </si>
  <si>
    <t>štěrkodrť ŠD (tl. 170 mm)</t>
  </si>
  <si>
    <t>"komunikace u obrubníků"   36,50</t>
  </si>
  <si>
    <t>štěrkodrť ŠD (tl. 200 mm)</t>
  </si>
  <si>
    <t>Součet</t>
  </si>
  <si>
    <t>113107342</t>
  </si>
  <si>
    <t>Odstranění podkladu živičného tl přes 50 do 100 mm strojně pl do 50 m2</t>
  </si>
  <si>
    <t>1971340035</t>
  </si>
  <si>
    <t>ACP 16+ (tl. 70 mm)</t>
  </si>
  <si>
    <t>7</t>
  </si>
  <si>
    <t>113154112</t>
  </si>
  <si>
    <t>Frézování živičného krytu tl 40 mm pruh š 0,5 m pl do 500 m2 bez překážek v trase</t>
  </si>
  <si>
    <t>590945559</t>
  </si>
  <si>
    <t>"odstranění komunikace u obrubníků"   36,50</t>
  </si>
  <si>
    <t>8</t>
  </si>
  <si>
    <t>113154113</t>
  </si>
  <si>
    <t>Frézování živičného krytu tl 50 mm pruh š 0,5 m pl do 500 m2 bez překážek v trase</t>
  </si>
  <si>
    <t>-1794168918</t>
  </si>
  <si>
    <t>"odfrézování stávající komunikace u obrubníků"   36,50</t>
  </si>
  <si>
    <t>9</t>
  </si>
  <si>
    <t>113202111</t>
  </si>
  <si>
    <t>Vytrhání obrub krajníků obrubníků stojatých</t>
  </si>
  <si>
    <t>m</t>
  </si>
  <si>
    <t>-1582370454</t>
  </si>
  <si>
    <t>"silniční obrubníky"   166,60</t>
  </si>
  <si>
    <t>111</t>
  </si>
  <si>
    <t>K088</t>
  </si>
  <si>
    <t>D+M náhradní výsadba- strom o min. průměru 14cm</t>
  </si>
  <si>
    <t>-622122128</t>
  </si>
  <si>
    <t>12</t>
  </si>
  <si>
    <t>Zemní práce - odkopávky a prokopávky</t>
  </si>
  <si>
    <t>10</t>
  </si>
  <si>
    <t>121151123</t>
  </si>
  <si>
    <t>Sejmutí ornice plochy přes 500 m2 tl vrstvy do 200 mm strojně</t>
  </si>
  <si>
    <t>1308691479</t>
  </si>
  <si>
    <t>122151401</t>
  </si>
  <si>
    <t>Vykopávky v zemníku na suchu v hornině třídy těžitelnosti I, skupiny 1 a 2 objem do 20 m3 strojně</t>
  </si>
  <si>
    <t>m3</t>
  </si>
  <si>
    <t>-197449686</t>
  </si>
  <si>
    <t>ornice na zatravnění</t>
  </si>
  <si>
    <t>1240,45*0,15</t>
  </si>
  <si>
    <t>122251104</t>
  </si>
  <si>
    <t>Odkopávky a prokopávky nezapažené v hornině třídy těžitelnosti I, skupiny 3 objem do 500 m3 strojně</t>
  </si>
  <si>
    <t>-813517967</t>
  </si>
  <si>
    <t>13</t>
  </si>
  <si>
    <t>122251404</t>
  </si>
  <si>
    <t>Vykopávky v zemníku na suchu v hornině třídy těžitelnosti I, skupiny 3 objem do 500 m3 strojně</t>
  </si>
  <si>
    <t>1721836259</t>
  </si>
  <si>
    <t>lomová skrývka na výměnu</t>
  </si>
  <si>
    <t>"výměna zeminy v tl. 300 nebo 500 mm"   606,04</t>
  </si>
  <si>
    <t>14</t>
  </si>
  <si>
    <t>M</t>
  </si>
  <si>
    <t>597990001</t>
  </si>
  <si>
    <t>lomová skrývka</t>
  </si>
  <si>
    <t>t</t>
  </si>
  <si>
    <t>1951911528</t>
  </si>
  <si>
    <t>606,04*1,9</t>
  </si>
  <si>
    <t>Zemní práce - hloubené vykopávky</t>
  </si>
  <si>
    <t>132254101</t>
  </si>
  <si>
    <t>Hloubení rýh zapažených š do 800 mm v hornině třídy těžitelnosti I, skupiny 3 objem do 20 m3 strojně</t>
  </si>
  <si>
    <t>-586762746</t>
  </si>
  <si>
    <t>přípojky k uličním vpustím a liniovému odvodnění  - potrubí DN 150</t>
  </si>
  <si>
    <t>13,0*0,70*1,5</t>
  </si>
  <si>
    <t>Zemní práce - zajištění výkopu, násypu a svahu</t>
  </si>
  <si>
    <t>16</t>
  </si>
  <si>
    <t>151101101</t>
  </si>
  <si>
    <t>Zřízení příložného pažení a rozepření stěn rýh hl do 2 m</t>
  </si>
  <si>
    <t>-1618774685</t>
  </si>
  <si>
    <t>13,0*2*1,5</t>
  </si>
  <si>
    <t>17</t>
  </si>
  <si>
    <t>151101111</t>
  </si>
  <si>
    <t>Odstranění příložného pažení a rozepření stěn rýh hl do 2 m</t>
  </si>
  <si>
    <t>-1953256564</t>
  </si>
  <si>
    <t>Zemní práce - přemístění výkopku</t>
  </si>
  <si>
    <t>18</t>
  </si>
  <si>
    <t>162201401</t>
  </si>
  <si>
    <t>Vodorovné přemístění větví stromů listnatých do 1 km D kmene do 300 mm</t>
  </si>
  <si>
    <t>-1346132005</t>
  </si>
  <si>
    <t>19</t>
  </si>
  <si>
    <t>162201411</t>
  </si>
  <si>
    <t>Vodorovné přemístění kmenů stromů listnatých do 1 km D kmene do 300 mm</t>
  </si>
  <si>
    <t>-1873399034</t>
  </si>
  <si>
    <t>20</t>
  </si>
  <si>
    <t>162201421</t>
  </si>
  <si>
    <t>Vodorovné přemístění pařezů do 1 km D do 300 mm</t>
  </si>
  <si>
    <t>-2061785332</t>
  </si>
  <si>
    <t>162301931</t>
  </si>
  <si>
    <t>Příplatek k vodorovnému přemístění větví stromů listnatých D kmene do 300 mm ZKD 1 km</t>
  </si>
  <si>
    <t>1616818674</t>
  </si>
  <si>
    <t>celkem 10 km</t>
  </si>
  <si>
    <t>6*9</t>
  </si>
  <si>
    <t>22</t>
  </si>
  <si>
    <t>162301951</t>
  </si>
  <si>
    <t>Příplatek k vodorovnému přemístění kmenů stromů listnatých D kmene do 300 mm ZKD 1 km</t>
  </si>
  <si>
    <t>1293601571</t>
  </si>
  <si>
    <t>23</t>
  </si>
  <si>
    <t>162301971</t>
  </si>
  <si>
    <t>Příplatek k vodorovnému přemístění pařezů D 300 mm ZKD 1 km</t>
  </si>
  <si>
    <t>896405923</t>
  </si>
  <si>
    <t>24</t>
  </si>
  <si>
    <t>162751117</t>
  </si>
  <si>
    <t>Vodorovné přemístění do 10000 m výkopku/sypaniny z horniny třídy těžitelnosti I, skupiny 1 až 3</t>
  </si>
  <si>
    <t>1448252596</t>
  </si>
  <si>
    <t>přebytečná zemina</t>
  </si>
  <si>
    <t>"celkem výkop"   13,65+1075,91</t>
  </si>
  <si>
    <t>"odpočet zásypu"   -10,465</t>
  </si>
  <si>
    <t>Mezisoučet</t>
  </si>
  <si>
    <t>"odvoz sejmuté ornice"   645,08*0,20</t>
  </si>
  <si>
    <t>"dovoz ornice na zatravnění"   1240,45*0,15</t>
  </si>
  <si>
    <t>"lomová prosívka na výměnu - dovoz"   606,04</t>
  </si>
  <si>
    <t>Zemní práce - konstrukce ze zemin</t>
  </si>
  <si>
    <t>25</t>
  </si>
  <si>
    <t>171151111</t>
  </si>
  <si>
    <t>Uložení sypaniny z hornin nesoudržných sypkých do násypů zhutněných</t>
  </si>
  <si>
    <t>162871327</t>
  </si>
  <si>
    <t>"lomová prosívka"   606,04</t>
  </si>
  <si>
    <t>26</t>
  </si>
  <si>
    <t>171201201</t>
  </si>
  <si>
    <t>Uložení sypaniny na skládky</t>
  </si>
  <si>
    <t>-1649609356</t>
  </si>
  <si>
    <t>"celkem výkop"   13,65+777,02</t>
  </si>
  <si>
    <t>27</t>
  </si>
  <si>
    <t>171201221</t>
  </si>
  <si>
    <t>Poplatek za uložení na skládce (skládkovné) zeminy a kamení kód odpadu 17 05 04</t>
  </si>
  <si>
    <t>963083271</t>
  </si>
  <si>
    <t>780,205*1,85</t>
  </si>
  <si>
    <t>28</t>
  </si>
  <si>
    <t>174101101</t>
  </si>
  <si>
    <t>Zásyp jam, šachet rýh nebo kolem objektů sypaninou se zhutněním</t>
  </si>
  <si>
    <t>1867376560</t>
  </si>
  <si>
    <t>"výkop pro přípojky DN 150"   13,65</t>
  </si>
  <si>
    <t>"odpočet obsypu"   -2,275</t>
  </si>
  <si>
    <t>"odpočet lože"   -0,91</t>
  </si>
  <si>
    <t>29</t>
  </si>
  <si>
    <t>175151101</t>
  </si>
  <si>
    <t>Obsypání potrubí strojně sypaninou bez prohození, uloženou do 3 m</t>
  </si>
  <si>
    <t>445998818</t>
  </si>
  <si>
    <t>obsyp potrubí - 100 mm nad horní hranu potrubí</t>
  </si>
  <si>
    <t>13,0*0,70*0,25</t>
  </si>
  <si>
    <t>30</t>
  </si>
  <si>
    <t>58337344</t>
  </si>
  <si>
    <t>štěrkopísek frakce 0/32</t>
  </si>
  <si>
    <t>128</t>
  </si>
  <si>
    <t>527361977</t>
  </si>
  <si>
    <t>2,275*1,7</t>
  </si>
  <si>
    <t>"15 % na zhutnění"   3,868*1,15</t>
  </si>
  <si>
    <t>Zemní práce - povrchové úpravy terénu</t>
  </si>
  <si>
    <t>31</t>
  </si>
  <si>
    <t>181351113</t>
  </si>
  <si>
    <t>Rozprostření ornice tl vrstvy do 200 mm pl přes 500 m2 v rovině nebo ve svahu do 1:5 strojně</t>
  </si>
  <si>
    <t>-30087489</t>
  </si>
  <si>
    <t>32</t>
  </si>
  <si>
    <t>181451311</t>
  </si>
  <si>
    <t>Založení trávníku strojně výsevem včetně utažení v rovině</t>
  </si>
  <si>
    <t>-292077669</t>
  </si>
  <si>
    <t>33</t>
  </si>
  <si>
    <t>00572470</t>
  </si>
  <si>
    <t>osivo směs travní univerzál</t>
  </si>
  <si>
    <t>kg</t>
  </si>
  <si>
    <t>-1672170623</t>
  </si>
  <si>
    <t>0,03 kg/m2</t>
  </si>
  <si>
    <t>1240,45*0,03</t>
  </si>
  <si>
    <t>34</t>
  </si>
  <si>
    <t>181951111</t>
  </si>
  <si>
    <t>Úprava pláně v hornině třídy těžitelnosti I, skupiny 1 až 3 bez zhutnění</t>
  </si>
  <si>
    <t>-703028177</t>
  </si>
  <si>
    <t>"pod rozprostření ornice"   1240,45</t>
  </si>
  <si>
    <t>35</t>
  </si>
  <si>
    <t>181951112</t>
  </si>
  <si>
    <t>Úprava pláně v hornině třídy těžitelnosti I, skupiny 1 až 3 se zhutněním</t>
  </si>
  <si>
    <t>-645163664</t>
  </si>
  <si>
    <t>"reliéfní zámková dlažba tl. 80 mm"  4,60</t>
  </si>
  <si>
    <t>"zámková dlažba tl. 60 mm"   88,10</t>
  </si>
  <si>
    <t>"zámková dlažba tl. 80 mm"   15,75</t>
  </si>
  <si>
    <t>"doplnění u vozovky - u obrubníků"   36,50</t>
  </si>
  <si>
    <t>"asfaltová komunikace"   816,70</t>
  </si>
  <si>
    <t>"zatravňovací tvárnice"   79,90</t>
  </si>
  <si>
    <t>Zakládání</t>
  </si>
  <si>
    <t>36</t>
  </si>
  <si>
    <t>212752102</t>
  </si>
  <si>
    <t>Trativod z drenážních trubek korugovaných PE-HD SN 4 perforace 360° včetně lože otevřený výkop DN 150 pro liniové stavby</t>
  </si>
  <si>
    <t>1847532741</t>
  </si>
  <si>
    <t>"drenáž DN 150"   104,0</t>
  </si>
  <si>
    <t>37</t>
  </si>
  <si>
    <t>214500211</t>
  </si>
  <si>
    <t>Zřízení výplně rýh s drenážním potrubím do DN 200 štěrkopískem v do 550 mm</t>
  </si>
  <si>
    <t>728898162</t>
  </si>
  <si>
    <t>"drenáž - v. 0,45 m, š. 0,35 m"  104,0</t>
  </si>
  <si>
    <t>38</t>
  </si>
  <si>
    <t>58343930</t>
  </si>
  <si>
    <t>kamenivo drcené hrubé frakce 16/32</t>
  </si>
  <si>
    <t>-278372302</t>
  </si>
  <si>
    <t>ztratné 5%</t>
  </si>
  <si>
    <t>104,0*0,35*0,45*1,05*1,7</t>
  </si>
  <si>
    <t>39</t>
  </si>
  <si>
    <t>899661312</t>
  </si>
  <si>
    <t>Zřízení filtračního obalu drenážních trubek DN nad 130 do 200 mm</t>
  </si>
  <si>
    <t>265991504</t>
  </si>
  <si>
    <t>"drenážní potrubí DN 150"   104,0</t>
  </si>
  <si>
    <t>Svislé a kompletní konstrukce</t>
  </si>
  <si>
    <t>40</t>
  </si>
  <si>
    <t>359901211</t>
  </si>
  <si>
    <t>Monitoring stoky (kamerová prohlídka) na nové kanalizaci</t>
  </si>
  <si>
    <t>662977646</t>
  </si>
  <si>
    <t>Vodorovné konstrukce</t>
  </si>
  <si>
    <t>41</t>
  </si>
  <si>
    <t>451573111</t>
  </si>
  <si>
    <t>Lože pod potrubí otevřený výkop ze štěrkopísku</t>
  </si>
  <si>
    <t>-595917323</t>
  </si>
  <si>
    <t>lože tl. 100 mm</t>
  </si>
  <si>
    <t>13,0*0,70*0,10</t>
  </si>
  <si>
    <t>Komunikace</t>
  </si>
  <si>
    <t>42</t>
  </si>
  <si>
    <t>564861111</t>
  </si>
  <si>
    <t>Podklad ze štěrkodrtě ŠD tl 200 mm</t>
  </si>
  <si>
    <t>-380690554</t>
  </si>
  <si>
    <t>"nová konstrukce komunikace u obrubníků"   36,50*1,3</t>
  </si>
  <si>
    <t>"asfaltová komunikace"   1212,08</t>
  </si>
  <si>
    <t>"parkovací stání - zámková dlažba tl. 80 mm"   15,75*1,3</t>
  </si>
  <si>
    <t>"parkovací stáni - vegetační tvárnice"   79,90*1,3</t>
  </si>
  <si>
    <t>"chodník - zámková dlažba tl. 60 mm"   88,10*1,3</t>
  </si>
  <si>
    <t>"chodník - reliéfní zámková dlažba tl. 80 mm (červená)"   5,80*1,3</t>
  </si>
  <si>
    <t>43</t>
  </si>
  <si>
    <t>564952113</t>
  </si>
  <si>
    <t>Podklad z mechanicky zpevněného kameniva MZK tl 170 mm</t>
  </si>
  <si>
    <t>1849131682</t>
  </si>
  <si>
    <t>"nová konstrukce komunikace u obrubníků"   36,50*1,2</t>
  </si>
  <si>
    <t>"asfaltová komunikace"   932,40</t>
  </si>
  <si>
    <t>44</t>
  </si>
  <si>
    <t>564962111</t>
  </si>
  <si>
    <t>Podklad z mechanicky zpevněného kameniva MZK tl 200 mm</t>
  </si>
  <si>
    <t>-1674605232</t>
  </si>
  <si>
    <t>"parkovací stání - zámková dlažba tl. 80 mm"   15,75*1,2</t>
  </si>
  <si>
    <t>"parkovací stáni - vegetační tvárnice"   79,90*1,2</t>
  </si>
  <si>
    <t>45</t>
  </si>
  <si>
    <t>565165101</t>
  </si>
  <si>
    <t>Asfaltový beton vrstva podkladní ACP 16 (obalované kamenivo OKS) tl 80 mm š do 1,5 m</t>
  </si>
  <si>
    <t>-1836299032</t>
  </si>
  <si>
    <t>"nová konstrukce komunikace u obrubníků"   36,50</t>
  </si>
  <si>
    <t>46</t>
  </si>
  <si>
    <t>565165121</t>
  </si>
  <si>
    <t>Asfaltový beton vrstva podkladní ACP 16 (obalované kamenivo OKS) tl 80 mm š přes 3 m</t>
  </si>
  <si>
    <t>1738525116</t>
  </si>
  <si>
    <t>"asfaltová komunikace"   717,20</t>
  </si>
  <si>
    <t>47</t>
  </si>
  <si>
    <t>571908111</t>
  </si>
  <si>
    <t>Kryt vymývaným dekoračním kamenivem (kačírkem) tl 100 mm</t>
  </si>
  <si>
    <t>-1793769322</t>
  </si>
  <si>
    <t>48</t>
  </si>
  <si>
    <t>573211107</t>
  </si>
  <si>
    <t>Postřik živičný spojovací z asfaltu v množství 0,30 kg/m2</t>
  </si>
  <si>
    <t>-38325119</t>
  </si>
  <si>
    <t>spojovací postřik asfaltový 0,25 kg/m2 - 2x</t>
  </si>
  <si>
    <t>"nová konstrukce komunikace u obrubníků"   2*36,50</t>
  </si>
  <si>
    <t>"asfaltová komunikace"   2*717,20</t>
  </si>
  <si>
    <t>49</t>
  </si>
  <si>
    <t>577134031</t>
  </si>
  <si>
    <t>Asfaltový beton vrstva obrusná ACO 11 (ABS) tř. I tl 40 mm š do 1,5 m z modifikovaného asfaltu</t>
  </si>
  <si>
    <t>1611726542</t>
  </si>
  <si>
    <t>50</t>
  </si>
  <si>
    <t>577134141</t>
  </si>
  <si>
    <t>Asfaltový beton vrstva obrusná ACO 11 (ABS) tř. I tl 40 mm š přes 3 m z modifikovaného asfaltu</t>
  </si>
  <si>
    <t>-2117303813</t>
  </si>
  <si>
    <t>51</t>
  </si>
  <si>
    <t>596211111</t>
  </si>
  <si>
    <t>Kladení zámkové dlažby komunikací pro pěší tl 60 mm skupiny A pl do 100 m2</t>
  </si>
  <si>
    <t>-748932677</t>
  </si>
  <si>
    <t>"chodník - zámková dlažba"   88,10</t>
  </si>
  <si>
    <t>52</t>
  </si>
  <si>
    <t>59245018</t>
  </si>
  <si>
    <t>dlažba skladebná betonová 20x10x6 cm přírodní</t>
  </si>
  <si>
    <t>1760110312</t>
  </si>
  <si>
    <t>88,1*1,02 "Přepočtené koeficientem množství</t>
  </si>
  <si>
    <t>53</t>
  </si>
  <si>
    <t>596211210</t>
  </si>
  <si>
    <t>Kladení zámkové dlažby komunikací pro pěší tl 80 mm skupiny A pl do 50 m2</t>
  </si>
  <si>
    <t>749322689</t>
  </si>
  <si>
    <t>"parkovací stání - zámková dlažba"   15,75</t>
  </si>
  <si>
    <t>"chodník - reliéfní zámková dlažba (červená)"   5,80</t>
  </si>
  <si>
    <t>54</t>
  </si>
  <si>
    <t>59245226</t>
  </si>
  <si>
    <t>dlažba tvar obdélník betonová pro nevidomé 200x100x80mm barevná</t>
  </si>
  <si>
    <t>633258483</t>
  </si>
  <si>
    <t>5,8*1,02 "Přepočtené koeficientem množství</t>
  </si>
  <si>
    <t>55</t>
  </si>
  <si>
    <t>59245020</t>
  </si>
  <si>
    <t>dlažba tvar obdélník betonová 200x100x80mm přírodní</t>
  </si>
  <si>
    <t>-1798953261</t>
  </si>
  <si>
    <t>15,75*1,02 "Přepočtené koeficientem množství</t>
  </si>
  <si>
    <t>56</t>
  </si>
  <si>
    <t>596412312</t>
  </si>
  <si>
    <t>Kladení dlažby z vegetačních tvárnic pozemních komunikací tl 100 mm do 300 m2</t>
  </si>
  <si>
    <t>-208866546</t>
  </si>
  <si>
    <t>"parkovací stáni - vegetační tvárnice"   79,90</t>
  </si>
  <si>
    <t>57</t>
  </si>
  <si>
    <t>59245031</t>
  </si>
  <si>
    <t>dlažba plošná betonová vegetační 600x400x100mm</t>
  </si>
  <si>
    <t>-412697654</t>
  </si>
  <si>
    <t>79,9*1,02 "Přepočtené koeficientem množství</t>
  </si>
  <si>
    <t>Trubní vedení</t>
  </si>
  <si>
    <t>58</t>
  </si>
  <si>
    <t>871315211</t>
  </si>
  <si>
    <t>Kanalizační potrubí z tvrdého PVC-systém KG tuhost třídy SN4 DN150</t>
  </si>
  <si>
    <t>-687116909</t>
  </si>
  <si>
    <t>13,0</t>
  </si>
  <si>
    <t>59</t>
  </si>
  <si>
    <t>895941311</t>
  </si>
  <si>
    <t>Zřízení vpusti kanalizační uliční z betonových dílců typ UVB-50</t>
  </si>
  <si>
    <t>1081082919</t>
  </si>
  <si>
    <t>60</t>
  </si>
  <si>
    <t>59223852</t>
  </si>
  <si>
    <t>dno pro uliční vpusť s kalovou prohlubní betonové 450x300x50mm</t>
  </si>
  <si>
    <t>1814414155</t>
  </si>
  <si>
    <t>61</t>
  </si>
  <si>
    <t>59223858</t>
  </si>
  <si>
    <t>skruž pro uliční vpusť horní betonová 450x570x50mm</t>
  </si>
  <si>
    <t>2107589129</t>
  </si>
  <si>
    <t>62</t>
  </si>
  <si>
    <t>59223864</t>
  </si>
  <si>
    <t>prstenec pro uliční vpusť vyrovnávací betonový 390x60x130mm</t>
  </si>
  <si>
    <t>-235812059</t>
  </si>
  <si>
    <t>63</t>
  </si>
  <si>
    <t>59223854</t>
  </si>
  <si>
    <t>skruž pro uliční vpusť s výtokovým otvorem PVC betonová 450x350x50mm</t>
  </si>
  <si>
    <t>1000996956</t>
  </si>
  <si>
    <t>64</t>
  </si>
  <si>
    <t>592238740</t>
  </si>
  <si>
    <t>koš pozink. C3 DIN 4052, vysoký, pro rám 500/300</t>
  </si>
  <si>
    <t>-1517774782</t>
  </si>
  <si>
    <t>65</t>
  </si>
  <si>
    <t>899204112</t>
  </si>
  <si>
    <t>Osazení mříží litinových včetně rámů a košů na bahno pro třídu zatížení D400, E600</t>
  </si>
  <si>
    <t>696855744</t>
  </si>
  <si>
    <t>66</t>
  </si>
  <si>
    <t>R/592238780</t>
  </si>
  <si>
    <t>mříž M1 D400 DIN 19583-13, 500/500 mm</t>
  </si>
  <si>
    <t>456696601</t>
  </si>
  <si>
    <t>67</t>
  </si>
  <si>
    <t>R/592238760</t>
  </si>
  <si>
    <t>rám zabetonovaný  500/500 mm</t>
  </si>
  <si>
    <t>953730425</t>
  </si>
  <si>
    <t>Ostatní konstrukce a práce, bourání</t>
  </si>
  <si>
    <t>91</t>
  </si>
  <si>
    <t>Doplňující konstrukce a práce pozemních komunikací, letišť a ploch</t>
  </si>
  <si>
    <t>913111112</t>
  </si>
  <si>
    <t>Montáž a demontáž sloupku délky do 2 m dočasné dopravní značky</t>
  </si>
  <si>
    <t>-864266634</t>
  </si>
  <si>
    <t>"značka A15"   3</t>
  </si>
  <si>
    <t>"značka A6b"   2</t>
  </si>
  <si>
    <t>"značka C4b + E7b"   1</t>
  </si>
  <si>
    <t>"značka B20a"   2</t>
  </si>
  <si>
    <t>92</t>
  </si>
  <si>
    <t>913111212</t>
  </si>
  <si>
    <t>Příplatek k dočasnému sloupku délky do 2 m za první a ZKD den použití</t>
  </si>
  <si>
    <t>-1445996091</t>
  </si>
  <si>
    <t>celkem 2 měsíce</t>
  </si>
  <si>
    <t>8*2*30</t>
  </si>
  <si>
    <t>93</t>
  </si>
  <si>
    <t>913121112</t>
  </si>
  <si>
    <t>Montáž a demontáž dočasné dopravní značky kompletní zvětšené</t>
  </si>
  <si>
    <t>1401232867</t>
  </si>
  <si>
    <t>"značka C4b + E7b"   1+1</t>
  </si>
  <si>
    <t>94</t>
  </si>
  <si>
    <t>913121212</t>
  </si>
  <si>
    <t>Příplatek k dočasné dopravní značce kompletní zvětšené za první a ZKD den použití</t>
  </si>
  <si>
    <t>-1067784065</t>
  </si>
  <si>
    <t>9*2*30</t>
  </si>
  <si>
    <t>95</t>
  </si>
  <si>
    <t>913321115</t>
  </si>
  <si>
    <t>Montáž a demontáž dočasné soupravy směrových desek s výstražným světlem 3 desky</t>
  </si>
  <si>
    <t>-1585624866</t>
  </si>
  <si>
    <t>"zábrana Z4"   1</t>
  </si>
  <si>
    <t>97</t>
  </si>
  <si>
    <t>913321116</t>
  </si>
  <si>
    <t>Montáž a demontáž dočasné soupravy směrových desek s výstražným světlem 5 desek</t>
  </si>
  <si>
    <t>834663595</t>
  </si>
  <si>
    <t>"zábrana Z4"   3</t>
  </si>
  <si>
    <t>96</t>
  </si>
  <si>
    <t>913321215</t>
  </si>
  <si>
    <t>Příplatek k dočasné soupravě směrových desek s výstražným světlem 3 desky za 1. a ZKD den použití</t>
  </si>
  <si>
    <t>-1119744653</t>
  </si>
  <si>
    <t>1*2*30</t>
  </si>
  <si>
    <t>98</t>
  </si>
  <si>
    <t>913321216</t>
  </si>
  <si>
    <t>Příplatek k dočasné soupravě směrových desek s výstražným světlem 5 desek za 1. a ZKD den použití</t>
  </si>
  <si>
    <t>-1059368129</t>
  </si>
  <si>
    <t>3*2*30</t>
  </si>
  <si>
    <t>99</t>
  </si>
  <si>
    <t>914111111</t>
  </si>
  <si>
    <t>Montáž svislé dopravní značky do velikosti 1 m2 objímkami na sloupek nebo konzolu</t>
  </si>
  <si>
    <t>-15968402</t>
  </si>
  <si>
    <t>"značka B1 + E13 (mimo vozidel nemocnice)"   1+1</t>
  </si>
  <si>
    <t>"značka B2"   1</t>
  </si>
  <si>
    <t>"značka IP4b"   1</t>
  </si>
  <si>
    <t>"značka IP12 + E1 (1x)"   1+1</t>
  </si>
  <si>
    <t>100</t>
  </si>
  <si>
    <t>40445620</t>
  </si>
  <si>
    <t>zákazové, příkazové dopravní značky B1-B34, C1-15 700mm</t>
  </si>
  <si>
    <t>2139410462</t>
  </si>
  <si>
    <t>"značka B1"   1</t>
  </si>
  <si>
    <t>101</t>
  </si>
  <si>
    <t>40445623</t>
  </si>
  <si>
    <t>informativní značky provozní IP1-IP3, IP4b-IP7, IP10a, b 750x750mm retroreflexní</t>
  </si>
  <si>
    <t>-1679750512</t>
  </si>
  <si>
    <t>102</t>
  </si>
  <si>
    <t>40445625</t>
  </si>
  <si>
    <t>informativní značky provozní IP8, IP9, IP11-IP13 500x700mm</t>
  </si>
  <si>
    <t>-958028860</t>
  </si>
  <si>
    <t>"značka IP12"   1</t>
  </si>
  <si>
    <t>103</t>
  </si>
  <si>
    <t>40445647</t>
  </si>
  <si>
    <t>dodatkové tabulky E1, E2a,b , E6, E9, E10 E12c, E17 500x500mm</t>
  </si>
  <si>
    <t>-197017237</t>
  </si>
  <si>
    <t>"tabulka E1 - 1x"   1</t>
  </si>
  <si>
    <t>104</t>
  </si>
  <si>
    <t>40445650</t>
  </si>
  <si>
    <t>dodatkové tabulky E7, E12, E13 500x300mm</t>
  </si>
  <si>
    <t>-754466606</t>
  </si>
  <si>
    <t>"tabulka E13 - mimo vozidel nemocnice"   1</t>
  </si>
  <si>
    <t>105</t>
  </si>
  <si>
    <t>914511112</t>
  </si>
  <si>
    <t>Montáž sloupku dopravních značek délky do 3,5 m do hliníkové patky</t>
  </si>
  <si>
    <t>-482009856</t>
  </si>
  <si>
    <t>"značka B1 + IP4b + E13 (mimo vozidel nemocnice)"   1</t>
  </si>
  <si>
    <t>"značka IP12 + E1 (1x)"   1</t>
  </si>
  <si>
    <t>106</t>
  </si>
  <si>
    <t>40445235</t>
  </si>
  <si>
    <t>sloupek pro dopravní značku Al D 60mm v 3,5m</t>
  </si>
  <si>
    <t>-1170365723</t>
  </si>
  <si>
    <t>107</t>
  </si>
  <si>
    <t>40445240</t>
  </si>
  <si>
    <t>patka pro sloupek Al D 60mm</t>
  </si>
  <si>
    <t>428224442</t>
  </si>
  <si>
    <t>108</t>
  </si>
  <si>
    <t>40445253</t>
  </si>
  <si>
    <t>víčko plastové na sloupek D 60mm</t>
  </si>
  <si>
    <t>452790878</t>
  </si>
  <si>
    <t>109</t>
  </si>
  <si>
    <t>40445256</t>
  </si>
  <si>
    <t>svorka upínací na sloupek dopravní značky D 60mm</t>
  </si>
  <si>
    <t>-1976269163</t>
  </si>
  <si>
    <t>110</t>
  </si>
  <si>
    <t>915231112</t>
  </si>
  <si>
    <t>Vodorovné dopravní značení přechody pro chodce, šipky, symboly retroreflexní bílý plast</t>
  </si>
  <si>
    <t>-1916070632</t>
  </si>
  <si>
    <t>"symbol invalida"   2,0*2,0</t>
  </si>
  <si>
    <t>68</t>
  </si>
  <si>
    <t>916131213</t>
  </si>
  <si>
    <t>Osazení silničního obrubníku betonového stojatého s boční opěrou do lože z betonu prostého</t>
  </si>
  <si>
    <t>-2077485400</t>
  </si>
  <si>
    <t>"betonový obrubník 150/250/1000"   24,60</t>
  </si>
  <si>
    <t>69</t>
  </si>
  <si>
    <t>59217023</t>
  </si>
  <si>
    <t>obrubník betonový chodníkový 1000x150x250mm</t>
  </si>
  <si>
    <t>-2048972430</t>
  </si>
  <si>
    <t>1 ks/m´ - ztratné 1%</t>
  </si>
  <si>
    <t>24,60*1,01</t>
  </si>
  <si>
    <t>"zaokrouhleno"   25</t>
  </si>
  <si>
    <t>70</t>
  </si>
  <si>
    <t>916231213</t>
  </si>
  <si>
    <t>Osazení chodníkového obrubníku betonového stojatého s boční opěrou do lože z betonu prostého</t>
  </si>
  <si>
    <t>1435710837</t>
  </si>
  <si>
    <t>"betonový obrubník 80/200/1000"   36,60</t>
  </si>
  <si>
    <t>71</t>
  </si>
  <si>
    <t>59217018</t>
  </si>
  <si>
    <t>obrubník betonový chodníkový 100x8x20 cm</t>
  </si>
  <si>
    <t>890419367</t>
  </si>
  <si>
    <t>36,60*1,01</t>
  </si>
  <si>
    <t>"zaokrouhleno"   37</t>
  </si>
  <si>
    <t>72</t>
  </si>
  <si>
    <t>R/959220001</t>
  </si>
  <si>
    <t xml:space="preserve">Obnažení kabelů a uložení do chráničky (dělené) DN 150 </t>
  </si>
  <si>
    <t>-945354157</t>
  </si>
  <si>
    <t>Různé dokončovací konstrukce a práce inženýrských staveb</t>
  </si>
  <si>
    <t>73</t>
  </si>
  <si>
    <t>935112111</t>
  </si>
  <si>
    <t>Osazení příkopového žlabu do betonu tl 100 mm z betonových tvárnic š 500 mm</t>
  </si>
  <si>
    <t>1910984333</t>
  </si>
  <si>
    <t>74</t>
  </si>
  <si>
    <t>59227024</t>
  </si>
  <si>
    <t>žlabovka příkopová betonová 500x880x80mm</t>
  </si>
  <si>
    <t>1289185663</t>
  </si>
  <si>
    <t>75</t>
  </si>
  <si>
    <t>935932412</t>
  </si>
  <si>
    <t>Odvodňovací plastový žlab pro zatížení D400 vnitřní š 100 mm s roštem mřížkovým z nerez oceli</t>
  </si>
  <si>
    <t>1558178538</t>
  </si>
  <si>
    <t>76</t>
  </si>
  <si>
    <t>938908411</t>
  </si>
  <si>
    <t>Čištění vozovek splachováním vodou</t>
  </si>
  <si>
    <t>-1205366063</t>
  </si>
  <si>
    <t>77</t>
  </si>
  <si>
    <t>938909311</t>
  </si>
  <si>
    <t>Čištění vozovek metením strojně podkladu nebo krytu betonového nebo živičného</t>
  </si>
  <si>
    <t>-157228799</t>
  </si>
  <si>
    <t>997</t>
  </si>
  <si>
    <t>Přesun sutě</t>
  </si>
  <si>
    <t>78</t>
  </si>
  <si>
    <t>997221551</t>
  </si>
  <si>
    <t>Vodorovná doprava suti ze sypkých materiálů do 1 km</t>
  </si>
  <si>
    <t>888499226</t>
  </si>
  <si>
    <t>"asfaltové povrchy"   8,03+103,248+3,76+4,672</t>
  </si>
  <si>
    <t>"kamenivo"   21,170+136,10</t>
  </si>
  <si>
    <t>79</t>
  </si>
  <si>
    <t>997221559</t>
  </si>
  <si>
    <t>Příplatek ZKD 1 km u vodorovné dopravy suti ze sypkých materiálů</t>
  </si>
  <si>
    <t>-297271831</t>
  </si>
  <si>
    <t>276,98*9</t>
  </si>
  <si>
    <t>80</t>
  </si>
  <si>
    <t>997221561</t>
  </si>
  <si>
    <t>Vodorovná doprava suti z kusových materiálů do 1 km</t>
  </si>
  <si>
    <t>-13423222</t>
  </si>
  <si>
    <t>"betonové obrubníky"   34,153</t>
  </si>
  <si>
    <t>81</t>
  </si>
  <si>
    <t>997221569</t>
  </si>
  <si>
    <t>Příplatek ZKD 1 km u vodorovné dopravy suti z kusových materiálů</t>
  </si>
  <si>
    <t>-541101528</t>
  </si>
  <si>
    <t>34,153*9</t>
  </si>
  <si>
    <t>82</t>
  </si>
  <si>
    <t>997221615</t>
  </si>
  <si>
    <t>Poplatek za uložení na skládce (skládkovné) stavebního odpadu betonového kód odpadu 17 01 01</t>
  </si>
  <si>
    <t>-1130271959</t>
  </si>
  <si>
    <t>84</t>
  </si>
  <si>
    <t>997221645</t>
  </si>
  <si>
    <t>Poplatek za uložení na skládce (skládkovné) odpadu asfaltového bez dehtu kód odpadu 17 03 02</t>
  </si>
  <si>
    <t>-1092295909</t>
  </si>
  <si>
    <t>83</t>
  </si>
  <si>
    <t>997221655</t>
  </si>
  <si>
    <t>1625062269</t>
  </si>
  <si>
    <t>"kamenivo"   21,170+136,100</t>
  </si>
  <si>
    <t>998</t>
  </si>
  <si>
    <t>Přesun hmot</t>
  </si>
  <si>
    <t>85</t>
  </si>
  <si>
    <t>998225111</t>
  </si>
  <si>
    <t>Přesun hmot pro pozemní komunikace s krytem z kamene, monolitickým betonovým nebo živičným</t>
  </si>
  <si>
    <t>-393345499</t>
  </si>
  <si>
    <t>Vedlejší rozpočtové náklady</t>
  </si>
  <si>
    <t>86</t>
  </si>
  <si>
    <t>013254000</t>
  </si>
  <si>
    <t>Dokumentace skutečného provedení stavby</t>
  </si>
  <si>
    <t>kpl</t>
  </si>
  <si>
    <t>1024</t>
  </si>
  <si>
    <t>-1711106826</t>
  </si>
  <si>
    <t>87</t>
  </si>
  <si>
    <t>10000000</t>
  </si>
  <si>
    <t>Statická zkouška na pláni</t>
  </si>
  <si>
    <t>512</t>
  </si>
  <si>
    <t>-1004535879</t>
  </si>
  <si>
    <t>88</t>
  </si>
  <si>
    <t>20000000</t>
  </si>
  <si>
    <t>Statická zkouška na štěrkodrti</t>
  </si>
  <si>
    <t>-2037886066</t>
  </si>
  <si>
    <t>89</t>
  </si>
  <si>
    <t>959770001</t>
  </si>
  <si>
    <t>Vytyčení stavby</t>
  </si>
  <si>
    <t>-934927979</t>
  </si>
  <si>
    <t>90</t>
  </si>
  <si>
    <t>959770002</t>
  </si>
  <si>
    <t>Zaměření stavby</t>
  </si>
  <si>
    <t>136190602</t>
  </si>
  <si>
    <t>2 - ZTI</t>
  </si>
  <si>
    <t>HSV - Práce a dodávky HSV</t>
  </si>
  <si>
    <t>PSV - PSV</t>
  </si>
  <si>
    <t xml:space="preserve">    790 - Mechanizace</t>
  </si>
  <si>
    <t>VRN - Vedlejší rozpočtové náklady</t>
  </si>
  <si>
    <t>HSV</t>
  </si>
  <si>
    <t>Práce a dodávky HSV</t>
  </si>
  <si>
    <t>132251104</t>
  </si>
  <si>
    <t>Hloubení nezapažených rýh šířky do 800 mm strojně s urovnáním dna do předepsaného profilu a spádu v hornině třídy těžitelnosti I skupiny 3 přes 100 m3</t>
  </si>
  <si>
    <t>CS ÚRS 2021 02</t>
  </si>
  <si>
    <t>-1443015847</t>
  </si>
  <si>
    <t>Online PSC</t>
  </si>
  <si>
    <t>https://podminky.urs.cz/item/CS_URS_2021_02/132251104</t>
  </si>
  <si>
    <t>(180+30+8)*0,8*1,9</t>
  </si>
  <si>
    <t>Zřízení pažení a rozepření stěn rýh pro podzemní vedení příložné pro jakoukoliv mezerovitost, hloubky do 2 m</t>
  </si>
  <si>
    <t>1331249373</t>
  </si>
  <si>
    <t>https://podminky.urs.cz/item/CS_URS_2021_02/151101101</t>
  </si>
  <si>
    <t>(180+30+8)*1,9*2</t>
  </si>
  <si>
    <t>Odstranění pažení a rozepření stěn rýh pro podzemní vedení s uložením materiálu na vzdálenost do 3 m od kraje výkopu příložné, hloubky do 2 m</t>
  </si>
  <si>
    <t>564696703</t>
  </si>
  <si>
    <t>https://podminky.urs.cz/item/CS_URS_2021_02/151101111</t>
  </si>
  <si>
    <t>Vodorovné přemístění výkopku nebo sypaniny po suchu na obvyklém dopravním prostředku, bez naložení výkopku, avšak se složením bez rozhrnutí z horniny třídy těžitelnosti I skupiny 1 až 3 na vzdálenost přes 9 000 do 10 000 m</t>
  </si>
  <si>
    <t>577281820</t>
  </si>
  <si>
    <t>https://podminky.urs.cz/item/CS_URS_2021_02/162751117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</si>
  <si>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</si>
  <si>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</si>
  <si>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-162926107</t>
  </si>
  <si>
    <t>https://podminky.urs.cz/item/CS_URS_2021_02/162751119</t>
  </si>
  <si>
    <t>331,36*10 'Přepočtené koeficientem množství</t>
  </si>
  <si>
    <t>171201231</t>
  </si>
  <si>
    <t>Poplatek za uložení stavebního odpadu na recyklační skládce (skládkovné) zeminy a kamení zatříděného do Katalogu odpadů pod kódem 17 05 04</t>
  </si>
  <si>
    <t>1851773106</t>
  </si>
  <si>
    <t>https://podminky.urs.cz/item/CS_URS_2021_02/171201231</t>
  </si>
  <si>
    <t>331,36*2 'Přepočtené koeficientem množství</t>
  </si>
  <si>
    <t>171251201</t>
  </si>
  <si>
    <t>Uložení sypaniny na skládky nebo meziskládky bez hutnění s upravením uložené sypaniny do předepsaného tvaru</t>
  </si>
  <si>
    <t>1813888354</t>
  </si>
  <si>
    <t>https://podminky.urs.cz/item/CS_URS_2021_02/171251201</t>
  </si>
  <si>
    <t>Obsypání potrubí strojně sypaninou z vhodných třídy těžitelnosti I a II, skupiny 1 až 4 nebo materiálem připraveným podél výkopu ve vzdálenosti do 3 m od jeho kraje, pro jakoukoliv hloubku výkopu a míru zhutnění bez prohození sypaniny</t>
  </si>
  <si>
    <t>110138727</t>
  </si>
  <si>
    <t>https://podminky.urs.cz/item/CS_URS_2021_02/175151101</t>
  </si>
  <si>
    <t>(180+30+8)*0,8*1,8</t>
  </si>
  <si>
    <t>58331200</t>
  </si>
  <si>
    <t>štěrkopísek netříděný zásypový</t>
  </si>
  <si>
    <t>1300017141</t>
  </si>
  <si>
    <t>https://podminky.urs.cz/item/CS_URS_2021_02/58331200</t>
  </si>
  <si>
    <t>313,92*2 'Přepočtené koeficientem množství</t>
  </si>
  <si>
    <t>Lože pod potrubí, stoky a drobné objekty v otevřeném výkopu z písku a štěrkopísku do 63 mm</t>
  </si>
  <si>
    <t>-149359073</t>
  </si>
  <si>
    <t>https://podminky.urs.cz/item/CS_URS_2021_02/451573111</t>
  </si>
  <si>
    <t>(180+30+8)*0,8*0,1</t>
  </si>
  <si>
    <t>452311141</t>
  </si>
  <si>
    <t>Podkladní desky z betonu prostého tř. C 16/20 otevřený výkop</t>
  </si>
  <si>
    <t>-852078143</t>
  </si>
  <si>
    <t>894812B1001</t>
  </si>
  <si>
    <t>Revizní a čistící šachta DN 1000 poklop litinový s konusem a betonovým prstencem do 40 t - hl.š.=1,8m - DŠ1 - viz PD - Dodávka</t>
  </si>
  <si>
    <t>1226723925</t>
  </si>
  <si>
    <t>894812B1002</t>
  </si>
  <si>
    <t>Revizní a čistící šachta DN 1000 poklop litinový s konusem a betonovým prstencem do 40 t - hl.š.=1,8m - DŠ2 - viz. PD - Dodávka</t>
  </si>
  <si>
    <t>-1888805448</t>
  </si>
  <si>
    <t>894812B1003</t>
  </si>
  <si>
    <t>Revizní a čistící šachta DN 1000 poklop litinový s konusem a betonovým prstencem do 40 t - hl.š.=1,25m - DŠ3 - viz.PD - Dodávka</t>
  </si>
  <si>
    <t>2076444552</t>
  </si>
  <si>
    <t>894414111</t>
  </si>
  <si>
    <t>Osazení železobetonových dílců pro šachty skruží základových (dno)</t>
  </si>
  <si>
    <t>512941238</t>
  </si>
  <si>
    <t>894411311</t>
  </si>
  <si>
    <t>Osazení železobetonových dílců pro šachty skruží rovných</t>
  </si>
  <si>
    <t>1596065500</t>
  </si>
  <si>
    <t>894412411</t>
  </si>
  <si>
    <t>Osazení železobetonových dílců pro šachty skruží přechodových</t>
  </si>
  <si>
    <t>-1611448200</t>
  </si>
  <si>
    <t>894414211</t>
  </si>
  <si>
    <t>Osazení železobetonových dílců pro šachty desek zákrytových</t>
  </si>
  <si>
    <t>-20791415</t>
  </si>
  <si>
    <t>899104112</t>
  </si>
  <si>
    <t>Osazení poklopů litinových nebo ocelových včetně rámů pro třídu zatížení D400, E600</t>
  </si>
  <si>
    <t>1135938821</t>
  </si>
  <si>
    <t>871275211</t>
  </si>
  <si>
    <t>Kanalizační potrubí z tvrdého PVC jednovrstvé tuhost třídy SN4 DN 125 - KG</t>
  </si>
  <si>
    <t>206783928</t>
  </si>
  <si>
    <t>871273121</t>
  </si>
  <si>
    <t>Montáž kanalizačního potrubí z PVC těsněné gumovým kroužkem otevřený výkop sklon do 20 % DN 125</t>
  </si>
  <si>
    <t>-1382954137</t>
  </si>
  <si>
    <t>87131523.1</t>
  </si>
  <si>
    <t>Kanalizační potrubí z tvrdého PVC jednovrstvé tuhost třídy SN12 DN 160 - KGEM SW</t>
  </si>
  <si>
    <t>362406820</t>
  </si>
  <si>
    <t>871313121</t>
  </si>
  <si>
    <t>Montáž kanalizačního potrubí z PVC těsněné gumovým kroužkem otevřený výkop sklon do 20 % DN 160</t>
  </si>
  <si>
    <t>1985637930</t>
  </si>
  <si>
    <t>871355241</t>
  </si>
  <si>
    <t>Kanalizační potrubí z tvrdého PVC vícevrstvé tuhost třídy SN12 DN 200 - KGEM SW</t>
  </si>
  <si>
    <t>-1548475274</t>
  </si>
  <si>
    <t>871353121</t>
  </si>
  <si>
    <t>Montáž kanalizačního potrubí z PVC těsněné gumovým kroužkem otevřený výkop sklon do 20 % DN 200</t>
  </si>
  <si>
    <t>-1078610286</t>
  </si>
  <si>
    <t>28611356</t>
  </si>
  <si>
    <t>koleno kanalizační PVC KG 125x45°</t>
  </si>
  <si>
    <t>-217837231</t>
  </si>
  <si>
    <t>877275211</t>
  </si>
  <si>
    <t>Montáž tvarovek z tvrdého PVC-systém KG nebo z polypropylenu-systém KG 2000 jednoosé DN 125</t>
  </si>
  <si>
    <t>143417329</t>
  </si>
  <si>
    <t>28611506</t>
  </si>
  <si>
    <t>redukce kanalizační PVC 160/125</t>
  </si>
  <si>
    <t>293674965</t>
  </si>
  <si>
    <t>28611361</t>
  </si>
  <si>
    <t>koleno kanalizační PVC KG 150x45°</t>
  </si>
  <si>
    <t>1980795647</t>
  </si>
  <si>
    <t>877315211</t>
  </si>
  <si>
    <t>Montáž tvarovek z tvrdého PVC-systém KG nebo z polypropylenu-systém KG 2000 jednoosé DN 150</t>
  </si>
  <si>
    <t>-1988884123</t>
  </si>
  <si>
    <t>28611392</t>
  </si>
  <si>
    <t>odbočka kanalizační PVC s hrdlem 150/150/45°</t>
  </si>
  <si>
    <t>1743547594</t>
  </si>
  <si>
    <t>877315221</t>
  </si>
  <si>
    <t>Montáž tvarovek z tvrdého PVC-systém KG nebo z polypropylenu-systém KG 2000 dvouosé DN 150</t>
  </si>
  <si>
    <t>242786803</t>
  </si>
  <si>
    <t>28611508</t>
  </si>
  <si>
    <t>redukce kanalizační PVC 200/160</t>
  </si>
  <si>
    <t>-1885872134</t>
  </si>
  <si>
    <t>28611366.1</t>
  </si>
  <si>
    <t>koleno kanalizační PVC 200x15°</t>
  </si>
  <si>
    <t>-959924750</t>
  </si>
  <si>
    <t>28611366</t>
  </si>
  <si>
    <t>koleno kanalizační PVC 200x45°</t>
  </si>
  <si>
    <t>2070689159</t>
  </si>
  <si>
    <t>28611972</t>
  </si>
  <si>
    <t>přesuvka kanalizační PVC KG DN 200</t>
  </si>
  <si>
    <t>-1166225194</t>
  </si>
  <si>
    <t>877355211</t>
  </si>
  <si>
    <t>Montáž tvarovek z tvrdého PVC-systém KG nebo z polypropylenu-systém KG 2000 jednoosé DN 200</t>
  </si>
  <si>
    <t>309680414</t>
  </si>
  <si>
    <t>28611918</t>
  </si>
  <si>
    <t>odbočka kanalizační s hrdlem PVC 200/160/45°</t>
  </si>
  <si>
    <t>1135448104</t>
  </si>
  <si>
    <t>28611396</t>
  </si>
  <si>
    <t>odbočka kanalizační PVC s hrdlem 200/200/45°</t>
  </si>
  <si>
    <t>948376873</t>
  </si>
  <si>
    <t>877355221</t>
  </si>
  <si>
    <t>Montáž tvarovek z tvrdého PVC-systém KG nebo z polypropylenu-systém KG 2000 dvouosé DN 200</t>
  </si>
  <si>
    <t>-2098613966</t>
  </si>
  <si>
    <t>721242116</t>
  </si>
  <si>
    <t>Lapač střešních splavenin z PP se zápachovou klapkou a lapacím košem DN 125</t>
  </si>
  <si>
    <t>1125911511</t>
  </si>
  <si>
    <t>Z56918</t>
  </si>
  <si>
    <t>Uliční vpusti vč. liniové odvodnění nejsou předmětem této cenové kalkulace</t>
  </si>
  <si>
    <t>soubor</t>
  </si>
  <si>
    <t>-1514243619</t>
  </si>
  <si>
    <t>Z56911</t>
  </si>
  <si>
    <t>Napojení uliční v pusti - Dodávka a montáž UV 1-4 není předmětem této cenové nabídky</t>
  </si>
  <si>
    <t>-2117146228</t>
  </si>
  <si>
    <t>721290112</t>
  </si>
  <si>
    <t>Zkouška těsnosti potrubí kanalizace vodou do DN 200 - vč. přípravy</t>
  </si>
  <si>
    <t>-889012755</t>
  </si>
  <si>
    <t>899722112</t>
  </si>
  <si>
    <t>Krytí potrubí z plastů výstražnou fólií z PVC 25 cm</t>
  </si>
  <si>
    <t>1634391655</t>
  </si>
  <si>
    <t>892352121</t>
  </si>
  <si>
    <t>Tlaková zkouška vzduchem potrubí DN 200 těsnícím vakem ucpávkovým</t>
  </si>
  <si>
    <t>úsek</t>
  </si>
  <si>
    <t>1943544784</t>
  </si>
  <si>
    <t>894812613</t>
  </si>
  <si>
    <t>Vyříznutí a utěsnění otvoru ve stěně šachty DN 200</t>
  </si>
  <si>
    <t>1822209444</t>
  </si>
  <si>
    <t>9011DIM</t>
  </si>
  <si>
    <t>Jádrové vrtání železobeton pr. 200 mm - pro napojení do stávající šachty Š9 (hl. 2,1m)</t>
  </si>
  <si>
    <t>-131391193</t>
  </si>
  <si>
    <t>PSV</t>
  </si>
  <si>
    <t>790</t>
  </si>
  <si>
    <t>Mechanizace</t>
  </si>
  <si>
    <t>230290DIM</t>
  </si>
  <si>
    <t>Jeřáb aut.AD 16</t>
  </si>
  <si>
    <t>SH</t>
  </si>
  <si>
    <t>-351639844</t>
  </si>
  <si>
    <t>010001000</t>
  </si>
  <si>
    <t>1418065493</t>
  </si>
  <si>
    <t>011503MK250</t>
  </si>
  <si>
    <t>TRASOVÁNÍ KANALIZACE V SOUČINNOSTI S KAMEROVÝM SYSTÉMEM - do 250 m</t>
  </si>
  <si>
    <t>246285884</t>
  </si>
  <si>
    <t>011503MKZZ</t>
  </si>
  <si>
    <t>ZPRÁVA A ZÁZNAM Z REVIZE KANALIZACE - videozáznam a tech. zpráva - do 300 m</t>
  </si>
  <si>
    <t>335989399</t>
  </si>
  <si>
    <t>065002000</t>
  </si>
  <si>
    <t>Mimostaveništní doprava materiálů</t>
  </si>
  <si>
    <t>km</t>
  </si>
  <si>
    <t>1196952673</t>
  </si>
  <si>
    <t>07.1</t>
  </si>
  <si>
    <t>Zařízení staveniště</t>
  </si>
  <si>
    <t>%</t>
  </si>
  <si>
    <t>1776771461</t>
  </si>
  <si>
    <t>3 - Veřejné osvětlení</t>
  </si>
  <si>
    <t>PSV - Práce a dodávky PSV</t>
  </si>
  <si>
    <t xml:space="preserve">    741 - Elektroinstalace</t>
  </si>
  <si>
    <t>Práce a dodávky PSV</t>
  </si>
  <si>
    <t>741</t>
  </si>
  <si>
    <t>Elektroinstalace</t>
  </si>
  <si>
    <t>K001</t>
  </si>
  <si>
    <t>LED SL 20 MINI 38W 3510 lum světelným zdrojem s elektronikou 4000K , IP 66 , včetně příruby na , skleněný kryt , teplotní rozsah -35°C..+50°C IP66</t>
  </si>
  <si>
    <t>ks</t>
  </si>
  <si>
    <t>-1539408276</t>
  </si>
  <si>
    <t>K002</t>
  </si>
  <si>
    <t>Osvětlovací stožár - žárově zikovaný třístupňový výška nad terénem 6 m. Bezpaticový včetně výložníku 1 m A SVORKOVNICE S POJISTKOU IP44 GURO EKM 2035 , DO 16 MM2</t>
  </si>
  <si>
    <t>-139358399</t>
  </si>
  <si>
    <t>K003</t>
  </si>
  <si>
    <t>Kabel CYKY-J4x16 mm 2</t>
  </si>
  <si>
    <t>219882719</t>
  </si>
  <si>
    <t>K004</t>
  </si>
  <si>
    <t>kabel CYKY J3x1,5 mm2</t>
  </si>
  <si>
    <t>-1489861295</t>
  </si>
  <si>
    <t>K005</t>
  </si>
  <si>
    <t>FeZn 10 mm</t>
  </si>
  <si>
    <t>1518980893</t>
  </si>
  <si>
    <t>K006</t>
  </si>
  <si>
    <t>FeZn 4x30 mm</t>
  </si>
  <si>
    <t>-1194272550</t>
  </si>
  <si>
    <t>K007</t>
  </si>
  <si>
    <t>svorky uzemnění</t>
  </si>
  <si>
    <t>kpt</t>
  </si>
  <si>
    <t>2133845577</t>
  </si>
  <si>
    <t>K008</t>
  </si>
  <si>
    <t>montáž VO</t>
  </si>
  <si>
    <t>420513845</t>
  </si>
  <si>
    <t>K009</t>
  </si>
  <si>
    <t>zemní práce</t>
  </si>
  <si>
    <t>-1251324980</t>
  </si>
  <si>
    <t>K010</t>
  </si>
  <si>
    <t>vyhotovedení polohopisného plánu</t>
  </si>
  <si>
    <t>-1536728495</t>
  </si>
  <si>
    <t>K011</t>
  </si>
  <si>
    <t>geodetické vytýčení kabel vedení podzemeního</t>
  </si>
  <si>
    <t>-404724410</t>
  </si>
  <si>
    <t>K012</t>
  </si>
  <si>
    <t>vyhotovedení realizačního projektu</t>
  </si>
  <si>
    <t>-497034058</t>
  </si>
  <si>
    <t>K013</t>
  </si>
  <si>
    <t>vyhotovení projketu skutečného provedení</t>
  </si>
  <si>
    <t>-1584087587</t>
  </si>
  <si>
    <t>K014</t>
  </si>
  <si>
    <t>vedlejší náklady</t>
  </si>
  <si>
    <t>26455608</t>
  </si>
  <si>
    <t>4 - Opěrná zeď</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</si>
  <si>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</si>
  <si>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 xml:space="preserve">      94 - Lešení a stavební výtahy</t>
  </si>
  <si>
    <t xml:space="preserve">      95 - Různé dokončovací konstrukce a práce pozemních staveb</t>
  </si>
  <si>
    <t xml:space="preserve">    711 - Izolace proti vodě, vlhkosti a plynům</t>
  </si>
  <si>
    <t xml:space="preserve">    767 - Konstrukce zámečnické</t>
  </si>
  <si>
    <t>212750101</t>
  </si>
  <si>
    <t>Trativody z drenážních a melioračních trubek pro budovy se zřízením štěrkového lože pod trubky a s jejich obsypem v otevřeném výkopu trubka tyčová PVC-U plocha pro vtékání vody min. 80 cm2/m SN 4 celoperforovaná 360° DN 100</t>
  </si>
  <si>
    <t>1604530194</t>
  </si>
  <si>
    <t>https://podminky.urs.cz/item/CS_URS_2021_02/212750101</t>
  </si>
  <si>
    <t>(16,2+1,85)</t>
  </si>
  <si>
    <t>(7,3+6,0)</t>
  </si>
  <si>
    <t>(12,0+6,33+6,0)</t>
  </si>
  <si>
    <t>273313711</t>
  </si>
  <si>
    <t>Základy z betonu prostého desky z betonu kamenem neprokládaného tř. C 20/25</t>
  </si>
  <si>
    <t>-488784366</t>
  </si>
  <si>
    <t>https://podminky.urs.cz/item/CS_URS_2021_02/273313711</t>
  </si>
  <si>
    <t>podklani beton</t>
  </si>
  <si>
    <t>část 1</t>
  </si>
  <si>
    <t>6,0*1,2*0,1</t>
  </si>
  <si>
    <t>6,33*1,5*0,1</t>
  </si>
  <si>
    <t>12,0*2,0*0,1</t>
  </si>
  <si>
    <t>6,0*2,8*0,1</t>
  </si>
  <si>
    <t>7,3*2,95*0,1</t>
  </si>
  <si>
    <t>část 2</t>
  </si>
  <si>
    <t>16,2*2,8*0,1</t>
  </si>
  <si>
    <t>327324128-1</t>
  </si>
  <si>
    <t>Opěrné zdi a valy z betonu železového odolný proti agresivnímu prostředí tř. C 30/37 XC4, XF4, Dmax. = 22 mm, max. průsak 40 mm, pohledový</t>
  </si>
  <si>
    <t>-1652397481</t>
  </si>
  <si>
    <t>6,0*1,2*0,4+8,5*0,4</t>
  </si>
  <si>
    <t>6,33*1,5*0,4+12,8*0,4</t>
  </si>
  <si>
    <t>12,0*2,0*0,4+31,8*0,4</t>
  </si>
  <si>
    <t>6,0*2,8*0,4+2,4*0,8*0,5+22,0*0,4</t>
  </si>
  <si>
    <t>7,3*2,95*0,7+23,4*0,7</t>
  </si>
  <si>
    <t>16,2*2,8*0,4+1,85*0,4*3,3+54,0*0,4</t>
  </si>
  <si>
    <t>327351211</t>
  </si>
  <si>
    <t>Bednění opěrných zdí a valů svislých i skloněných, výšky do 20 m zřízení</t>
  </si>
  <si>
    <t>-817086674</t>
  </si>
  <si>
    <t>https://podminky.urs.cz/item/CS_URS_2021_02/327351211</t>
  </si>
  <si>
    <t>měřeno ve výkrese</t>
  </si>
  <si>
    <t>(60,5+60,5+1,85*3,5*2+116,0*2)*1,05</t>
  </si>
  <si>
    <t>327351221</t>
  </si>
  <si>
    <t>Bednění opěrných zdí a valů svislých i skloněných, výšky do 20 m odstranění</t>
  </si>
  <si>
    <t>998578396</t>
  </si>
  <si>
    <t>https://podminky.urs.cz/item/CS_URS_2021_02/327351221</t>
  </si>
  <si>
    <t>311351911</t>
  </si>
  <si>
    <t>Bednění nadzákladových zdí nosných Příplatek k cenám bednění za pohledový beton</t>
  </si>
  <si>
    <t>-591495611</t>
  </si>
  <si>
    <t>https://podminky.urs.cz/item/CS_URS_2021_02/311351911</t>
  </si>
  <si>
    <t>327361006</t>
  </si>
  <si>
    <t>Výztuž opěrných zdí a valů průměru do 12 mm, z oceli 10 505 (R) nebo BSt 500</t>
  </si>
  <si>
    <t>-1540230113</t>
  </si>
  <si>
    <t>https://podminky.urs.cz/item/CS_URS_2021_02/327361006</t>
  </si>
  <si>
    <t>0,4632+1,495+0,0869</t>
  </si>
  <si>
    <t>2,045*1,08 'Přepočtené koeficientem množství</t>
  </si>
  <si>
    <t>327361016</t>
  </si>
  <si>
    <t>Výztuž opěrných zdí a valů průměru přes 12 mm, z oceli 10 505 (R) nebo BSt 500</t>
  </si>
  <si>
    <t>-446694986</t>
  </si>
  <si>
    <t>https://podminky.urs.cz/item/CS_URS_2021_02/327361016</t>
  </si>
  <si>
    <t>3,9818+0,8695</t>
  </si>
  <si>
    <t>4,851*1,08 'Přepočtené koeficientem množství</t>
  </si>
  <si>
    <t>Lešení a stavební výtahy</t>
  </si>
  <si>
    <t>949101111</t>
  </si>
  <si>
    <t>Lešení pomocné pracovní pro objekty pozemních staveb pro zatížení do 150 kg/m2, o výšce lešeňové podlahy do 1,9 m</t>
  </si>
  <si>
    <t>169368845</t>
  </si>
  <si>
    <t>https://podminky.urs.cz/item/CS_URS_2021_02/949101111</t>
  </si>
  <si>
    <t>55,68*1,5*2</t>
  </si>
  <si>
    <t>Různé dokončovací konstrukce a práce pozemních staveb</t>
  </si>
  <si>
    <t>953334112</t>
  </si>
  <si>
    <t>Bobtnavý pásek do pracovních spar betonových konstrukcí bentonitový, rozměru 15 x 10 mm</t>
  </si>
  <si>
    <t>-1076168766</t>
  </si>
  <si>
    <t>https://podminky.urs.cz/item/CS_URS_2021_02/953334112</t>
  </si>
  <si>
    <t>3,4+2,9</t>
  </si>
  <si>
    <t>953241211</t>
  </si>
  <si>
    <t>Osazení smykových trnů do dilatačních spár jednoduchých pro nižší zatížení z nerezové nebo pozinkované oceli s pouzdrem z nerezové oceli nebo plastu, průměr 20 mm</t>
  </si>
  <si>
    <t>-2103358339</t>
  </si>
  <si>
    <t>https://podminky.urs.cz/item/CS_URS_2021_02/953241211</t>
  </si>
  <si>
    <t>54879272</t>
  </si>
  <si>
    <t>trn pro přenos smykové síly u dilatačních spár pro nižší zatížení nerez s nerezovým kombinovaným pouzdrem D 20mm</t>
  </si>
  <si>
    <t>1360148655</t>
  </si>
  <si>
    <t>https://podminky.urs.cz/item/CS_URS_2021_02/54879272</t>
  </si>
  <si>
    <t>998152111</t>
  </si>
  <si>
    <t>Přesun hmot pro zdi a valy samostatné montované z dílců železobetonových nebo z předpjatého betonu vodorovná dopravní vzdálenost do 50 m, pro zdi výšky do 12 m</t>
  </si>
  <si>
    <t>-2032990240</t>
  </si>
  <si>
    <t>https://podminky.urs.cz/item/CS_URS_2021_02/998152111</t>
  </si>
  <si>
    <t>711</t>
  </si>
  <si>
    <t>Izolace proti vodě, vlhkosti a plynům</t>
  </si>
  <si>
    <t>711161215</t>
  </si>
  <si>
    <t>Izolace proti zemní vlhkosti a beztlakové vodě nopovými fóliemi na ploše svislé S vrstva ochranná, odvětrávací a drenážní výška nopku 20,0 mm, tl. fólie do 1,0 mm</t>
  </si>
  <si>
    <t>28480432</t>
  </si>
  <si>
    <t>https://podminky.urs.cz/item/CS_URS_2021_02/711161215</t>
  </si>
  <si>
    <t>(16,2+1,85)*4,5</t>
  </si>
  <si>
    <t>(7,3+6,0)*4,5</t>
  </si>
  <si>
    <t>(12,0+6,33+6,0)*3,0</t>
  </si>
  <si>
    <t>711161384</t>
  </si>
  <si>
    <t>Izolace proti zemní vlhkosti a beztlakové vodě nopovými fóliemi ostatní ukončení izolace provětrávací lištou</t>
  </si>
  <si>
    <t>-214179195</t>
  </si>
  <si>
    <t>https://podminky.urs.cz/item/CS_URS_2021_02/711161384</t>
  </si>
  <si>
    <t>998711101</t>
  </si>
  <si>
    <t>Přesun hmot pro izolace proti vodě, vlhkosti a plynům stanovený z hmotnosti přesunovaného materiálu vodorovná dopravní vzdálenost do 50 m v objektech výšky do 6 m</t>
  </si>
  <si>
    <t>2065601196</t>
  </si>
  <si>
    <t>https://podminky.urs.cz/item/CS_URS_2021_02/998711101</t>
  </si>
  <si>
    <t>767</t>
  </si>
  <si>
    <t>Konstrukce zámečnické</t>
  </si>
  <si>
    <t>K087</t>
  </si>
  <si>
    <t>D+M zábradlí opěrné stěny ozn. 01, výška 1100mm
vč. kotvení- podrobný popis viz. PD</t>
  </si>
  <si>
    <t>624723666</t>
  </si>
  <si>
    <t>30,8</t>
  </si>
  <si>
    <t>K0887</t>
  </si>
  <si>
    <t>D+M zábradlí opěrné stěny ozn. 02, výška 1100mm
vč. kotvení- podrobný popis viz. PD</t>
  </si>
  <si>
    <t>-247233988</t>
  </si>
  <si>
    <t>24,67</t>
  </si>
  <si>
    <t>998767201</t>
  </si>
  <si>
    <t>Přesun hmot pro zámečnické konstrukce stanovený procentní sazbou (%) z ceny vodorovná dopravní vzdálenost do 50 m v objektech výšky do 6 m</t>
  </si>
  <si>
    <t>-756599872</t>
  </si>
  <si>
    <t>https://podminky.urs.cz/item/CS_URS_2021_02/998767201</t>
  </si>
  <si>
    <t>5 - Přístavba a zastřešení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</si>
  <si>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</si>
  <si>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</si>
  <si>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</si>
  <si>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</si>
  <si>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96 - Bourání konstrukcí</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</si>
  <si>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</si>
  <si>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</si>
  <si>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</si>
  <si>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</si>
  <si>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</si>
  <si>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771 - Podlahy z dlaždic</t>
  </si>
  <si>
    <t xml:space="preserve">    776 - Podlahy povlakové</t>
  </si>
  <si>
    <t xml:space="preserve">    783 - Dokončovací práce - nátěry</t>
  </si>
  <si>
    <t xml:space="preserve">    784 - Dokončovací práce - malby a tapety</t>
  </si>
  <si>
    <t>133251103</t>
  </si>
  <si>
    <t>Hloubení nezapažených šachet strojně v hornině třídy těžitelnosti I skupiny 3 přes 50 do 100 m3</t>
  </si>
  <si>
    <t>1340164174</t>
  </si>
  <si>
    <t>https://podminky.urs.cz/item/CS_URS_2021_02/133251103</t>
  </si>
  <si>
    <t>pro základové patky- předpoklad</t>
  </si>
  <si>
    <t>ZP2</t>
  </si>
  <si>
    <t>2,5*2,0*2,7*3</t>
  </si>
  <si>
    <t>ZP1</t>
  </si>
  <si>
    <t>2,0*2,0*2,2*2</t>
  </si>
  <si>
    <t>ZP3</t>
  </si>
  <si>
    <t>2,0*2,5*3,95*1</t>
  </si>
  <si>
    <t>-2036847416</t>
  </si>
  <si>
    <t>77,85-64,008</t>
  </si>
  <si>
    <t>-92026470</t>
  </si>
  <si>
    <t>13,842*10 'Přepočtené koeficientem množství</t>
  </si>
  <si>
    <t>112220770</t>
  </si>
  <si>
    <t>13,842*2 'Přepočtené koeficientem množství</t>
  </si>
  <si>
    <t>-1291153126</t>
  </si>
  <si>
    <t>174151101</t>
  </si>
  <si>
    <t>Zásyp sypaninou z jakékoliv horniny strojně s uložením výkopku ve vrstvách se zhutněním jam, šachet, rýh nebo kolem objektů v těchto vykopávkách</t>
  </si>
  <si>
    <t>1185098620</t>
  </si>
  <si>
    <t>https://podminky.urs.cz/item/CS_URS_2021_02/174151101</t>
  </si>
  <si>
    <t>-1,6*1,0*1,0*3</t>
  </si>
  <si>
    <t>-0,6*1,2*1,7*3</t>
  </si>
  <si>
    <t>-0,8*0,8*0,7*2</t>
  </si>
  <si>
    <t>-0,5*0,5*1,5*2</t>
  </si>
  <si>
    <t>-1,6*1,0*1,0*1</t>
  </si>
  <si>
    <t>-1,2*0,6*2,95*1</t>
  </si>
  <si>
    <t>275322511</t>
  </si>
  <si>
    <t>Základy z betonu železového (bez výztuže) patky z betonu se zvýšenými nároky na prostředí tř. C 25/30</t>
  </si>
  <si>
    <t>79704432</t>
  </si>
  <si>
    <t>https://podminky.urs.cz/item/CS_URS_2021_02/275322511</t>
  </si>
  <si>
    <t>0,8*0,8*0,1*2</t>
  </si>
  <si>
    <t>1,6*1,0*0,1*3</t>
  </si>
  <si>
    <t>1,0*1,6*0,1*1</t>
  </si>
  <si>
    <t>275322611</t>
  </si>
  <si>
    <t>Základy z betonu železového (bez výztuže) patky z betonu se zvýšenými nároky na prostředí tř. C 30/37</t>
  </si>
  <si>
    <t>-757384651</t>
  </si>
  <si>
    <t>https://podminky.urs.cz/item/CS_URS_2021_02/275322611</t>
  </si>
  <si>
    <t>0,8*0,8*0,6*2</t>
  </si>
  <si>
    <t>0,5*0,5*1,5*2</t>
  </si>
  <si>
    <t>1,6*1,0*0,9*3</t>
  </si>
  <si>
    <t>0,6*1,2*1,7*3</t>
  </si>
  <si>
    <t>1,0*1,6*0,9*1</t>
  </si>
  <si>
    <t>0,6*1,2*2,95*1</t>
  </si>
  <si>
    <t>275351121</t>
  </si>
  <si>
    <t>Bednění základů patek zřízení</t>
  </si>
  <si>
    <t>1261611778</t>
  </si>
  <si>
    <t>https://podminky.urs.cz/item/CS_URS_2021_02/275351121</t>
  </si>
  <si>
    <t>(0,8+0,8+0,8+0,8)*0,6*2*1,05</t>
  </si>
  <si>
    <t>(0,5+0,5+0,5+0,5)*1,5*2*1,05</t>
  </si>
  <si>
    <t>(1,6+1,6+1,0+1,0)*0,9*3*1,05</t>
  </si>
  <si>
    <t>(0,6+0,6+1,2+1,2)*1,7*3*1,05</t>
  </si>
  <si>
    <t>(1,0+1,0+1,6+1,6)*0,9*1*1,05</t>
  </si>
  <si>
    <t>(0,6+0,6+1,2+1,2)*2,95*1*1,05</t>
  </si>
  <si>
    <t>275351122</t>
  </si>
  <si>
    <t>Bednění základů patek odstranění</t>
  </si>
  <si>
    <t>160907099</t>
  </si>
  <si>
    <t>https://podminky.urs.cz/item/CS_URS_2021_02/275351122</t>
  </si>
  <si>
    <t>275361821</t>
  </si>
  <si>
    <t>Výztuž základů patek z betonářské oceli 10 505 (R)</t>
  </si>
  <si>
    <t>2054921668</t>
  </si>
  <si>
    <t>https://podminky.urs.cz/item/CS_URS_2021_02/275361821</t>
  </si>
  <si>
    <t>0,08598</t>
  </si>
  <si>
    <t>0,3409</t>
  </si>
  <si>
    <t>0,1431</t>
  </si>
  <si>
    <t>0,57*1,08 'Přepočtené koeficientem množství</t>
  </si>
  <si>
    <t>310239211</t>
  </si>
  <si>
    <t>Zazdívka otvorů ve zdivu nadzákladovém cihlami pálenými plochy přes 1 m2 do 4 m2 na maltu vápenocementovou</t>
  </si>
  <si>
    <t>-1567892956</t>
  </si>
  <si>
    <t>https://podminky.urs.cz/item/CS_URS_2021_02/310239211</t>
  </si>
  <si>
    <t>u vstupu</t>
  </si>
  <si>
    <t>0,8*1,8*0,3</t>
  </si>
  <si>
    <t>0,42*1,8*0,3</t>
  </si>
  <si>
    <t>311235131</t>
  </si>
  <si>
    <t>Zdivo jednovrstvé z cihel děrovaných broušených na celoplošnou tenkovrstvou maltu, pevnost cihel do P10, tl. zdiva 240 mm</t>
  </si>
  <si>
    <t>25785615</t>
  </si>
  <si>
    <t>https://podminky.urs.cz/item/CS_URS_2021_02/311235131</t>
  </si>
  <si>
    <t>(2,95+4,7)*2,75</t>
  </si>
  <si>
    <t>317168055</t>
  </si>
  <si>
    <t>Překlady keramické vysoké osazené do maltového lože, šířky překladu 70 mm výšky 238 mm, délky 2000 mm</t>
  </si>
  <si>
    <t>-1331278910</t>
  </si>
  <si>
    <t>https://podminky.urs.cz/item/CS_URS_2021_02/317168055</t>
  </si>
  <si>
    <t>7+7</t>
  </si>
  <si>
    <t>331123911</t>
  </si>
  <si>
    <t>Montáž sloupů ze železobetonu přivařených k základu,v budovách výšky do 18 m, hmotnosti do 1,5 t</t>
  </si>
  <si>
    <t>-452446640</t>
  </si>
  <si>
    <t>https://podminky.urs.cz/item/CS_URS_2021_02/331123911</t>
  </si>
  <si>
    <t>M001</t>
  </si>
  <si>
    <t>prefa sloup S1- 400x400x1320mm</t>
  </si>
  <si>
    <t>-1403210076</t>
  </si>
  <si>
    <t>331123913</t>
  </si>
  <si>
    <t>Montáž sloupů ze železobetonu přivařených k základu,v budovách výšky do 18 m, hmotnosti přes 3 do 5 t</t>
  </si>
  <si>
    <t>-368205462</t>
  </si>
  <si>
    <t>https://podminky.urs.cz/item/CS_URS_2021_02/331123913</t>
  </si>
  <si>
    <t>M008</t>
  </si>
  <si>
    <t>prefa sloup S1- 5448x1000x400mm- nepravidelný tvar</t>
  </si>
  <si>
    <t>-1092044928</t>
  </si>
  <si>
    <t>M009</t>
  </si>
  <si>
    <t>prefa sloup S2- 5234x1000x400mm- nepravidelný tvar</t>
  </si>
  <si>
    <t>824251519</t>
  </si>
  <si>
    <t>M010</t>
  </si>
  <si>
    <t>prefa sloup S3- 5444x1000x400mm- nepravidelný tvar</t>
  </si>
  <si>
    <t>2072122773</t>
  </si>
  <si>
    <t>M011</t>
  </si>
  <si>
    <t>prefa sloup S4- 5148x1000x400mm- nepravidelný tvar</t>
  </si>
  <si>
    <t>133328753</t>
  </si>
  <si>
    <t>M012</t>
  </si>
  <si>
    <t>prefa sloup S5- 4934x1000x400mm- nepravidelný tvar</t>
  </si>
  <si>
    <t>-1745389511</t>
  </si>
  <si>
    <t>M013</t>
  </si>
  <si>
    <t>prefa sloup S6- 5144x1000x400mm- nepravidelný tvar</t>
  </si>
  <si>
    <t>-1324066811</t>
  </si>
  <si>
    <t>337171111</t>
  </si>
  <si>
    <t>Montáž nosné ocelové konstrukce haly průmyslové bez jeřábové dráhy výšky do 6 m, rozpětí vazníků do 12 m</t>
  </si>
  <si>
    <t>-625268454</t>
  </si>
  <si>
    <t>https://podminky.urs.cz/item/CS_URS_2021_02/337171111</t>
  </si>
  <si>
    <t>M005</t>
  </si>
  <si>
    <t>Jäkl obdél. 180/100/5 mm vč. ochranného nátěru</t>
  </si>
  <si>
    <t>-1050361712</t>
  </si>
  <si>
    <t>-1741944481</t>
  </si>
  <si>
    <t>1588772621</t>
  </si>
  <si>
    <t>1532119312</t>
  </si>
  <si>
    <t>M006</t>
  </si>
  <si>
    <t>Jäkl obdél. 120/100/5 mm vč. ochranného nátěru</t>
  </si>
  <si>
    <t>430226043</t>
  </si>
  <si>
    <t>-412896854</t>
  </si>
  <si>
    <t>1144590750</t>
  </si>
  <si>
    <t>-1423431746</t>
  </si>
  <si>
    <t>M007</t>
  </si>
  <si>
    <t>30% prořez, svary, spojovací materiál</t>
  </si>
  <si>
    <t>-2035392787</t>
  </si>
  <si>
    <t>K072</t>
  </si>
  <si>
    <t>D+M kotevní botky pro sloup S1- 400x400x1320mm</t>
  </si>
  <si>
    <t>-309283356</t>
  </si>
  <si>
    <t>K0721</t>
  </si>
  <si>
    <t>D+M kotevní botky pro sloup S1</t>
  </si>
  <si>
    <t>1435626681</t>
  </si>
  <si>
    <t>K0722</t>
  </si>
  <si>
    <t>D+M kotevní botky pro sloup S2</t>
  </si>
  <si>
    <t>-1162912635</t>
  </si>
  <si>
    <t>K0723</t>
  </si>
  <si>
    <t>D+M kotevní botky pro sloup S3</t>
  </si>
  <si>
    <t>1783383470</t>
  </si>
  <si>
    <t>K0724</t>
  </si>
  <si>
    <t>D+M kotevní botky pro sloup S4</t>
  </si>
  <si>
    <t>1087091080</t>
  </si>
  <si>
    <t>K0725</t>
  </si>
  <si>
    <t>D+M kotevní botky pro sloup S5</t>
  </si>
  <si>
    <t>-390531366</t>
  </si>
  <si>
    <t>K0726</t>
  </si>
  <si>
    <t>D+M kotevní botky pro sloup S6</t>
  </si>
  <si>
    <t>-743402880</t>
  </si>
  <si>
    <t>411123902</t>
  </si>
  <si>
    <t>Montáž stropních panelů ze železobetonu se závěsnými háky, v budovách výšky do 18 m, hmotnosti přes 1,5 do 3 t</t>
  </si>
  <si>
    <t>1250254273</t>
  </si>
  <si>
    <t>https://podminky.urs.cz/item/CS_URS_2021_02/411123902</t>
  </si>
  <si>
    <t>M003</t>
  </si>
  <si>
    <t>prefa stropní panel O1- 3120x2400x120mm</t>
  </si>
  <si>
    <t>1926409928</t>
  </si>
  <si>
    <t>M004</t>
  </si>
  <si>
    <t>prefa stropní panel O2- 3120x2275x120mm</t>
  </si>
  <si>
    <t>120499067</t>
  </si>
  <si>
    <t>413123922</t>
  </si>
  <si>
    <t>Montáž trámů, průvlaků, ztužidel a obdobných dílců vodorovných konstrukcí se svařovanými spoji do 18 m, hmotnosti přes 1,5 do 3 t</t>
  </si>
  <si>
    <t>1737595793</t>
  </si>
  <si>
    <t>https://podminky.urs.cz/item/CS_URS_2021_02/413123922</t>
  </si>
  <si>
    <t>M002</t>
  </si>
  <si>
    <t>prefa průvlak P1- 4675x600x400mm</t>
  </si>
  <si>
    <t>-252691355</t>
  </si>
  <si>
    <t>413123924-1</t>
  </si>
  <si>
    <t>Montáž trámů, průvlaků, ztužidel a obdobných dílců vodorovných konstrukcí se svařovanými spoji do 18 m, hmotnosti přes 7 t</t>
  </si>
  <si>
    <t>1034394119</t>
  </si>
  <si>
    <t>M014</t>
  </si>
  <si>
    <t>prefa průvlak P1-(11131/11012)x600x(821/800)mm- nepravidelný tvar</t>
  </si>
  <si>
    <t>-1018861644</t>
  </si>
  <si>
    <t>M015</t>
  </si>
  <si>
    <t>prefa průvlak P2- (11131/11012)x600x(720/900)mm- nepravidelný tvar</t>
  </si>
  <si>
    <t>1533415476</t>
  </si>
  <si>
    <t>M016</t>
  </si>
  <si>
    <t>prefa průvlak P3-(11131/11012)x600x(821/800)mm- nepravidelný tvar</t>
  </si>
  <si>
    <t>526327399</t>
  </si>
  <si>
    <t>417321515</t>
  </si>
  <si>
    <t>Ztužující pásy a věnce z betonu železového (bez výztuže) tř. C 25/30</t>
  </si>
  <si>
    <t>1430777712</t>
  </si>
  <si>
    <t>https://podminky.urs.cz/item/CS_URS_2021_02/417321515</t>
  </si>
  <si>
    <t>(2,95+4,7)*0,24*0,2</t>
  </si>
  <si>
    <t>417351115</t>
  </si>
  <si>
    <t>Bednění bočnic ztužujících pásů a věnců včetně vzpěr zřízení</t>
  </si>
  <si>
    <t>-1714267261</t>
  </si>
  <si>
    <t>https://podminky.urs.cz/item/CS_URS_2021_02/417351115</t>
  </si>
  <si>
    <t>(2,95+4,7)*0,35*2</t>
  </si>
  <si>
    <t>417351116</t>
  </si>
  <si>
    <t>Bednění bočnic ztužujících pásů a věnců včetně vzpěr odstranění</t>
  </si>
  <si>
    <t>719621084</t>
  </si>
  <si>
    <t>https://podminky.urs.cz/item/CS_URS_2021_02/417351116</t>
  </si>
  <si>
    <t>417361821</t>
  </si>
  <si>
    <t>Výztuž ztužujících pásů a věnců z betonářské oceli 10 505 (R) nebo BSt 500</t>
  </si>
  <si>
    <t>-818385583</t>
  </si>
  <si>
    <t>https://podminky.urs.cz/item/CS_URS_2021_02/417361821</t>
  </si>
  <si>
    <t>předpoklad 0,12 t/m3</t>
  </si>
  <si>
    <t>0,367*0,12</t>
  </si>
  <si>
    <t>444143904</t>
  </si>
  <si>
    <t>Montáž střešních desek nebo panelů v budovách výšky do 18 m, hmotnosti přes 2 do 5 t</t>
  </si>
  <si>
    <t>-338300841</t>
  </si>
  <si>
    <t>https://podminky.urs.cz/item/CS_URS_2021_02/444143904</t>
  </si>
  <si>
    <t>M017</t>
  </si>
  <si>
    <t>prafa střešní panel P4- (7894/7616)x1400x180mm- nepravidelný tvar</t>
  </si>
  <si>
    <t>-1035852170</t>
  </si>
  <si>
    <t>M018</t>
  </si>
  <si>
    <t>prafa střešní panel P5- (7616/7341)x1378x180mm- nepravidelný tvar</t>
  </si>
  <si>
    <t>1786625727</t>
  </si>
  <si>
    <t>444143904-1</t>
  </si>
  <si>
    <t>441528444</t>
  </si>
  <si>
    <t>https://podminky.urs.cz/item/CS_URS_2021_02/444143904-1</t>
  </si>
  <si>
    <t>M019</t>
  </si>
  <si>
    <t>prafa střešní panel P1- (8972/8850)x(2400/626)x180mm- nepravidelný tvar</t>
  </si>
  <si>
    <t>-1869575794</t>
  </si>
  <si>
    <t>M020</t>
  </si>
  <si>
    <t>prafa střešní panel P2- (8850/8372)x2400x180mm- nepravidelný tvar</t>
  </si>
  <si>
    <t>1412535642</t>
  </si>
  <si>
    <t>M021</t>
  </si>
  <si>
    <t>prafa střešní panel P3- (8372/7894)x2400x180mm- nepravidelný tvar</t>
  </si>
  <si>
    <t>1797152015</t>
  </si>
  <si>
    <t>M022</t>
  </si>
  <si>
    <t>prafa střešní panel P6- (7341/6863)x(2400/1033)x180mm- nepravidelný tvar</t>
  </si>
  <si>
    <t>1990557418</t>
  </si>
  <si>
    <t>M023</t>
  </si>
  <si>
    <t>prafa střešní panel P7- (7332/6863)x(2400/987)x180mm- nepravidelný tvar</t>
  </si>
  <si>
    <t>1926515264</t>
  </si>
  <si>
    <t>M024</t>
  </si>
  <si>
    <t>prafa střešní panel P8- (7810/7332)x2400x180mm- nepravidelný tvar</t>
  </si>
  <si>
    <t>2085415143</t>
  </si>
  <si>
    <t>M025</t>
  </si>
  <si>
    <t>prafa střešní panel P9-(8287/7810)x2400x180mm- nepravidelný tvar</t>
  </si>
  <si>
    <t>1142023101</t>
  </si>
  <si>
    <t>M026</t>
  </si>
  <si>
    <t>prafa střešní panel P10- (8566/8287)x1400x180mm- nepravidelný tvar</t>
  </si>
  <si>
    <t>-1881623379</t>
  </si>
  <si>
    <t>M027</t>
  </si>
  <si>
    <t>prafa střešní panel P11- (8850/8566)x1424x180mm- nepravidelný tvar</t>
  </si>
  <si>
    <t>-147246019</t>
  </si>
  <si>
    <t>M028</t>
  </si>
  <si>
    <t>prafa střešní panel P12- (8972/8850)x(2400/614)x180mm- nepravidelný tvar</t>
  </si>
  <si>
    <t>-1778114890</t>
  </si>
  <si>
    <t>444171111</t>
  </si>
  <si>
    <t>Montáž krytiny střech ocelových konstrukcí z tvarovaných ocelových plechů šroubovaných, výšky budovy do 6 m</t>
  </si>
  <si>
    <t>-68355194</t>
  </si>
  <si>
    <t>https://podminky.urs.cz/item/CS_URS_2021_02/444171111</t>
  </si>
  <si>
    <t>4,675*4,3</t>
  </si>
  <si>
    <t>154843x</t>
  </si>
  <si>
    <t>plech trapézový 135/310 tl 0,88mm</t>
  </si>
  <si>
    <t>-2105538953</t>
  </si>
  <si>
    <t>20,103*1,1 'Přepočtené koeficientem množství</t>
  </si>
  <si>
    <t>K073</t>
  </si>
  <si>
    <t>D+M kotvení desky pro stropní panel O1</t>
  </si>
  <si>
    <t>1860958402</t>
  </si>
  <si>
    <t>K074</t>
  </si>
  <si>
    <t>D+M kotvení desky pro stropní panel O2</t>
  </si>
  <si>
    <t>999409329</t>
  </si>
  <si>
    <t>K075</t>
  </si>
  <si>
    <t>D+M TR pro kotvení výztuže sloupů do průvlaku P1</t>
  </si>
  <si>
    <t>1077869561</t>
  </si>
  <si>
    <t>Úpravy povrchů, podlahy a osazování výplní</t>
  </si>
  <si>
    <t>Úprava povrchů vnitřních</t>
  </si>
  <si>
    <t>612131121</t>
  </si>
  <si>
    <t>Podkladní a spojovací vrstva vnitřních omítaných ploch penetrace disperzní nanášená ručně stěn</t>
  </si>
  <si>
    <t>149431906</t>
  </si>
  <si>
    <t>https://podminky.urs.cz/item/CS_URS_2021_02/612131121</t>
  </si>
  <si>
    <t>(4,45+2,95+2,95)*3,0</t>
  </si>
  <si>
    <t>-(1,6*2,2)</t>
  </si>
  <si>
    <t>(1,6+2,2+2,2)*0,5</t>
  </si>
  <si>
    <t>612321141</t>
  </si>
  <si>
    <t>Omítka vápenocementová vnitřních ploch nanášená ručně dvouvrstvá, tloušťky jádrové omítky do 10 mm a tloušťky štuku do 3 mm štuková svislých konstrukcí stěn</t>
  </si>
  <si>
    <t>1108998179</t>
  </si>
  <si>
    <t>https://podminky.urs.cz/item/CS_URS_2021_02/612321141</t>
  </si>
  <si>
    <t>612325225</t>
  </si>
  <si>
    <t>Vápenocementová omítka jednotlivých malých ploch štuková na stěnách, plochy jednotlivě přes 1,0 do 4 m2</t>
  </si>
  <si>
    <t>1241507908</t>
  </si>
  <si>
    <t>https://podminky.urs.cz/item/CS_URS_2021_02/612325225</t>
  </si>
  <si>
    <t>dozdívky u vstupu</t>
  </si>
  <si>
    <t>612325302</t>
  </si>
  <si>
    <t>Vápenocementová omítka ostění nebo nadpraží štuková</t>
  </si>
  <si>
    <t>-1513071722</t>
  </si>
  <si>
    <t>https://podminky.urs.cz/item/CS_URS_2021_02/612325302</t>
  </si>
  <si>
    <t>(1,4+2,1+2,1)*0,5</t>
  </si>
  <si>
    <t>Úprava povrchů vnějších</t>
  </si>
  <si>
    <t>621131111</t>
  </si>
  <si>
    <t>Podkladní a spojovací vrstva vnějších omítaných ploch polymercementový spojovací můstek nanášený ručně podhledů</t>
  </si>
  <si>
    <t>298454366</t>
  </si>
  <si>
    <t>https://podminky.urs.cz/item/CS_URS_2021_02/621131111</t>
  </si>
  <si>
    <t>S1-1</t>
  </si>
  <si>
    <t>4,675*3,12</t>
  </si>
  <si>
    <t>621221041</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</si>
  <si>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160 do 200 mm</t>
  </si>
  <si>
    <t>885264827</t>
  </si>
  <si>
    <t>https://podminky.urs.cz/item/CS_URS_2021_02/621221041</t>
  </si>
  <si>
    <t>63151548</t>
  </si>
  <si>
    <t>deska tepelně izolační minerální kontaktních fasád podélné vlákno λ=0,036 tl 300mm</t>
  </si>
  <si>
    <t>1064967587</t>
  </si>
  <si>
    <t>https://podminky.urs.cz/item/CS_URS_2021_02/63151548</t>
  </si>
  <si>
    <t>14,586*1,02 'Přepočtené koeficientem množství</t>
  </si>
  <si>
    <t>621251105</t>
  </si>
  <si>
    <t>Montáž kontaktního zateplení lepením a mechanickým kotvením Příplatek k cenám za zápustnou montáž kotev s použitím tepelněizolačních zátek na vnější podhledy z minerální vlny</t>
  </si>
  <si>
    <t>-1918534373</t>
  </si>
  <si>
    <t>https://podminky.urs.cz/item/CS_URS_2021_02/621251105</t>
  </si>
  <si>
    <t>621531012</t>
  </si>
  <si>
    <t>Omítka tenkovrstvá silikonová vnějších ploch probarvená bez penetrace zatíraná (škrábaná), zrnitost 1,5 mm podhledů</t>
  </si>
  <si>
    <t>2120925519</t>
  </si>
  <si>
    <t>https://podminky.urs.cz/item/CS_URS_2021_02/621531012</t>
  </si>
  <si>
    <t>622131111</t>
  </si>
  <si>
    <t>Podkladní a spojovací vrstva vnějších omítaných ploch polymercementový spojovací můstek nanášený ručně stěn</t>
  </si>
  <si>
    <t>-1309675581</t>
  </si>
  <si>
    <t>https://podminky.urs.cz/item/CS_URS_2021_02/622131111</t>
  </si>
  <si>
    <t>(2,95+0,25+4,7)*3,0</t>
  </si>
  <si>
    <t>622143003</t>
  </si>
  <si>
    <t>Montáž omítkových profilů plastových, pozinkovaných nebo dřevěných upevněných vtlačením do podkladní vrstvy nebo přibitím rohových s tkaninou</t>
  </si>
  <si>
    <t>-1745561559</t>
  </si>
  <si>
    <t>https://podminky.urs.cz/item/CS_URS_2021_02/622143003</t>
  </si>
  <si>
    <t>4,675+4,675+3,12+3,12</t>
  </si>
  <si>
    <t>rohy zdiva</t>
  </si>
  <si>
    <t>3,0</t>
  </si>
  <si>
    <t>63127466-1</t>
  </si>
  <si>
    <t>profil rohový s výztužnou tkaninou a okapnicí pro ETICS</t>
  </si>
  <si>
    <t>-1002704192</t>
  </si>
  <si>
    <t>18,59*1,05 'Přepočtené koeficientem množství</t>
  </si>
  <si>
    <t>622321111</t>
  </si>
  <si>
    <t>Omítka vápenocementová vnějších ploch nanášená ručně jednovrstvá, tloušťky do 15 mm hrubá zatřená stěn</t>
  </si>
  <si>
    <t>1430204486</t>
  </si>
  <si>
    <t>https://podminky.urs.cz/item/CS_URS_2021_02/622321111</t>
  </si>
  <si>
    <t>622531012</t>
  </si>
  <si>
    <t>Omítka tenkovrstvá silikonová vnějších ploch probarvená bez penetrace zatíraná (škrábaná), zrnitost 1,5 mm stěn</t>
  </si>
  <si>
    <t>-2009036158</t>
  </si>
  <si>
    <t>https://podminky.urs.cz/item/CS_URS_2021_02/622531012</t>
  </si>
  <si>
    <t>Podlahy a podlahové konstrukce</t>
  </si>
  <si>
    <t>631311115</t>
  </si>
  <si>
    <t>Mazanina z betonu prostého bez zvýšených nároků na prostředí tl. přes 50 do 80 mm tř. C 20/25</t>
  </si>
  <si>
    <t>602204495</t>
  </si>
  <si>
    <t>https://podminky.urs.cz/item/CS_URS_2021_02/631311115</t>
  </si>
  <si>
    <t>m100</t>
  </si>
  <si>
    <t>13,97*0,055</t>
  </si>
  <si>
    <t>631319011</t>
  </si>
  <si>
    <t>Příplatek k cenám mazanin za úpravu povrchu mazaniny přehlazením, mazanina tl. přes 50 do 80 mm</t>
  </si>
  <si>
    <t>581695729</t>
  </si>
  <si>
    <t>https://podminky.urs.cz/item/CS_URS_2021_02/631319011</t>
  </si>
  <si>
    <t>631319171</t>
  </si>
  <si>
    <t>Příplatek k cenám mazanin za stržení povrchu spodní vrstvy mazaniny latí před vložením výztuže nebo pletiva pro tl. obou vrstev mazaniny přes 50 do 80 mm</t>
  </si>
  <si>
    <t>1259773090</t>
  </si>
  <si>
    <t>https://podminky.urs.cz/item/CS_URS_2021_02/631319171</t>
  </si>
  <si>
    <t>631362021</t>
  </si>
  <si>
    <t>Výztuž mazanin ze svařovaných sítí z drátů typu KARI</t>
  </si>
  <si>
    <t>324677288</t>
  </si>
  <si>
    <t>https://podminky.urs.cz/item/CS_URS_2021_02/631362021</t>
  </si>
  <si>
    <t>13,97*0,00444*1,2</t>
  </si>
  <si>
    <t>632481213</t>
  </si>
  <si>
    <t>Separační vrstva k oddělení podlahových vrstev z polyetylénové fólie</t>
  </si>
  <si>
    <t>-372823263</t>
  </si>
  <si>
    <t>https://podminky.urs.cz/item/CS_URS_2021_02/632481213</t>
  </si>
  <si>
    <t>13,97</t>
  </si>
  <si>
    <t>634112113</t>
  </si>
  <si>
    <t>Obvodová dilatace mezi stěnou a mazaninou nebo potěrem podlahovým páskem z pěnového PE tl. do 10 mm, výšky 80 mm</t>
  </si>
  <si>
    <t>2138404477</t>
  </si>
  <si>
    <t>https://podminky.urs.cz/item/CS_URS_2021_02/634112113</t>
  </si>
  <si>
    <t>17,0</t>
  </si>
  <si>
    <t>683132436</t>
  </si>
  <si>
    <t>949101112</t>
  </si>
  <si>
    <t>Lešení pomocné pracovní pro objekty pozemních staveb pro zatížení do 150 kg/m2, o výšce lešeňové podlahy přes 1,9 do 3,5 m</t>
  </si>
  <si>
    <t>-2142515939</t>
  </si>
  <si>
    <t>https://podminky.urs.cz/item/CS_URS_2021_02/949101112</t>
  </si>
  <si>
    <t>S4</t>
  </si>
  <si>
    <t>16,35*11,3</t>
  </si>
  <si>
    <t>952901111</t>
  </si>
  <si>
    <t>Vyčištění budov nebo objektů před předáním do užívání budov bytové nebo občanské výstavby, světlé výšky podlaží do 4 m</t>
  </si>
  <si>
    <t>-1205489536</t>
  </si>
  <si>
    <t>https://podminky.urs.cz/item/CS_URS_2021_02/952901111</t>
  </si>
  <si>
    <t>Bourání konstrukcí</t>
  </si>
  <si>
    <t>968082018</t>
  </si>
  <si>
    <t>Vybourání plastových rámů oken s křídly, dveřních zárubní, vrat rámu oken s křídly, plochy přes 4 m2</t>
  </si>
  <si>
    <t>1451187977</t>
  </si>
  <si>
    <t>https://podminky.urs.cz/item/CS_URS_2021_02/968082018</t>
  </si>
  <si>
    <t>2,8*1,8</t>
  </si>
  <si>
    <t>971033651</t>
  </si>
  <si>
    <t>Vybourání otvorů ve zdivu základovém nebo nadzákladovém z cihel, tvárnic, příčkovek z cihel pálených na maltu vápennou nebo vápenocementovou plochy do 4 m2, tl. do 600 mm</t>
  </si>
  <si>
    <t>617255702</t>
  </si>
  <si>
    <t>https://podminky.urs.cz/item/CS_URS_2021_02/971033651</t>
  </si>
  <si>
    <t>dveře</t>
  </si>
  <si>
    <t>1,4*1,0*0,5</t>
  </si>
  <si>
    <t>1,4*2,35*0,5</t>
  </si>
  <si>
    <t>K214</t>
  </si>
  <si>
    <t>Statické zajištění navazujících konstrukcí při bourání</t>
  </si>
  <si>
    <t>1658499369</t>
  </si>
  <si>
    <t>997013211</t>
  </si>
  <si>
    <t>Vnitrostaveništní doprava suti a vybouraných hmot vodorovně do 50 m svisle ručně pro budovy a haly výšky do 6 m</t>
  </si>
  <si>
    <t>755456368</t>
  </si>
  <si>
    <t>https://podminky.urs.cz/item/CS_URS_2021_02/997013211</t>
  </si>
  <si>
    <t>997013501</t>
  </si>
  <si>
    <t>Odvoz suti a vybouraných hmot na skládku nebo meziskládku se složením, na vzdálenost do 1 km</t>
  </si>
  <si>
    <t>843082500</t>
  </si>
  <si>
    <t>https://podminky.urs.cz/item/CS_URS_2021_02/997013501</t>
  </si>
  <si>
    <t>997013509</t>
  </si>
  <si>
    <t>Odvoz suti a vybouraných hmot na skládku nebo meziskládku se složením, na vzdálenost Příplatek k ceně za každý další i započatý 1 km přes 1 km</t>
  </si>
  <si>
    <t>946908651</t>
  </si>
  <si>
    <t>https://podminky.urs.cz/item/CS_URS_2021_02/997013509</t>
  </si>
  <si>
    <t>4,438*20 'Přepočtené koeficientem množství</t>
  </si>
  <si>
    <t>997013631</t>
  </si>
  <si>
    <t>Poplatek za uložení stavebního odpadu na skládce (skládkovné) směsného stavebního a demoličního zatříděného do Katalogu odpadů pod kódem 17 09 04</t>
  </si>
  <si>
    <t>428408375</t>
  </si>
  <si>
    <t>https://podminky.urs.cz/item/CS_URS_2021_02/997013631</t>
  </si>
  <si>
    <t>998011002</t>
  </si>
  <si>
    <t>Přesun hmot pro budovy občanské výstavby, bydlení, výrobu a služby s nosnou svislou konstrukcí zděnou z cihel, tvárnic nebo kamene vodorovná dopravní vzdálenost do 100 m pro budovy výšky přes 6 do 12 m</t>
  </si>
  <si>
    <t>1420170957</t>
  </si>
  <si>
    <t>https://podminky.urs.cz/item/CS_URS_2021_02/998011002</t>
  </si>
  <si>
    <t>712</t>
  </si>
  <si>
    <t>Povlakové krytiny</t>
  </si>
  <si>
    <t>712363001</t>
  </si>
  <si>
    <t>Provedení povlakové krytiny střech plochých do 10° fólií termoplastickou mPVC (měkčené PVC) rozvinutí a natažení fólie v ploše</t>
  </si>
  <si>
    <t>-1396701138</t>
  </si>
  <si>
    <t>https://podminky.urs.cz/item/CS_URS_2021_02/712363001</t>
  </si>
  <si>
    <t>S3</t>
  </si>
  <si>
    <t>28322000</t>
  </si>
  <si>
    <t>fólie hydroizolační střešní mPVC mechanicky kotvená tl 2,0mm šedá</t>
  </si>
  <si>
    <t>1057488614</t>
  </si>
  <si>
    <t>https://podminky.urs.cz/item/CS_URS_2021_02/28322000</t>
  </si>
  <si>
    <t>204,858*1,15 'Přepočtené koeficientem množství</t>
  </si>
  <si>
    <t>-325049373</t>
  </si>
  <si>
    <t>28322012</t>
  </si>
  <si>
    <t>fólie hydroizolační střešní mPVC mechanicky kotvená tl 1,5mm šedá</t>
  </si>
  <si>
    <t>-1569050315</t>
  </si>
  <si>
    <t>https://podminky.urs.cz/item/CS_URS_2021_02/28322012</t>
  </si>
  <si>
    <t>712363002</t>
  </si>
  <si>
    <t>Provedení povlakové krytiny střech plochých do 10° fólií termoplastickou mPVC (měkčené PVC) vytvoření spoje dvou pásů fólií slepením lepidlem</t>
  </si>
  <si>
    <t>1912791890</t>
  </si>
  <si>
    <t>https://podminky.urs.cz/item/CS_URS_2021_02/712363002</t>
  </si>
  <si>
    <t>S3- předpoklad 1,5m/m2</t>
  </si>
  <si>
    <t>4,675*4,3*2*1,5</t>
  </si>
  <si>
    <t>S4- předpoklad 1,5m/m2</t>
  </si>
  <si>
    <t>16,35*11,3*2*1,5</t>
  </si>
  <si>
    <t>712391171</t>
  </si>
  <si>
    <t>Provedení povlakové krytiny střech plochých do 10° -ostatní práce provedení vrstvy textilní podkladní</t>
  </si>
  <si>
    <t>-1188939673</t>
  </si>
  <si>
    <t>https://podminky.urs.cz/item/CS_URS_2021_02/712391171</t>
  </si>
  <si>
    <t>4,675*4,3*2</t>
  </si>
  <si>
    <t>16,35*11,3*2</t>
  </si>
  <si>
    <t>69311068</t>
  </si>
  <si>
    <t>geotextilie netkaná separační, ochranná, filtrační, drenážní PP 300g/m2</t>
  </si>
  <si>
    <t>1211984748</t>
  </si>
  <si>
    <t>https://podminky.urs.cz/item/CS_URS_2021_02/69311068</t>
  </si>
  <si>
    <t>409,715*1,15 'Přepočtené koeficientem množství</t>
  </si>
  <si>
    <t>712463101</t>
  </si>
  <si>
    <t>Provedení povlakové krytiny střech šikmých přes 10° do 30° fólií ostatní činnosti při pokládání hydroizolačních fólií (materiál ve specifikaci) mechanické ukotvení talířovou hmoždinkou do polystyrenu nebo desek z minerální vlny</t>
  </si>
  <si>
    <t>-1923507172</t>
  </si>
  <si>
    <t>https://podminky.urs.cz/item/CS_URS_2021_02/712463101</t>
  </si>
  <si>
    <t>předpoklad 7ks/m2</t>
  </si>
  <si>
    <t>20,103*7</t>
  </si>
  <si>
    <t>16,35*11,3*7</t>
  </si>
  <si>
    <t>zaokrouhleno</t>
  </si>
  <si>
    <t>1435</t>
  </si>
  <si>
    <t>112</t>
  </si>
  <si>
    <t>590513x</t>
  </si>
  <si>
    <t>kotva ploché střechy</t>
  </si>
  <si>
    <t>1616282947</t>
  </si>
  <si>
    <t>113</t>
  </si>
  <si>
    <t>712463112</t>
  </si>
  <si>
    <t>Provedení povlakové krytiny střech šikmých přes 10° do 30° fólií ostatní činnosti při pokládání hydroizolačních fólií (materiál ve specifikaci) vodotěsné překrytí talířové hmoždinky pruhem fólie horkovzdušným navařením</t>
  </si>
  <si>
    <t>-958332</t>
  </si>
  <si>
    <t>https://podminky.urs.cz/item/CS_URS_2021_02/712463112</t>
  </si>
  <si>
    <t>114</t>
  </si>
  <si>
    <t>K369</t>
  </si>
  <si>
    <t>Příplatek za vytvoření žlabu š. 300mm ve skladbě střešní krytiny</t>
  </si>
  <si>
    <t>1326385983</t>
  </si>
  <si>
    <t>115</t>
  </si>
  <si>
    <t>K370</t>
  </si>
  <si>
    <t>Příplatek za vytvoření žlabu š. 200mm ve skladbě střešní krytiny</t>
  </si>
  <si>
    <t>1783371129</t>
  </si>
  <si>
    <t>4,675+4,3+0,2</t>
  </si>
  <si>
    <t>116</t>
  </si>
  <si>
    <t>K371</t>
  </si>
  <si>
    <t>Příplatek za vytvoření žlabu š. 1500mm ve skladbě střešní krytiny</t>
  </si>
  <si>
    <t>964187143</t>
  </si>
  <si>
    <t>117</t>
  </si>
  <si>
    <t>K372</t>
  </si>
  <si>
    <t>Příplatek za použití systémových doplňků střešní krytiny (poplastovené lišty atd.)</t>
  </si>
  <si>
    <t>-1117164382</t>
  </si>
  <si>
    <t>118</t>
  </si>
  <si>
    <t>K417</t>
  </si>
  <si>
    <t>D+M střešní vpusť pr. 100 el. vyhřívaná</t>
  </si>
  <si>
    <t>1295923152</t>
  </si>
  <si>
    <t>119</t>
  </si>
  <si>
    <t>K418</t>
  </si>
  <si>
    <t>D+M střešní vpusť pr. 150 el. vyhřívaná</t>
  </si>
  <si>
    <t>-222880988</t>
  </si>
  <si>
    <t>120</t>
  </si>
  <si>
    <t>998712101</t>
  </si>
  <si>
    <t>Přesun hmot pro povlakové krytiny stanovený z hmotnosti přesunovaného materiálu vodorovná dopravní vzdálenost do 50 m v objektech výšky do 6 m</t>
  </si>
  <si>
    <t>1459085002</t>
  </si>
  <si>
    <t>https://podminky.urs.cz/item/CS_URS_2021_02/998712101</t>
  </si>
  <si>
    <t>713</t>
  </si>
  <si>
    <t>Izolace tepelné</t>
  </si>
  <si>
    <t>121</t>
  </si>
  <si>
    <t>713121111</t>
  </si>
  <si>
    <t>Montáž tepelné izolace podlah rohožemi, pásy, deskami, dílci, bloky (izolační materiál ve specifikaci) kladenými volně jednovrstvá</t>
  </si>
  <si>
    <t>-1211559499</t>
  </si>
  <si>
    <t>https://podminky.urs.cz/item/CS_URS_2021_02/713121111</t>
  </si>
  <si>
    <t>122</t>
  </si>
  <si>
    <t>63231206</t>
  </si>
  <si>
    <t>deska čedičová minerální pro snížení kročejového hluku (max. zatížení 4 kN/m2) tl 40mm</t>
  </si>
  <si>
    <t>-1096608774</t>
  </si>
  <si>
    <t>https://podminky.urs.cz/item/CS_URS_2021_02/63231206</t>
  </si>
  <si>
    <t>13,97*1,02 'Přepočtené koeficientem množství</t>
  </si>
  <si>
    <t>123</t>
  </si>
  <si>
    <t>713141335</t>
  </si>
  <si>
    <t>Montáž tepelné izolace střech plochých spádovými klíny v ploše přilepenými za studena bodově</t>
  </si>
  <si>
    <t>-744964869</t>
  </si>
  <si>
    <t>https://podminky.urs.cz/item/CS_URS_2021_02/713141335</t>
  </si>
  <si>
    <t>124</t>
  </si>
  <si>
    <t>28376104</t>
  </si>
  <si>
    <t>klín izolační z čedičové minerální vaty 70kPa spádový</t>
  </si>
  <si>
    <t>-2026461840</t>
  </si>
  <si>
    <t>https://podminky.urs.cz/item/CS_URS_2021_02/28376104</t>
  </si>
  <si>
    <t>předpoklad průměrná tl. 150mm</t>
  </si>
  <si>
    <t>20,103*0,15</t>
  </si>
  <si>
    <t>3,015*1,05 'Přepočtené koeficientem množství</t>
  </si>
  <si>
    <t>125</t>
  </si>
  <si>
    <t>998713101</t>
  </si>
  <si>
    <t>Přesun hmot pro izolace tepelné stanovený z hmotnosti přesunovaného materiálu vodorovná dopravní vzdálenost do 50 m v objektech výšky do 6 m</t>
  </si>
  <si>
    <t>1540632044</t>
  </si>
  <si>
    <t>https://podminky.urs.cz/item/CS_URS_2021_02/998713101</t>
  </si>
  <si>
    <t>762</t>
  </si>
  <si>
    <t>Konstrukce tesařské</t>
  </si>
  <si>
    <t>126</t>
  </si>
  <si>
    <t>762341024-1</t>
  </si>
  <si>
    <t>Bednění a laťování bednění střech rovných sklonu do 60° s vyřezáním otvorů z dřevoštěpkových desek OSB šroubovaných do trapézového plechu na pero a drážku, tloušťky desky 2x18 mm</t>
  </si>
  <si>
    <t>865840606</t>
  </si>
  <si>
    <t>127</t>
  </si>
  <si>
    <t>762341024-2</t>
  </si>
  <si>
    <t>Bednění a laťování bednění střech rovných sklonu do 60° s vyřezáním otvorů z dřevoštěpkových desek OSB šroubovaných do ŽB desky na pero a drážku, tloušťky desky 2x18 mm</t>
  </si>
  <si>
    <t>545168948</t>
  </si>
  <si>
    <t>762431034</t>
  </si>
  <si>
    <t>Obložení stěn z dřevoštěpkových desek OSB přibíjených na pero a drážku broušených, tloušťky desky 18 mm</t>
  </si>
  <si>
    <t>-1952162536</t>
  </si>
  <si>
    <t>https://podminky.urs.cz/item/CS_URS_2021_02/762431034</t>
  </si>
  <si>
    <t>boky střechy</t>
  </si>
  <si>
    <t>(4,675+4,675+4,3+4,3)*0,6</t>
  </si>
  <si>
    <t>(16,35+16,35+11,3+11,3)*0,5</t>
  </si>
  <si>
    <t>129</t>
  </si>
  <si>
    <t>K377</t>
  </si>
  <si>
    <t>Příplatek za kotvení OSB desky boku střechy do střešní konstrukce</t>
  </si>
  <si>
    <t>-2115235813</t>
  </si>
  <si>
    <t>130</t>
  </si>
  <si>
    <t>998762101</t>
  </si>
  <si>
    <t>Přesun hmot pro konstrukce tesařské stanovený z hmotnosti přesunovaného materiálu vodorovná dopravní vzdálenost do 50 m v objektech výšky do 6 m</t>
  </si>
  <si>
    <t>-730309954</t>
  </si>
  <si>
    <t>https://podminky.urs.cz/item/CS_URS_2021_02/998762101</t>
  </si>
  <si>
    <t>763</t>
  </si>
  <si>
    <t>Konstrukce suché výstavby</t>
  </si>
  <si>
    <t>131</t>
  </si>
  <si>
    <t>763135101</t>
  </si>
  <si>
    <t>Montáž sádrokartonového podhledu kazetového demontovatelného, velikosti kazet 600x600 mm včetně zavěšené nosné konstrukce viditelné</t>
  </si>
  <si>
    <t>592073967</t>
  </si>
  <si>
    <t>https://podminky.urs.cz/item/CS_URS_2021_02/763135101</t>
  </si>
  <si>
    <t>132</t>
  </si>
  <si>
    <t>5903x</t>
  </si>
  <si>
    <t>podhled kazetový minerální, omyvatelný, 600x600mm</t>
  </si>
  <si>
    <t>643980574</t>
  </si>
  <si>
    <t>13,97*1,05 'Přepočtené koeficientem množství</t>
  </si>
  <si>
    <t>133</t>
  </si>
  <si>
    <t>998763301</t>
  </si>
  <si>
    <t>Přesun hmot pro konstrukce montované z desek sádrokartonových, sádrovláknitých, cementovláknitých nebo cementových stanovený z hmotnosti přesunovaného materiálu vodorovná dopravní vzdálenost do 50 m v objektech výšky do 6 m</t>
  </si>
  <si>
    <t>103548839</t>
  </si>
  <si>
    <t>https://podminky.urs.cz/item/CS_URS_2021_02/998763301</t>
  </si>
  <si>
    <t>134</t>
  </si>
  <si>
    <t>K381</t>
  </si>
  <si>
    <t>D+M opláštění podhledu u přesahu střechy přístavby vč. roštu a finálního nátěru</t>
  </si>
  <si>
    <t>1107714471</t>
  </si>
  <si>
    <t>-13,97</t>
  </si>
  <si>
    <t>764</t>
  </si>
  <si>
    <t>Konstrukce klempířské</t>
  </si>
  <si>
    <t>135</t>
  </si>
  <si>
    <t>764212418</t>
  </si>
  <si>
    <t>Oplechování střešních prvků z pozinkovaného plechu štítu závětrnou lištou rš 750 mm</t>
  </si>
  <si>
    <t>-946296799</t>
  </si>
  <si>
    <t>https://podminky.urs.cz/item/CS_URS_2021_02/764212418</t>
  </si>
  <si>
    <t>(4,675+4,675+4,3+4,3)</t>
  </si>
  <si>
    <t>(16,35+16,35+11,3+11,3)</t>
  </si>
  <si>
    <t>136</t>
  </si>
  <si>
    <t>764518622</t>
  </si>
  <si>
    <t>Svod z pozinkovaného plechu s upraveným povrchem včetně objímek, kolen a odskoků kruhový, průměru 100 mm</t>
  </si>
  <si>
    <t>350895170</t>
  </si>
  <si>
    <t>https://podminky.urs.cz/item/CS_URS_2021_02/764518622</t>
  </si>
  <si>
    <t>5,5</t>
  </si>
  <si>
    <t>137</t>
  </si>
  <si>
    <t>764518623-1</t>
  </si>
  <si>
    <t>Svod z pozinkovaného plechu s upraveným povrchem včetně objímek, kolen a odskoků kruhový, průměru 150 mm</t>
  </si>
  <si>
    <t>-645202583</t>
  </si>
  <si>
    <t>4,6</t>
  </si>
  <si>
    <t>138</t>
  </si>
  <si>
    <t>998764101</t>
  </si>
  <si>
    <t>Přesun hmot pro konstrukce klempířské stanovený z hmotnosti přesunovaného materiálu vodorovná dopravní vzdálenost do 50 m v objektech výšky do 6 m</t>
  </si>
  <si>
    <t>-1613299140</t>
  </si>
  <si>
    <t>https://podminky.urs.cz/item/CS_URS_2021_02/998764101</t>
  </si>
  <si>
    <t>139</t>
  </si>
  <si>
    <t>-1389188542</t>
  </si>
  <si>
    <t>140</t>
  </si>
  <si>
    <t>K0241</t>
  </si>
  <si>
    <t>D+M dveře 2920x2300mm, posuvné, prosklené, elektrické, fotobuňka/tlačítko, zárubeň součást prosklené stěny</t>
  </si>
  <si>
    <t>-72322077</t>
  </si>
  <si>
    <t>141</t>
  </si>
  <si>
    <t>K076</t>
  </si>
  <si>
    <t>D+M prosklené fasády 4680x3000mm
podrobně viz. PF-01 (bez dveří- dveře vykázány samostatně)</t>
  </si>
  <si>
    <t>-1176048716</t>
  </si>
  <si>
    <t>142</t>
  </si>
  <si>
    <t>K420</t>
  </si>
  <si>
    <t>D+M dveře 1400x2100mm, Posuvné, 2/3 prosklené, elektrické, Fotobuňka/tlačítko, zvonek, časový spínač, zárubeň součást dveří, posun po stěně, RAL 9007 se
strukturou</t>
  </si>
  <si>
    <t>-197558028</t>
  </si>
  <si>
    <t>143</t>
  </si>
  <si>
    <t>K4203</t>
  </si>
  <si>
    <t>D+M dveře 1400x2100mm, Posuvné, 2/3 prosklené, elektrické, Tlačítko/tlačítko,zárubeň součást dveří, posun po stěně, RAL 9007 se
strukturou</t>
  </si>
  <si>
    <t>1198232972</t>
  </si>
  <si>
    <t>144</t>
  </si>
  <si>
    <t>K419</t>
  </si>
  <si>
    <t>D+M ochranné prvky- celkem 3ks- délka 11,025m- podrobný popis viz. PD</t>
  </si>
  <si>
    <t>-160690629</t>
  </si>
  <si>
    <t>771</t>
  </si>
  <si>
    <t>Podlahy z dlaždic</t>
  </si>
  <si>
    <t>145</t>
  </si>
  <si>
    <t>771111011</t>
  </si>
  <si>
    <t>Příprava podkladu před provedením dlažby vysátí podlah</t>
  </si>
  <si>
    <t>804420153</t>
  </si>
  <si>
    <t>https://podminky.urs.cz/item/CS_URS_2021_02/771111011</t>
  </si>
  <si>
    <t>146</t>
  </si>
  <si>
    <t>771121011</t>
  </si>
  <si>
    <t>Příprava podkladu před provedením dlažby nátěr penetrační na podlahu</t>
  </si>
  <si>
    <t>1637232497</t>
  </si>
  <si>
    <t>https://podminky.urs.cz/item/CS_URS_2021_02/771121011</t>
  </si>
  <si>
    <t>147</t>
  </si>
  <si>
    <t>771151021</t>
  </si>
  <si>
    <t>Příprava podkladu před provedením dlažby samonivelační stěrka min.pevnosti 30 MPa, tloušťky do 3 mm</t>
  </si>
  <si>
    <t>-1776688061</t>
  </si>
  <si>
    <t>https://podminky.urs.cz/item/CS_URS_2021_02/771151021</t>
  </si>
  <si>
    <t>148</t>
  </si>
  <si>
    <t>771474113</t>
  </si>
  <si>
    <t>Montáž soklů z dlaždic keramických lepených flexibilním lepidlem rovných, výšky přes 90 do 120 mm</t>
  </si>
  <si>
    <t>-542738160</t>
  </si>
  <si>
    <t>https://podminky.urs.cz/item/CS_URS_2021_02/771474113</t>
  </si>
  <si>
    <t>3,9-1,4</t>
  </si>
  <si>
    <t>149</t>
  </si>
  <si>
    <t>59761x9</t>
  </si>
  <si>
    <t>sokl</t>
  </si>
  <si>
    <t>1914615393</t>
  </si>
  <si>
    <t>2,5*1,1 'Přepočtené koeficientem množství</t>
  </si>
  <si>
    <t>150</t>
  </si>
  <si>
    <t>771574260</t>
  </si>
  <si>
    <t>Montáž podlah z dlaždic keramických lepených flexibilním lepidlem maloformátových pro vysoké mechanické zatížení protiskluzných nebo reliéfních (bezbariérových) přes 6 do 9 ks/m2</t>
  </si>
  <si>
    <t>1982208739</t>
  </si>
  <si>
    <t>https://podminky.urs.cz/item/CS_URS_2021_02/771574260</t>
  </si>
  <si>
    <t>151</t>
  </si>
  <si>
    <t>59761x</t>
  </si>
  <si>
    <t>dlažba keramická- cena dle výběru investora- předpoklad 600 Kč/m2</t>
  </si>
  <si>
    <t>680904216</t>
  </si>
  <si>
    <t>13,97*1,15 'Přepočtené koeficientem množství</t>
  </si>
  <si>
    <t>152</t>
  </si>
  <si>
    <t>771592011</t>
  </si>
  <si>
    <t>Čištění vnitřních ploch po položení dlažby podlah nebo schodišť chemickými prostředky</t>
  </si>
  <si>
    <t>1403114225</t>
  </si>
  <si>
    <t>https://podminky.urs.cz/item/CS_URS_2021_02/771592011</t>
  </si>
  <si>
    <t>153</t>
  </si>
  <si>
    <t>998771101</t>
  </si>
  <si>
    <t>Přesun hmot pro podlahy z dlaždic stanovený z hmotnosti přesunovaného materiálu vodorovná dopravní vzdálenost do 50 m v objektech výšky do 6 m</t>
  </si>
  <si>
    <t>-1207344521</t>
  </si>
  <si>
    <t>https://podminky.urs.cz/item/CS_URS_2021_02/998771101</t>
  </si>
  <si>
    <t>776</t>
  </si>
  <si>
    <t>Podlahy povlakové</t>
  </si>
  <si>
    <t>154</t>
  </si>
  <si>
    <t>998776201</t>
  </si>
  <si>
    <t>Přesun hmot pro podlahy povlakové stanovený procentní sazbou (%) z ceny vodorovná dopravní vzdálenost do 50 m v objektech výšky do 6 m</t>
  </si>
  <si>
    <t>-1840257647</t>
  </si>
  <si>
    <t>https://podminky.urs.cz/item/CS_URS_2021_02/998776201</t>
  </si>
  <si>
    <t>155</t>
  </si>
  <si>
    <t>K079</t>
  </si>
  <si>
    <t>D+M čistící zóna-odstranění jemných nečistot
-Textilní rohož s dlouhou životností
-celoobvodovýu lem určen pro instalaci na povrch dlažby</t>
  </si>
  <si>
    <t>1291574255</t>
  </si>
  <si>
    <t>783</t>
  </si>
  <si>
    <t>Dokončovací práce - nátěry</t>
  </si>
  <si>
    <t>156</t>
  </si>
  <si>
    <t>783823135</t>
  </si>
  <si>
    <t>Penetrační nátěr omítek hladkých omítek hladkých, zrnitých tenkovrstvých nebo štukových stupně členitosti 1 a 2 silikonový</t>
  </si>
  <si>
    <t>386255295</t>
  </si>
  <si>
    <t>https://podminky.urs.cz/item/CS_URS_2021_02/783823135</t>
  </si>
  <si>
    <t>zazdívky</t>
  </si>
  <si>
    <t>0,8*1,8+(1,8)*0,2*2</t>
  </si>
  <si>
    <t>0,42*1,8</t>
  </si>
  <si>
    <t>157</t>
  </si>
  <si>
    <t>783827445</t>
  </si>
  <si>
    <t>Krycí (ochranný ) nátěr omítek dvojnásobný hladkých omítek hladkých, zrnitých tenkovrstvých nebo štukových stupně členitosti 3 silikonový</t>
  </si>
  <si>
    <t>-120702346</t>
  </si>
  <si>
    <t>https://podminky.urs.cz/item/CS_URS_2021_02/783827445</t>
  </si>
  <si>
    <t>158</t>
  </si>
  <si>
    <t>783826675</t>
  </si>
  <si>
    <t>Hydrofobizační nátěr omítek silikonový, transparentní, povrchů hrubých betonových povrchů nebo omítek hrubých, rýhovaných tenkovrstvých nebo škrábaných (břízolitových)</t>
  </si>
  <si>
    <t>703495641</t>
  </si>
  <si>
    <t>https://podminky.urs.cz/item/CS_URS_2021_02/783826675</t>
  </si>
  <si>
    <t>159</t>
  </si>
  <si>
    <t>K224</t>
  </si>
  <si>
    <t>D+M olejový nátěr stěn vč. 2x tmelení a přebroušení</t>
  </si>
  <si>
    <t>569464302</t>
  </si>
  <si>
    <t>(4,45+2,95+2,95)*2,0</t>
  </si>
  <si>
    <t>-(1,6*2,0)</t>
  </si>
  <si>
    <t>(2,0+2,0)*0,5</t>
  </si>
  <si>
    <t>784</t>
  </si>
  <si>
    <t>Dokončovací práce - malby a tapety</t>
  </si>
  <si>
    <t>160</t>
  </si>
  <si>
    <t>784181111</t>
  </si>
  <si>
    <t>Penetrace podkladu jednonásobná základní silikátová bezbarvá v místnostech výšky do 3,80 m</t>
  </si>
  <si>
    <t>2082645880</t>
  </si>
  <si>
    <t>https://podminky.urs.cz/item/CS_URS_2021_02/784181111</t>
  </si>
  <si>
    <t>viz. vnitřní omítka</t>
  </si>
  <si>
    <t>30,53</t>
  </si>
  <si>
    <t>-olejový nátěr</t>
  </si>
  <si>
    <t>-19,5</t>
  </si>
  <si>
    <t>0,8*1,8</t>
  </si>
  <si>
    <t>ostění</t>
  </si>
  <si>
    <t>161</t>
  </si>
  <si>
    <t>784211101</t>
  </si>
  <si>
    <t>Malby z malířských směsí oděruvzdorných za mokra dvojnásobné, bílé za mokra oděruvzdorné výborně v místnostech výšky do 3,80 m</t>
  </si>
  <si>
    <t>389223246</t>
  </si>
  <si>
    <t>https://podminky.urs.cz/item/CS_URS_2021_02/784211101</t>
  </si>
  <si>
    <t>6 - Elektromontáže</t>
  </si>
  <si>
    <t xml:space="preserve">    740 - ELEKTROINSTAL  MATERÍÁL
DOPLNĚNÍ  ROZVADĚČE  R1NP</t>
  </si>
  <si>
    <t xml:space="preserve">    741 - SVÍTIDLA</t>
  </si>
  <si>
    <t xml:space="preserve">    742 - Hromosvod , uzemnění</t>
  </si>
  <si>
    <t xml:space="preserve">    743 - Stavební  práce</t>
  </si>
  <si>
    <t xml:space="preserve">    744 - PRÁCE  HZS</t>
  </si>
  <si>
    <t>740</t>
  </si>
  <si>
    <t>ELEKTROINSTAL  MATERÍÁL
DOPLNĚNÍ  ROZVADĚČE  R1NP</t>
  </si>
  <si>
    <t>K382</t>
  </si>
  <si>
    <t>kombinovaný jistič 10A/2p/ 0,03A</t>
  </si>
  <si>
    <t>1969324002</t>
  </si>
  <si>
    <t>K383</t>
  </si>
  <si>
    <t>kombinovaný jistič 16A/2p/ 0,03A</t>
  </si>
  <si>
    <t>803984217</t>
  </si>
  <si>
    <t>K384</t>
  </si>
  <si>
    <t>impuzní relé</t>
  </si>
  <si>
    <t>721521487</t>
  </si>
  <si>
    <t>K385</t>
  </si>
  <si>
    <t>podruž. materiál svorky , vodiče , úprava plechů , revize</t>
  </si>
  <si>
    <t>700841364</t>
  </si>
  <si>
    <t>K386</t>
  </si>
  <si>
    <t>Tlačítkový ovladač pod omítku s orientační doutnavkou-230V/10A, pod omítku, bílý</t>
  </si>
  <si>
    <t>1721384300</t>
  </si>
  <si>
    <t>K387</t>
  </si>
  <si>
    <t>Zásuvka jednonásobná 230V/16A, pro montáž pod omítku, bílá, krytí IP 20, komplet</t>
  </si>
  <si>
    <t>-1239337657</t>
  </si>
  <si>
    <t>K388</t>
  </si>
  <si>
    <t>Kabel CXKH-R (J) 3x1,5 mm2 B2ca,s1,d0</t>
  </si>
  <si>
    <t>1423735471</t>
  </si>
  <si>
    <t>K389</t>
  </si>
  <si>
    <t>Kabel CXKH-R 3x2,5 mm2 B2ca,s1,d0</t>
  </si>
  <si>
    <t>1479048771</t>
  </si>
  <si>
    <t>K390</t>
  </si>
  <si>
    <t>montáž kabel tras</t>
  </si>
  <si>
    <t>592243115</t>
  </si>
  <si>
    <t>K391</t>
  </si>
  <si>
    <t>el instalační trubky , lišty - bezhalogen</t>
  </si>
  <si>
    <t>1120051995</t>
  </si>
  <si>
    <t>K392</t>
  </si>
  <si>
    <t>přepojení stávajícího kabelů napojení kafeautomatů</t>
  </si>
  <si>
    <t>166815665</t>
  </si>
  <si>
    <t>SVÍTIDLA</t>
  </si>
  <si>
    <t>K393</t>
  </si>
  <si>
    <t>Svítidlo LED - - 4000 K - optický opál kryt IP40 modul 600</t>
  </si>
  <si>
    <t>-1788048286</t>
  </si>
  <si>
    <t>K394</t>
  </si>
  <si>
    <t>Svítidlo LED - - LED 4000K - optický opál kryt IP54 600x600 přisazené</t>
  </si>
  <si>
    <t>1741561532</t>
  </si>
  <si>
    <t>K395</t>
  </si>
  <si>
    <t>Nouzové osvětlovací tělesa IP 54 , 3 W , 3 hod</t>
  </si>
  <si>
    <t>572961639</t>
  </si>
  <si>
    <t>742</t>
  </si>
  <si>
    <t>Hromosvod , uzemnění</t>
  </si>
  <si>
    <t>K396</t>
  </si>
  <si>
    <t>AlMgSI 8 mm2</t>
  </si>
  <si>
    <t>1836332345</t>
  </si>
  <si>
    <t>K397</t>
  </si>
  <si>
    <t>páska FeZn 4x30</t>
  </si>
  <si>
    <t>1893600952</t>
  </si>
  <si>
    <t>K398</t>
  </si>
  <si>
    <t>svorka SR</t>
  </si>
  <si>
    <t>1763597608</t>
  </si>
  <si>
    <t>K399</t>
  </si>
  <si>
    <t>svorka SS</t>
  </si>
  <si>
    <t>-1892999315</t>
  </si>
  <si>
    <t>K400</t>
  </si>
  <si>
    <t>svorka SP</t>
  </si>
  <si>
    <t>-50767367</t>
  </si>
  <si>
    <t>K401</t>
  </si>
  <si>
    <t>svorka SK</t>
  </si>
  <si>
    <t>-514502643</t>
  </si>
  <si>
    <t>K402</t>
  </si>
  <si>
    <t>svorka SP 15</t>
  </si>
  <si>
    <t>-227455126</t>
  </si>
  <si>
    <t>K403</t>
  </si>
  <si>
    <t>Ochranný úhelník</t>
  </si>
  <si>
    <t>85360989</t>
  </si>
  <si>
    <t>K404</t>
  </si>
  <si>
    <t>držák ochran úhelníku</t>
  </si>
  <si>
    <t>2018953844</t>
  </si>
  <si>
    <t>K405</t>
  </si>
  <si>
    <t>svorka zkušební</t>
  </si>
  <si>
    <t>-1518917830</t>
  </si>
  <si>
    <t>K406</t>
  </si>
  <si>
    <t>štítek</t>
  </si>
  <si>
    <t>-2041646248</t>
  </si>
  <si>
    <t>K407</t>
  </si>
  <si>
    <t>pomocný elektroinstalační materiál , srouby ..</t>
  </si>
  <si>
    <t>-1282107817</t>
  </si>
  <si>
    <t>K408</t>
  </si>
  <si>
    <t>barva základní asfaltová</t>
  </si>
  <si>
    <t>-761917657</t>
  </si>
  <si>
    <t>K409</t>
  </si>
  <si>
    <t>montáž</t>
  </si>
  <si>
    <t>-1050447552</t>
  </si>
  <si>
    <t>743</t>
  </si>
  <si>
    <t>Stavební  práce</t>
  </si>
  <si>
    <t>K410</t>
  </si>
  <si>
    <t>pomocné práce zhotovení průrazu do zdi tl 45 prům 5 cm</t>
  </si>
  <si>
    <t>-305293526</t>
  </si>
  <si>
    <t>K411</t>
  </si>
  <si>
    <t>pomocné stavební práce</t>
  </si>
  <si>
    <t>1217245756</t>
  </si>
  <si>
    <t>K412</t>
  </si>
  <si>
    <t>auto s plošinou</t>
  </si>
  <si>
    <t>-895554380</t>
  </si>
  <si>
    <t>744</t>
  </si>
  <si>
    <t>PRÁCE  HZS</t>
  </si>
  <si>
    <t>K413</t>
  </si>
  <si>
    <t>výchozí revize a měření odporu</t>
  </si>
  <si>
    <t>1841709829</t>
  </si>
  <si>
    <t>K414</t>
  </si>
  <si>
    <t>doprava materilálu</t>
  </si>
  <si>
    <t>-205835194</t>
  </si>
  <si>
    <t>K415</t>
  </si>
  <si>
    <t>aut. Dozor - vyhotovení PD skut provedení</t>
  </si>
  <si>
    <t>2084766878</t>
  </si>
  <si>
    <t>K416</t>
  </si>
  <si>
    <t>zařízení staveniště</t>
  </si>
  <si>
    <t>-1422995810</t>
  </si>
  <si>
    <t>VRN - Ostatní a vedlejší náklady</t>
  </si>
  <si>
    <t>vrn - Vedlejší rozpočtové náklady</t>
  </si>
  <si>
    <t>vrn</t>
  </si>
  <si>
    <t>K280</t>
  </si>
  <si>
    <t xml:space="preserve">Dílenská a výrobní dokumentace </t>
  </si>
  <si>
    <t>1291151001</t>
  </si>
  <si>
    <t>x1</t>
  </si>
  <si>
    <t>Geodetické práce
geodetické zaměření skutečného provedení, zhotovení geometrického plánu, vytýčení sítí a stavby atd.</t>
  </si>
  <si>
    <t>1356844993</t>
  </si>
  <si>
    <t>x2111</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</si>
  <si>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</si>
  <si>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-603323888</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</si>
  <si>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</si>
  <si>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</si>
  <si>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-1105746668</t>
  </si>
  <si>
    <t>x5</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</si>
  <si>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</si>
  <si>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-1433336472</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</si>
  <si>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</si>
  <si>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</si>
  <si>
    <t>-2073077748</t>
  </si>
  <si>
    <t>x8</t>
  </si>
  <si>
    <t>Revize a zkoušky</t>
  </si>
  <si>
    <t>-228446458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</si>
  <si>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</si>
  <si>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</si>
  <si>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</si>
  <si>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</si>
  <si>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</si>
  <si>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</si>
  <si>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</si>
  <si>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</si>
  <si>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</si>
  <si>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</si>
  <si>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</si>
  <si>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</si>
  <si>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</si>
  <si>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</si>
  <si>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</si>
  <si>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</si>
  <si>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</si>
  <si>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</si>
  <si>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</si>
  <si>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</si>
  <si>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</si>
  <si>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</si>
  <si>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</si>
  <si>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</si>
  <si>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</si>
  <si>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</si>
  <si>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</si>
  <si>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</si>
  <si>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</si>
  <si>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</si>
  <si>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</si>
  <si>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</si>
  <si>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</si>
  <si>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</si>
  <si>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</si>
  <si>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</si>
  <si>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</si>
  <si>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</si>
  <si>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</si>
  <si>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</si>
  <si>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</si>
  <si>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</si>
  <si>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</si>
  <si>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</si>
  <si>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</si>
  <si>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</si>
  <si>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</si>
  <si>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</si>
  <si>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</si>
  <si>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</si>
  <si>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</si>
  <si>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</si>
  <si>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</si>
  <si>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</si>
  <si>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</si>
  <si>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</si>
  <si>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</si>
  <si>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</si>
  <si>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</si>
  <si>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</si>
  <si>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</si>
  <si>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</si>
  <si>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</si>
  <si>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</si>
  <si>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</si>
  <si>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</si>
  <si>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</si>
  <si>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</si>
  <si>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</si>
  <si>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</si>
  <si>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</si>
  <si>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</si>
  <si>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</si>
  <si>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</si>
  <si>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</si>
  <si>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</si>
  <si>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</si>
  <si>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</si>
  <si>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</si>
  <si>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</si>
  <si>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</si>
  <si>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</si>
  <si>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</si>
  <si>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</si>
  <si>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</si>
  <si>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</si>
  <si>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</si>
  <si>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</si>
  <si>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</si>
  <si>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</si>
  <si>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</si>
  <si>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</si>
  <si>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</si>
  <si>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</si>
  <si>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</si>
  <si>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</si>
  <si>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</si>
  <si>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</si>
  <si>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</si>
  <si>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</si>
  <si>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</si>
  <si>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</si>
  <si>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</si>
  <si>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</si>
  <si>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</si>
  <si>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</si>
  <si>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</si>
  <si>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</si>
  <si>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</si>
  <si>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</si>
  <si>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</si>
  <si>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</si>
  <si>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</si>
  <si>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</si>
  <si>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</si>
  <si>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</si>
  <si>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</si>
  <si>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</si>
  <si>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</si>
  <si>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</si>
  <si>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</si>
  <si>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</si>
  <si>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</si>
  <si>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</si>
  <si>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</si>
  <si>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</si>
  <si>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</si>
  <si>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</si>
  <si>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</si>
  <si>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</si>
  <si>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</si>
  <si>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</si>
  <si>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</si>
  <si>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</si>
  <si>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</si>
  <si>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</si>
  <si>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</si>
  <si>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</si>
  <si>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</si>
  <si>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</si>
  <si>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</si>
  <si>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</si>
  <si>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</si>
  <si>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</si>
  <si>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</si>
  <si>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</si>
  <si>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</si>
  <si>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</si>
  <si>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</si>
  <si>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</si>
  <si>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</si>
  <si>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</si>
  <si>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</si>
  <si>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</si>
  <si>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</si>
  <si>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</si>
  <si>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</si>
  <si>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</si>
  <si>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</si>
  <si>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</si>
  <si>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</si>
  <si>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</si>
  <si>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</si>
  <si>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</si>
  <si>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</si>
  <si>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</si>
  <si>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</si>
  <si>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</si>
  <si>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</si>
  <si>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</si>
  <si>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</si>
  <si>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</si>
  <si>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</si>
  <si>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</si>
  <si>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</si>
  <si>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</si>
  <si>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</si>
  <si>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</si>
  <si>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</si>
  <si>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</si>
  <si>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</si>
  <si>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</si>
  <si>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</si>
  <si>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</si>
  <si>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</si>
  <si>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Průzkumné, geodetické a projektové práce - Geodetické zaměření kanalizace je předmětem této cenové kalkulace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</si>
</sst>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sz val="7"/>
      <color rgb="FF979797"/>
      <name val="Arial CE"/>
      <family val="2"/>
    </font>
    <font>
      <i/>
      <u val="single"/>
      <sz val="7"/>
      <color rgb="FF979797"/>
      <name val="Calibri"/>
      <family val="2"/>
      <scheme val="minor"/>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6">
    <fill>
      <patternFill/>
    </fill>
    <fill>
      <patternFill patternType="gray125"/>
    </fill>
    <fill>
      <patternFill patternType="solid">
        <fgColor rgb="FFFFFFCC"/>
        <bgColor indexed="64"/>
      </patternFill>
    </fill>
    <fill>
      <patternFill patternType="solid">
        <fgColor rgb="FFC0C0C0"/>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bottom/>
    </border>
    <border>
      <left style="hair">
        <color rgb="FF969696"/>
      </left>
      <right style="hair">
        <color rgb="FF969696"/>
      </right>
      <top style="hair">
        <color rgb="FF969696"/>
      </top>
      <bottom style="hair">
        <color rgb="FF969696"/>
      </bottom>
    </border>
    <border>
      <left style="hair">
        <color rgb="FF969696"/>
      </left>
      <right/>
      <top/>
      <bottom/>
    </border>
    <border>
      <left style="hair">
        <color rgb="FF969696"/>
      </left>
      <right/>
      <top/>
      <bottom style="hair">
        <color rgb="FF969696"/>
      </bottom>
    </border>
    <border>
      <left style="thin">
        <color rgb="FF000000"/>
      </left>
      <right/>
      <top style="thin">
        <color rgb="FF000000"/>
      </top>
      <bottom/>
    </border>
    <border>
      <left/>
      <right/>
      <top style="thin">
        <color rgb="FF000000"/>
      </top>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right/>
      <top/>
      <bottom style="hair">
        <color rgb="FF969696"/>
      </bottom>
    </border>
    <border>
      <left/>
      <right style="hair">
        <color rgb="FF969696"/>
      </right>
      <top/>
      <bottom style="hair">
        <color rgb="FF969696"/>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80">
    <xf numFmtId="0" fontId="0" fillId="0" borderId="0" xfId="0"/>
    <xf numFmtId="0" fontId="9" fillId="0" borderId="0" xfId="0" applyFont="1" applyAlignment="1" applyProtection="1">
      <alignment/>
      <protection locked="0"/>
    </xf>
    <xf numFmtId="0" fontId="0" fillId="0" borderId="1" xfId="0" applyFont="1" applyBorder="1" applyAlignment="1" applyProtection="1">
      <alignment vertical="center"/>
      <protection locked="0"/>
    </xf>
    <xf numFmtId="4" fontId="23" fillId="2" borderId="2" xfId="0" applyNumberFormat="1" applyFont="1" applyFill="1" applyBorder="1" applyAlignment="1" applyProtection="1">
      <alignment vertical="center"/>
      <protection locked="0"/>
    </xf>
    <xf numFmtId="0" fontId="24" fillId="2" borderId="3" xfId="0" applyFont="1" applyFill="1" applyBorder="1" applyAlignment="1" applyProtection="1">
      <alignment horizontal="lef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4" fontId="37" fillId="2" borderId="2" xfId="0" applyNumberFormat="1"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13" fillId="0" borderId="0" xfId="0" applyFont="1" applyAlignment="1" applyProtection="1">
      <alignment vertical="center"/>
      <protection locked="0"/>
    </xf>
    <xf numFmtId="0" fontId="24" fillId="2" borderId="4" xfId="0" applyFont="1" applyFill="1" applyBorder="1" applyAlignment="1" applyProtection="1">
      <alignment horizontal="left" vertical="center"/>
      <protection locked="0"/>
    </xf>
    <xf numFmtId="0" fontId="0" fillId="0" borderId="0" xfId="0" applyFont="1" applyAlignment="1" applyProtection="1">
      <alignment vertical="center"/>
      <protection locked="0"/>
    </xf>
    <xf numFmtId="167" fontId="23" fillId="2" borderId="2" xfId="0" applyNumberFormat="1" applyFont="1" applyFill="1" applyBorder="1" applyAlignment="1" applyProtection="1">
      <alignment vertical="center"/>
      <protection locked="0"/>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14" fillId="0" borderId="0" xfId="0" applyFont="1" applyAlignment="1" applyProtection="1">
      <alignment horizontal="left" vertical="center"/>
      <protection locked="0"/>
    </xf>
    <xf numFmtId="0" fontId="0" fillId="0" borderId="0" xfId="0" applyProtection="1">
      <protection locked="0"/>
    </xf>
    <xf numFmtId="0" fontId="15" fillId="3" borderId="0" xfId="0" applyFont="1" applyFill="1" applyAlignment="1" applyProtection="1">
      <alignment horizontal="center" vertical="center"/>
      <protection locked="0"/>
    </xf>
    <xf numFmtId="0" fontId="0" fillId="0" borderId="0" xfId="0" applyProtection="1">
      <protection locked="0"/>
    </xf>
    <xf numFmtId="0" fontId="0" fillId="0" borderId="0" xfId="0" applyFont="1" applyAlignment="1" applyProtection="1">
      <alignment horizontal="left" vertical="center"/>
      <protection locked="0"/>
    </xf>
    <xf numFmtId="0" fontId="0" fillId="0" borderId="5" xfId="0" applyBorder="1" applyProtection="1">
      <protection locked="0"/>
    </xf>
    <xf numFmtId="0" fontId="0" fillId="0" borderId="6" xfId="0" applyBorder="1" applyProtection="1">
      <protection locked="0"/>
    </xf>
    <xf numFmtId="0" fontId="0" fillId="0" borderId="1" xfId="0" applyBorder="1" applyProtection="1">
      <protection locked="0"/>
    </xf>
    <xf numFmtId="0" fontId="16"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1" xfId="0" applyFont="1" applyBorder="1" applyAlignment="1" applyProtection="1">
      <alignment vertical="center"/>
      <protection locked="0"/>
    </xf>
    <xf numFmtId="0" fontId="20" fillId="0" borderId="0" xfId="0" applyFont="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5" xfId="0" applyFont="1" applyBorder="1" applyAlignment="1" applyProtection="1">
      <alignment vertical="center"/>
      <protection locked="0"/>
    </xf>
    <xf numFmtId="0" fontId="0" fillId="0" borderId="6"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21" fillId="0" borderId="9" xfId="0" applyFont="1" applyBorder="1" applyAlignment="1" applyProtection="1">
      <alignment horizontal="center" vertical="center"/>
      <protection locked="0"/>
    </xf>
    <xf numFmtId="0" fontId="21" fillId="0" borderId="10" xfId="0" applyFont="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22" fillId="0" borderId="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0" fillId="0" borderId="0"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24" fillId="0" borderId="13"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0" fillId="0" borderId="9"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1" xfId="0" applyFont="1" applyBorder="1" applyAlignment="1" applyProtection="1">
      <alignment vertical="center"/>
      <protection locked="0"/>
    </xf>
    <xf numFmtId="0" fontId="25" fillId="0" borderId="0" xfId="0" applyFont="1" applyAlignment="1" applyProtection="1">
      <alignment horizontal="left" vertical="center"/>
      <protection locked="0"/>
    </xf>
    <xf numFmtId="4" fontId="21" fillId="0" borderId="3" xfId="0" applyNumberFormat="1" applyFont="1" applyBorder="1" applyAlignment="1" applyProtection="1">
      <alignment vertical="center"/>
      <protection locked="0"/>
    </xf>
    <xf numFmtId="4" fontId="21" fillId="0" borderId="0" xfId="0" applyNumberFormat="1" applyFont="1" applyBorder="1" applyAlignment="1" applyProtection="1">
      <alignment vertical="center"/>
      <protection locked="0"/>
    </xf>
    <xf numFmtId="166" fontId="21" fillId="0" borderId="0" xfId="0" applyNumberFormat="1" applyFont="1" applyBorder="1" applyAlignment="1" applyProtection="1">
      <alignment vertical="center"/>
      <protection locked="0"/>
    </xf>
    <xf numFmtId="4" fontId="21" fillId="0" borderId="12" xfId="0" applyNumberFormat="1" applyFont="1" applyBorder="1" applyAlignment="1" applyProtection="1">
      <alignment vertical="center"/>
      <protection locked="0"/>
    </xf>
    <xf numFmtId="0" fontId="5"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vertical="center"/>
      <protection locked="0"/>
    </xf>
    <xf numFmtId="4" fontId="29" fillId="0" borderId="3" xfId="0" applyNumberFormat="1" applyFont="1" applyBorder="1" applyAlignment="1" applyProtection="1">
      <alignment vertical="center"/>
      <protection locked="0"/>
    </xf>
    <xf numFmtId="4" fontId="29" fillId="0" borderId="0" xfId="0" applyNumberFormat="1" applyFont="1" applyBorder="1" applyAlignment="1" applyProtection="1">
      <alignment vertical="center"/>
      <protection locked="0"/>
    </xf>
    <xf numFmtId="166" fontId="29" fillId="0" borderId="0" xfId="0" applyNumberFormat="1" applyFont="1" applyBorder="1" applyAlignment="1" applyProtection="1">
      <alignment vertical="center"/>
      <protection locked="0"/>
    </xf>
    <xf numFmtId="4" fontId="29" fillId="0" borderId="12" xfId="0" applyNumberFormat="1" applyFont="1" applyBorder="1" applyAlignment="1" applyProtection="1">
      <alignment vertical="center"/>
      <protection locked="0"/>
    </xf>
    <xf numFmtId="0" fontId="6" fillId="0" borderId="0" xfId="0" applyFont="1" applyAlignment="1" applyProtection="1">
      <alignment horizontal="left" vertical="center"/>
      <protection locked="0"/>
    </xf>
    <xf numFmtId="0" fontId="30" fillId="0" borderId="0" xfId="20" applyFont="1" applyAlignment="1" applyProtection="1">
      <alignment horizontal="center" vertical="center"/>
      <protection locked="0"/>
    </xf>
    <xf numFmtId="0" fontId="8" fillId="0" borderId="0" xfId="0" applyFont="1" applyAlignment="1" applyProtection="1">
      <alignment vertical="center"/>
      <protection locked="0"/>
    </xf>
    <xf numFmtId="4" fontId="2" fillId="0" borderId="3" xfId="0" applyNumberFormat="1" applyFont="1" applyBorder="1" applyAlignment="1" applyProtection="1">
      <alignment vertical="center"/>
      <protection locked="0"/>
    </xf>
    <xf numFmtId="4" fontId="2" fillId="0" borderId="0" xfId="0" applyNumberFormat="1"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4" fontId="2" fillId="0" borderId="12" xfId="0" applyNumberFormat="1" applyFont="1" applyBorder="1" applyAlignment="1" applyProtection="1">
      <alignment vertical="center"/>
      <protection locked="0"/>
    </xf>
    <xf numFmtId="4" fontId="2" fillId="0" borderId="4" xfId="0" applyNumberFormat="1" applyFont="1" applyBorder="1" applyAlignment="1" applyProtection="1">
      <alignment vertical="center"/>
      <protection locked="0"/>
    </xf>
    <xf numFmtId="4" fontId="2" fillId="0" borderId="16" xfId="0" applyNumberFormat="1" applyFont="1" applyBorder="1" applyAlignment="1" applyProtection="1">
      <alignment vertical="center"/>
      <protection locked="0"/>
    </xf>
    <xf numFmtId="166" fontId="2" fillId="0" borderId="16" xfId="0" applyNumberFormat="1" applyFont="1" applyBorder="1" applyAlignment="1" applyProtection="1">
      <alignment vertical="center"/>
      <protection locked="0"/>
    </xf>
    <xf numFmtId="4" fontId="2" fillId="0" borderId="17" xfId="0" applyNumberFormat="1" applyFont="1" applyBorder="1" applyAlignment="1" applyProtection="1">
      <alignment vertical="center"/>
      <protection locked="0"/>
    </xf>
    <xf numFmtId="0" fontId="4" fillId="0" borderId="0" xfId="0" applyFont="1" applyAlignment="1" applyProtection="1">
      <alignment horizontal="left" vertical="top" wrapText="1"/>
      <protection/>
    </xf>
    <xf numFmtId="0" fontId="0" fillId="0" borderId="0" xfId="0" applyProtection="1">
      <protection/>
    </xf>
    <xf numFmtId="0" fontId="16" fillId="0" borderId="0" xfId="0" applyFont="1" applyAlignment="1" applyProtection="1">
      <alignment horizontal="left" vertical="center"/>
      <protection/>
    </xf>
    <xf numFmtId="0" fontId="0" fillId="0" borderId="0" xfId="0" applyProtection="1">
      <protection/>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protection/>
    </xf>
    <xf numFmtId="0" fontId="3" fillId="2" borderId="0" xfId="0" applyFont="1" applyFill="1" applyAlignment="1" applyProtection="1">
      <alignment horizontal="left" vertical="center"/>
      <protection/>
    </xf>
    <xf numFmtId="0" fontId="3" fillId="0" borderId="0" xfId="0" applyFont="1" applyAlignment="1" applyProtection="1">
      <alignment horizontal="left" vertical="center" wrapText="1"/>
      <protection/>
    </xf>
    <xf numFmtId="0" fontId="0" fillId="0" borderId="18" xfId="0" applyBorder="1" applyProtection="1">
      <protection/>
    </xf>
    <xf numFmtId="0" fontId="0" fillId="0" borderId="0" xfId="0" applyFont="1" applyAlignment="1" applyProtection="1">
      <alignment vertical="center"/>
      <protection/>
    </xf>
    <xf numFmtId="0" fontId="19" fillId="0" borderId="19" xfId="0" applyFont="1" applyBorder="1" applyAlignment="1" applyProtection="1">
      <alignment horizontal="left" vertical="center"/>
      <protection/>
    </xf>
    <xf numFmtId="0" fontId="0" fillId="0" borderId="19" xfId="0" applyFont="1" applyBorder="1" applyAlignment="1" applyProtection="1">
      <alignment vertical="center"/>
      <protection/>
    </xf>
    <xf numFmtId="4" fontId="19" fillId="0" borderId="19"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0" fillId="0" borderId="0" xfId="0" applyNumberFormat="1" applyFont="1" applyAlignment="1" applyProtection="1">
      <alignment vertical="center"/>
      <protection/>
    </xf>
    <xf numFmtId="0" fontId="0" fillId="4" borderId="0" xfId="0" applyFont="1" applyFill="1" applyAlignment="1" applyProtection="1">
      <alignment vertical="center"/>
      <protection/>
    </xf>
    <xf numFmtId="0" fontId="5" fillId="4" borderId="20" xfId="0" applyFont="1" applyFill="1" applyBorder="1" applyAlignment="1" applyProtection="1">
      <alignment horizontal="left" vertical="center"/>
      <protection/>
    </xf>
    <xf numFmtId="0" fontId="0" fillId="4" borderId="21" xfId="0" applyFont="1" applyFill="1" applyBorder="1" applyAlignment="1" applyProtection="1">
      <alignment vertical="center"/>
      <protection/>
    </xf>
    <xf numFmtId="0" fontId="5" fillId="4" borderId="21" xfId="0" applyFont="1" applyFill="1" applyBorder="1" applyAlignment="1" applyProtection="1">
      <alignment horizontal="center" vertical="center"/>
      <protection/>
    </xf>
    <xf numFmtId="0" fontId="5" fillId="4" borderId="21" xfId="0" applyFont="1" applyFill="1" applyBorder="1" applyAlignment="1" applyProtection="1">
      <alignment horizontal="left" vertical="center"/>
      <protection/>
    </xf>
    <xf numFmtId="0" fontId="0" fillId="4" borderId="21" xfId="0" applyFont="1" applyFill="1" applyBorder="1" applyAlignment="1" applyProtection="1">
      <alignment vertical="center"/>
      <protection/>
    </xf>
    <xf numFmtId="4" fontId="5" fillId="4" borderId="21" xfId="0" applyNumberFormat="1" applyFont="1" applyFill="1" applyBorder="1" applyAlignment="1" applyProtection="1">
      <alignment vertical="center"/>
      <protection/>
    </xf>
    <xf numFmtId="0" fontId="0" fillId="4" borderId="22" xfId="0" applyFont="1" applyFill="1" applyBorder="1" applyAlignment="1" applyProtection="1">
      <alignment vertical="center"/>
      <protection/>
    </xf>
    <xf numFmtId="0" fontId="0" fillId="0" borderId="8" xfId="0" applyFont="1" applyBorder="1" applyAlignment="1" applyProtection="1">
      <alignment vertical="center"/>
      <protection/>
    </xf>
    <xf numFmtId="0" fontId="0" fillId="0" borderId="6" xfId="0" applyFont="1" applyBorder="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5" borderId="20" xfId="0" applyFont="1" applyFill="1" applyBorder="1" applyAlignment="1" applyProtection="1">
      <alignment horizontal="center" vertical="center"/>
      <protection/>
    </xf>
    <xf numFmtId="0" fontId="23" fillId="5" borderId="21" xfId="0" applyFont="1" applyFill="1" applyBorder="1" applyAlignment="1" applyProtection="1">
      <alignment horizontal="left" vertical="center"/>
      <protection/>
    </xf>
    <xf numFmtId="0" fontId="0" fillId="5" borderId="21" xfId="0" applyFont="1" applyFill="1" applyBorder="1" applyAlignment="1" applyProtection="1">
      <alignment vertical="center"/>
      <protection/>
    </xf>
    <xf numFmtId="0" fontId="23" fillId="5" borderId="21" xfId="0" applyFont="1" applyFill="1" applyBorder="1" applyAlignment="1" applyProtection="1">
      <alignment horizontal="center" vertical="center"/>
      <protection/>
    </xf>
    <xf numFmtId="0" fontId="23" fillId="5" borderId="21" xfId="0" applyFont="1" applyFill="1" applyBorder="1" applyAlignment="1" applyProtection="1">
      <alignment horizontal="right" vertical="center"/>
      <protection/>
    </xf>
    <xf numFmtId="0" fontId="23" fillId="5" borderId="22" xfId="0" applyFont="1" applyFill="1" applyBorder="1" applyAlignment="1" applyProtection="1">
      <alignment horizontal="center"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0" fontId="32" fillId="0" borderId="0" xfId="0" applyFont="1" applyAlignment="1" applyProtection="1">
      <alignment horizontal="left" vertical="center"/>
      <protection locked="0"/>
    </xf>
    <xf numFmtId="0" fontId="0" fillId="0" borderId="1" xfId="0" applyBorder="1" applyAlignment="1" applyProtection="1">
      <alignment vertical="center"/>
      <protection locked="0"/>
    </xf>
    <xf numFmtId="0" fontId="0" fillId="0" borderId="0" xfId="0" applyFont="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0" xfId="0" applyAlignment="1" applyProtection="1">
      <alignment vertical="center" wrapText="1"/>
      <protection locked="0"/>
    </xf>
    <xf numFmtId="0" fontId="0" fillId="5" borderId="0" xfId="0" applyFont="1" applyFill="1" applyAlignment="1" applyProtection="1">
      <alignment vertical="center"/>
      <protection locked="0"/>
    </xf>
    <xf numFmtId="0" fontId="23" fillId="5" borderId="0" xfId="0" applyFont="1" applyFill="1" applyAlignment="1" applyProtection="1">
      <alignment horizontal="left" vertical="center"/>
      <protection locked="0"/>
    </xf>
    <xf numFmtId="0" fontId="33"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0" fontId="0" fillId="0" borderId="0" xfId="0" applyFont="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23" fillId="5" borderId="13"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66" fontId="34" fillId="0" borderId="10" xfId="0" applyNumberFormat="1" applyFont="1" applyBorder="1" applyAlignment="1" applyProtection="1">
      <alignment/>
      <protection locked="0"/>
    </xf>
    <xf numFmtId="166" fontId="34" fillId="0" borderId="11" xfId="0" applyNumberFormat="1" applyFont="1" applyBorder="1" applyAlignment="1" applyProtection="1">
      <alignment/>
      <protection locked="0"/>
    </xf>
    <xf numFmtId="4" fontId="35" fillId="0" borderId="0" xfId="0" applyNumberFormat="1" applyFont="1" applyAlignment="1" applyProtection="1">
      <alignment vertical="center"/>
      <protection locked="0"/>
    </xf>
    <xf numFmtId="0" fontId="9" fillId="0" borderId="1" xfId="0" applyFont="1" applyBorder="1" applyAlignment="1" applyProtection="1">
      <alignment/>
      <protection locked="0"/>
    </xf>
    <xf numFmtId="0" fontId="9" fillId="0" borderId="0" xfId="0" applyFont="1" applyAlignment="1" applyProtection="1">
      <alignment horizontal="left"/>
      <protection locked="0"/>
    </xf>
    <xf numFmtId="0" fontId="9" fillId="0" borderId="3" xfId="0" applyFont="1" applyBorder="1" applyAlignment="1" applyProtection="1">
      <alignment/>
      <protection locked="0"/>
    </xf>
    <xf numFmtId="0" fontId="9" fillId="0" borderId="0" xfId="0" applyFont="1" applyBorder="1" applyAlignment="1" applyProtection="1">
      <alignment/>
      <protection locked="0"/>
    </xf>
    <xf numFmtId="166" fontId="9" fillId="0" borderId="0" xfId="0" applyNumberFormat="1" applyFont="1" applyBorder="1" applyAlignment="1" applyProtection="1">
      <alignment/>
      <protection locked="0"/>
    </xf>
    <xf numFmtId="166" fontId="9" fillId="0" borderId="12" xfId="0" applyNumberFormat="1" applyFont="1" applyBorder="1" applyAlignment="1" applyProtection="1">
      <alignment/>
      <protection locked="0"/>
    </xf>
    <xf numFmtId="0" fontId="9" fillId="0" borderId="0" xfId="0" applyFont="1" applyAlignment="1" applyProtection="1">
      <alignment horizontal="center"/>
      <protection locked="0"/>
    </xf>
    <xf numFmtId="4" fontId="9" fillId="0" borderId="0" xfId="0" applyNumberFormat="1" applyFont="1" applyAlignment="1" applyProtection="1">
      <alignment vertical="center"/>
      <protection locked="0"/>
    </xf>
    <xf numFmtId="0" fontId="24" fillId="0" borderId="0" xfId="0" applyFont="1" applyBorder="1" applyAlignment="1" applyProtection="1">
      <alignment horizontal="center" vertical="center"/>
      <protection locked="0"/>
    </xf>
    <xf numFmtId="166" fontId="24" fillId="0" borderId="0" xfId="0" applyNumberFormat="1" applyFont="1" applyBorder="1" applyAlignment="1" applyProtection="1">
      <alignment vertical="center"/>
      <protection locked="0"/>
    </xf>
    <xf numFmtId="166" fontId="24" fillId="0" borderId="12" xfId="0"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10" fillId="0" borderId="1"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10" fillId="0" borderId="3"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11" fillId="0" borderId="3"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0" xfId="0" applyFont="1" applyAlignment="1" applyProtection="1">
      <alignment horizontal="left" vertical="center"/>
      <protection locked="0"/>
    </xf>
    <xf numFmtId="0" fontId="12" fillId="0" borderId="3"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38" fillId="0" borderId="1" xfId="0" applyFont="1" applyBorder="1" applyAlignment="1" applyProtection="1">
      <alignment vertical="center"/>
      <protection locked="0"/>
    </xf>
    <xf numFmtId="0" fontId="37" fillId="0" borderId="0" xfId="0" applyFont="1" applyBorder="1" applyAlignment="1" applyProtection="1">
      <alignment horizontal="center" vertical="center"/>
      <protection locked="0"/>
    </xf>
    <xf numFmtId="0" fontId="13" fillId="0" borderId="1" xfId="0" applyFont="1" applyBorder="1" applyAlignment="1" applyProtection="1">
      <alignment vertical="center"/>
      <protection locked="0"/>
    </xf>
    <xf numFmtId="0" fontId="13" fillId="0" borderId="0" xfId="0" applyFont="1" applyAlignment="1" applyProtection="1">
      <alignment horizontal="left" vertical="center"/>
      <protection locked="0"/>
    </xf>
    <xf numFmtId="0" fontId="13" fillId="0" borderId="3"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24" fillId="0" borderId="16" xfId="0" applyFont="1" applyBorder="1" applyAlignment="1" applyProtection="1">
      <alignment horizontal="center" vertical="center"/>
      <protection locked="0"/>
    </xf>
    <xf numFmtId="0" fontId="0" fillId="0" borderId="16" xfId="0" applyFont="1" applyBorder="1" applyAlignment="1" applyProtection="1">
      <alignment vertical="center"/>
      <protection locked="0"/>
    </xf>
    <xf numFmtId="166" fontId="24" fillId="0" borderId="16" xfId="0" applyNumberFormat="1" applyFont="1" applyBorder="1" applyAlignment="1" applyProtection="1">
      <alignment vertical="center"/>
      <protection locked="0"/>
    </xf>
    <xf numFmtId="166" fontId="24" fillId="0" borderId="17" xfId="0" applyNumberFormat="1" applyFont="1" applyBorder="1" applyAlignment="1" applyProtection="1">
      <alignment vertical="center"/>
      <protection locked="0"/>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0" fillId="0" borderId="10" xfId="0" applyFont="1" applyBorder="1" applyAlignment="1" applyProtection="1">
      <alignment vertical="center"/>
      <protection/>
    </xf>
    <xf numFmtId="0" fontId="19" fillId="0" borderId="0" xfId="0" applyFont="1" applyAlignment="1" applyProtection="1">
      <alignment horizontal="left" vertical="center"/>
      <protection/>
    </xf>
    <xf numFmtId="4" fontId="25" fillId="0" borderId="0" xfId="0" applyNumberFormat="1" applyFont="1" applyAlignment="1" applyProtection="1">
      <alignment vertical="center"/>
      <protection/>
    </xf>
    <xf numFmtId="0" fontId="2" fillId="0" borderId="0" xfId="0" applyFont="1" applyAlignment="1" applyProtection="1">
      <alignment horizontal="right" vertical="center"/>
      <protection/>
    </xf>
    <xf numFmtId="0" fontId="22"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164" fontId="2" fillId="0" borderId="0" xfId="0" applyNumberFormat="1" applyFont="1" applyAlignment="1" applyProtection="1">
      <alignment horizontal="right" vertical="center"/>
      <protection/>
    </xf>
    <xf numFmtId="0" fontId="5" fillId="5" borderId="20" xfId="0" applyFont="1" applyFill="1" applyBorder="1" applyAlignment="1" applyProtection="1">
      <alignment horizontal="left" vertical="center"/>
      <protection/>
    </xf>
    <xf numFmtId="0" fontId="5" fillId="5" borderId="21" xfId="0" applyFont="1" applyFill="1" applyBorder="1" applyAlignment="1" applyProtection="1">
      <alignment horizontal="right" vertical="center"/>
      <protection/>
    </xf>
    <xf numFmtId="0" fontId="5" fillId="5" borderId="21" xfId="0" applyFont="1" applyFill="1" applyBorder="1" applyAlignment="1" applyProtection="1">
      <alignment horizontal="center" vertical="center"/>
      <protection/>
    </xf>
    <xf numFmtId="4" fontId="5" fillId="5" borderId="21" xfId="0" applyNumberFormat="1" applyFont="1" applyFill="1" applyBorder="1" applyAlignment="1" applyProtection="1">
      <alignment vertical="center"/>
      <protection/>
    </xf>
    <xf numFmtId="0" fontId="0" fillId="5" borderId="22" xfId="0" applyFont="1" applyFill="1" applyBorder="1" applyAlignment="1" applyProtection="1">
      <alignment vertical="center"/>
      <protection/>
    </xf>
    <xf numFmtId="0" fontId="3" fillId="0" borderId="0" xfId="0" applyFont="1" applyAlignment="1" applyProtection="1">
      <alignment horizontal="left" vertical="center" wrapText="1"/>
      <protection/>
    </xf>
    <xf numFmtId="0" fontId="0" fillId="5" borderId="0" xfId="0" applyFont="1" applyFill="1" applyAlignment="1" applyProtection="1">
      <alignment vertical="center"/>
      <protection/>
    </xf>
    <xf numFmtId="0" fontId="23" fillId="5" borderId="0" xfId="0" applyFont="1" applyFill="1" applyAlignment="1" applyProtection="1">
      <alignment horizontal="right" vertical="center"/>
      <protection/>
    </xf>
    <xf numFmtId="0" fontId="7" fillId="0" borderId="16" xfId="0" applyFont="1" applyBorder="1" applyAlignment="1" applyProtection="1">
      <alignment horizontal="left" vertical="center"/>
      <protection/>
    </xf>
    <xf numFmtId="0" fontId="7" fillId="0" borderId="16" xfId="0" applyFont="1" applyBorder="1" applyAlignment="1" applyProtection="1">
      <alignment vertical="center"/>
      <protection/>
    </xf>
    <xf numFmtId="4" fontId="7" fillId="0" borderId="16" xfId="0" applyNumberFormat="1" applyFont="1" applyBorder="1" applyAlignment="1" applyProtection="1">
      <alignment vertical="center"/>
      <protection/>
    </xf>
    <xf numFmtId="0" fontId="7" fillId="0" borderId="0" xfId="0" applyFont="1" applyAlignment="1" applyProtection="1">
      <alignment vertical="center"/>
      <protection/>
    </xf>
    <xf numFmtId="0" fontId="8" fillId="0" borderId="16" xfId="0" applyFont="1" applyBorder="1" applyAlignment="1" applyProtection="1">
      <alignment horizontal="left" vertical="center"/>
      <protection/>
    </xf>
    <xf numFmtId="0" fontId="8" fillId="0" borderId="16" xfId="0" applyFont="1" applyBorder="1" applyAlignment="1" applyProtection="1">
      <alignment vertical="center"/>
      <protection/>
    </xf>
    <xf numFmtId="4" fontId="8" fillId="0" borderId="16" xfId="0" applyNumberFormat="1" applyFont="1" applyBorder="1" applyAlignment="1" applyProtection="1">
      <alignment vertical="center"/>
      <protection/>
    </xf>
    <xf numFmtId="0" fontId="23" fillId="5" borderId="14" xfId="0" applyFont="1" applyFill="1" applyBorder="1" applyAlignment="1" applyProtection="1">
      <alignment horizontal="center" vertical="center" wrapText="1"/>
      <protection/>
    </xf>
    <xf numFmtId="0" fontId="23" fillId="5" borderId="15" xfId="0" applyFont="1" applyFill="1" applyBorder="1" applyAlignment="1" applyProtection="1">
      <alignment horizontal="center" vertical="center" wrapText="1"/>
      <protection/>
    </xf>
    <xf numFmtId="4" fontId="25" fillId="0" borderId="0" xfId="0" applyNumberFormat="1"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xf>
    <xf numFmtId="4" fontId="7"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 xfId="0" applyFont="1" applyBorder="1" applyAlignment="1" applyProtection="1">
      <alignment horizontal="center" vertical="center"/>
      <protection/>
    </xf>
    <xf numFmtId="49" fontId="23" fillId="0" borderId="2" xfId="0" applyNumberFormat="1" applyFont="1" applyBorder="1" applyAlignment="1" applyProtection="1">
      <alignment horizontal="left" vertical="center" wrapText="1"/>
      <protection/>
    </xf>
    <xf numFmtId="0" fontId="23" fillId="0" borderId="2" xfId="0" applyFont="1" applyBorder="1" applyAlignment="1" applyProtection="1">
      <alignment horizontal="left" vertical="center" wrapText="1"/>
      <protection/>
    </xf>
    <xf numFmtId="0" fontId="23" fillId="0" borderId="2" xfId="0" applyFont="1" applyBorder="1" applyAlignment="1" applyProtection="1">
      <alignment horizontal="center" vertical="center" wrapText="1"/>
      <protection/>
    </xf>
    <xf numFmtId="167" fontId="23" fillId="0" borderId="2" xfId="0" applyNumberFormat="1"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37" fillId="0" borderId="2" xfId="0" applyFont="1" applyBorder="1" applyAlignment="1" applyProtection="1">
      <alignment horizontal="center" vertical="center"/>
      <protection/>
    </xf>
    <xf numFmtId="49" fontId="37" fillId="0" borderId="2" xfId="0" applyNumberFormat="1" applyFont="1" applyBorder="1" applyAlignment="1" applyProtection="1">
      <alignment horizontal="left" vertical="center" wrapText="1"/>
      <protection/>
    </xf>
    <xf numFmtId="0" fontId="37" fillId="0" borderId="2" xfId="0" applyFont="1" applyBorder="1" applyAlignment="1" applyProtection="1">
      <alignment horizontal="left" vertical="center" wrapText="1"/>
      <protection/>
    </xf>
    <xf numFmtId="0" fontId="37" fillId="0" borderId="2" xfId="0" applyFont="1" applyBorder="1" applyAlignment="1" applyProtection="1">
      <alignment horizontal="center" vertical="center" wrapText="1"/>
      <protection/>
    </xf>
    <xf numFmtId="167" fontId="37" fillId="0" borderId="2" xfId="0" applyNumberFormat="1"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4" fontId="23" fillId="0" borderId="2" xfId="0" applyNumberFormat="1" applyFont="1" applyBorder="1" applyAlignment="1" applyProtection="1">
      <alignment vertical="center"/>
      <protection/>
    </xf>
    <xf numFmtId="4" fontId="37" fillId="0" borderId="2" xfId="0" applyNumberFormat="1" applyFont="1" applyBorder="1" applyAlignment="1" applyProtection="1">
      <alignment vertical="center"/>
      <protection/>
    </xf>
    <xf numFmtId="0" fontId="0" fillId="0" borderId="3" xfId="0" applyFont="1" applyBorder="1" applyAlignment="1" applyProtection="1">
      <alignment vertical="center"/>
      <protection locked="0"/>
    </xf>
    <xf numFmtId="0" fontId="0" fillId="0" borderId="0" xfId="0" applyBorder="1" applyAlignment="1" applyProtection="1">
      <alignment vertical="center"/>
      <protection locked="0"/>
    </xf>
    <xf numFmtId="0" fontId="23" fillId="5" borderId="0" xfId="0" applyFont="1" applyFill="1" applyAlignment="1" applyProtection="1">
      <alignment horizontal="left" vertical="center"/>
      <protection/>
    </xf>
    <xf numFmtId="0" fontId="33" fillId="0" borderId="0" xfId="0" applyFont="1" applyAlignment="1" applyProtection="1">
      <alignment horizontal="left" vertical="center"/>
      <protection/>
    </xf>
    <xf numFmtId="0" fontId="23" fillId="5" borderId="13" xfId="0" applyFont="1" applyFill="1" applyBorder="1" applyAlignment="1" applyProtection="1">
      <alignment horizontal="center" vertical="center" wrapText="1"/>
      <protection/>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0" fillId="0" borderId="4"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Font="1" applyBorder="1" applyAlignment="1" applyProtection="1">
      <alignment vertical="center"/>
      <protection locked="0"/>
    </xf>
    <xf numFmtId="0" fontId="3" fillId="2" borderId="0" xfId="0" applyFont="1" applyFill="1" applyAlignment="1" applyProtection="1">
      <alignment horizontal="left" vertical="center"/>
      <protection/>
    </xf>
    <xf numFmtId="0" fontId="41" fillId="0" borderId="23" xfId="0" applyFont="1" applyBorder="1" applyAlignment="1" applyProtection="1">
      <alignment vertical="center" wrapText="1"/>
      <protection locked="0"/>
    </xf>
    <xf numFmtId="0" fontId="41" fillId="0" borderId="24" xfId="0" applyFont="1" applyBorder="1" applyAlignment="1" applyProtection="1">
      <alignment vertical="center" wrapText="1"/>
      <protection locked="0"/>
    </xf>
    <xf numFmtId="0" fontId="41" fillId="0" borderId="25" xfId="0" applyFont="1" applyBorder="1" applyAlignment="1" applyProtection="1">
      <alignment vertical="center" wrapText="1"/>
      <protection locked="0"/>
    </xf>
    <xf numFmtId="0" fontId="41" fillId="0" borderId="26" xfId="0" applyFont="1" applyBorder="1" applyAlignment="1" applyProtection="1">
      <alignment horizontal="center" vertical="center" wrapText="1"/>
      <protection locked="0"/>
    </xf>
    <xf numFmtId="0" fontId="41" fillId="0" borderId="27"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1" fillId="0" borderId="26" xfId="0" applyFont="1" applyBorder="1" applyAlignment="1" applyProtection="1">
      <alignment vertical="center" wrapText="1"/>
      <protection locked="0"/>
    </xf>
    <xf numFmtId="0" fontId="41" fillId="0" borderId="27" xfId="0" applyFont="1" applyBorder="1" applyAlignment="1" applyProtection="1">
      <alignment vertical="center" wrapText="1"/>
      <protection locked="0"/>
    </xf>
    <xf numFmtId="0" fontId="44" fillId="0" borderId="26" xfId="0" applyFont="1" applyBorder="1" applyAlignment="1" applyProtection="1">
      <alignment vertical="center" wrapText="1"/>
      <protection locked="0"/>
    </xf>
    <xf numFmtId="0" fontId="41" fillId="0" borderId="28" xfId="0" applyFont="1" applyBorder="1" applyAlignment="1" applyProtection="1">
      <alignment vertical="center" wrapText="1"/>
      <protection locked="0"/>
    </xf>
    <xf numFmtId="0" fontId="41" fillId="0" borderId="29" xfId="0" applyFont="1" applyBorder="1" applyAlignment="1" applyProtection="1">
      <alignment vertical="center" wrapText="1"/>
      <protection locked="0"/>
    </xf>
    <xf numFmtId="0" fontId="41" fillId="0" borderId="0" xfId="0" applyFont="1" applyBorder="1" applyAlignment="1" applyProtection="1">
      <alignment vertical="top"/>
      <protection locked="0"/>
    </xf>
    <xf numFmtId="0" fontId="41" fillId="0" borderId="0" xfId="0" applyFont="1" applyAlignment="1" applyProtection="1">
      <alignment vertical="top"/>
      <protection locked="0"/>
    </xf>
    <xf numFmtId="0" fontId="41" fillId="0" borderId="23" xfId="0" applyFont="1" applyBorder="1" applyAlignment="1" applyProtection="1">
      <alignment horizontal="left" vertical="center"/>
      <protection locked="0"/>
    </xf>
    <xf numFmtId="0" fontId="41" fillId="0" borderId="25" xfId="0" applyFont="1" applyBorder="1" applyAlignment="1" applyProtection="1">
      <alignment horizontal="left" vertical="center"/>
      <protection locked="0"/>
    </xf>
    <xf numFmtId="0" fontId="41" fillId="0" borderId="26" xfId="0" applyFont="1" applyBorder="1" applyAlignment="1" applyProtection="1">
      <alignment horizontal="left" vertical="center"/>
      <protection locked="0"/>
    </xf>
    <xf numFmtId="0" fontId="41" fillId="0" borderId="27"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1" fillId="0" borderId="28" xfId="0" applyFont="1" applyBorder="1" applyAlignment="1" applyProtection="1">
      <alignment horizontal="left" vertical="center"/>
      <protection locked="0"/>
    </xf>
    <xf numFmtId="0" fontId="41" fillId="0" borderId="29" xfId="0" applyFont="1" applyBorder="1" applyAlignment="1" applyProtection="1">
      <alignment horizontal="left" vertical="center"/>
      <protection locked="0"/>
    </xf>
    <xf numFmtId="0" fontId="41" fillId="0" borderId="0" xfId="0" applyFont="1" applyBorder="1" applyAlignment="1" applyProtection="1">
      <alignment horizontal="left" vertical="center"/>
      <protection locked="0"/>
    </xf>
    <xf numFmtId="0" fontId="41" fillId="0" borderId="0" xfId="0" applyFont="1" applyBorder="1" applyAlignment="1" applyProtection="1">
      <alignment horizontal="left" vertical="center" wrapText="1"/>
      <protection locked="0"/>
    </xf>
    <xf numFmtId="0" fontId="44" fillId="0" borderId="0" xfId="0" applyFont="1" applyBorder="1" applyAlignment="1" applyProtection="1">
      <alignment horizontal="left" vertical="center" wrapText="1"/>
      <protection locked="0"/>
    </xf>
    <xf numFmtId="0" fontId="41" fillId="0" borderId="23" xfId="0" applyFont="1" applyBorder="1" applyAlignment="1" applyProtection="1">
      <alignment horizontal="left" vertical="center" wrapText="1"/>
      <protection locked="0"/>
    </xf>
    <xf numFmtId="0" fontId="41" fillId="0" borderId="25" xfId="0" applyFont="1" applyBorder="1" applyAlignment="1" applyProtection="1">
      <alignment horizontal="left" vertical="center" wrapText="1"/>
      <protection locked="0"/>
    </xf>
    <xf numFmtId="0" fontId="41" fillId="0" borderId="26" xfId="0" applyFont="1" applyBorder="1" applyAlignment="1" applyProtection="1">
      <alignment horizontal="left" vertical="center" wrapText="1"/>
      <protection locked="0"/>
    </xf>
    <xf numFmtId="0" fontId="41" fillId="0" borderId="27" xfId="0" applyFont="1" applyBorder="1" applyAlignment="1" applyProtection="1">
      <alignment horizontal="left" vertical="center" wrapText="1"/>
      <protection locked="0"/>
    </xf>
    <xf numFmtId="0" fontId="46" fillId="0" borderId="26" xfId="0" applyFont="1" applyBorder="1" applyAlignment="1" applyProtection="1">
      <alignment horizontal="left" vertical="center" wrapText="1"/>
      <protection locked="0"/>
    </xf>
    <xf numFmtId="0" fontId="46" fillId="0" borderId="27" xfId="0" applyFont="1" applyBorder="1" applyAlignment="1" applyProtection="1">
      <alignment horizontal="left" vertical="center" wrapText="1"/>
      <protection locked="0"/>
    </xf>
    <xf numFmtId="0" fontId="44" fillId="0" borderId="26" xfId="0" applyFont="1" applyBorder="1" applyAlignment="1" applyProtection="1">
      <alignment horizontal="left" vertical="center" wrapText="1"/>
      <protection locked="0"/>
    </xf>
    <xf numFmtId="0" fontId="44" fillId="0" borderId="27" xfId="0" applyFont="1" applyBorder="1" applyAlignment="1" applyProtection="1">
      <alignment horizontal="left" vertical="center" wrapText="1"/>
      <protection locked="0"/>
    </xf>
    <xf numFmtId="0" fontId="44" fillId="0" borderId="27" xfId="0" applyFont="1" applyBorder="1" applyAlignment="1" applyProtection="1">
      <alignment horizontal="left" vertical="center"/>
      <protection locked="0"/>
    </xf>
    <xf numFmtId="0" fontId="44" fillId="0" borderId="28" xfId="0" applyFont="1" applyBorder="1" applyAlignment="1" applyProtection="1">
      <alignment horizontal="left" vertical="center" wrapText="1"/>
      <protection locked="0"/>
    </xf>
    <xf numFmtId="0" fontId="44" fillId="0" borderId="29" xfId="0" applyFont="1" applyBorder="1" applyAlignment="1" applyProtection="1">
      <alignment horizontal="left" vertical="center" wrapText="1"/>
      <protection locked="0"/>
    </xf>
    <xf numFmtId="0" fontId="44" fillId="0" borderId="28" xfId="0" applyFont="1" applyBorder="1" applyAlignment="1" applyProtection="1">
      <alignment horizontal="left" vertical="center"/>
      <protection locked="0"/>
    </xf>
    <xf numFmtId="0" fontId="44" fillId="0" borderId="29" xfId="0" applyFont="1" applyBorder="1" applyAlignment="1" applyProtection="1">
      <alignment horizontal="left" vertical="center"/>
      <protection locked="0"/>
    </xf>
    <xf numFmtId="0" fontId="41" fillId="0" borderId="26" xfId="0" applyFont="1" applyBorder="1" applyAlignment="1" applyProtection="1">
      <alignment vertical="top"/>
      <protection locked="0"/>
    </xf>
    <xf numFmtId="0" fontId="41" fillId="0" borderId="27" xfId="0" applyFont="1" applyBorder="1" applyAlignment="1" applyProtection="1">
      <alignment vertical="top"/>
      <protection locked="0"/>
    </xf>
    <xf numFmtId="0" fontId="41" fillId="0" borderId="28" xfId="0" applyFont="1" applyBorder="1" applyAlignment="1" applyProtection="1">
      <alignment vertical="top"/>
      <protection locked="0"/>
    </xf>
    <xf numFmtId="0" fontId="41" fillId="0" borderId="29" xfId="0" applyFont="1" applyBorder="1" applyAlignment="1" applyProtection="1">
      <alignment vertical="top"/>
      <protection locked="0"/>
    </xf>
    <xf numFmtId="0" fontId="0" fillId="0" borderId="0" xfId="0" applyAlignment="1" applyProtection="1">
      <alignment vertical="top"/>
      <protection locked="0"/>
    </xf>
    <xf numFmtId="0" fontId="42" fillId="0" borderId="0" xfId="0" applyFont="1" applyBorder="1" applyAlignment="1" applyProtection="1">
      <alignment horizontal="center" vertical="center" wrapText="1"/>
      <protection/>
    </xf>
    <xf numFmtId="0" fontId="43" fillId="0" borderId="30" xfId="0" applyFont="1" applyBorder="1" applyAlignment="1" applyProtection="1">
      <alignment horizontal="left" wrapText="1"/>
      <protection/>
    </xf>
    <xf numFmtId="0" fontId="4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49" fontId="0"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vertical="center" wrapText="1"/>
      <protection/>
    </xf>
    <xf numFmtId="0" fontId="45" fillId="0" borderId="30" xfId="0" applyFont="1" applyBorder="1" applyAlignment="1" applyProtection="1">
      <alignment vertical="center" wrapText="1"/>
      <protection/>
    </xf>
    <xf numFmtId="0" fontId="41" fillId="0" borderId="0" xfId="0" applyFont="1" applyBorder="1" applyAlignment="1" applyProtection="1">
      <alignment vertical="top"/>
      <protection/>
    </xf>
    <xf numFmtId="0" fontId="41" fillId="0" borderId="0" xfId="0" applyFont="1" applyAlignment="1" applyProtection="1">
      <alignment vertical="top"/>
      <protection/>
    </xf>
    <xf numFmtId="0" fontId="41" fillId="0" borderId="24" xfId="0" applyFont="1" applyBorder="1" applyAlignment="1" applyProtection="1">
      <alignment horizontal="left" vertical="center"/>
      <protection/>
    </xf>
    <xf numFmtId="0" fontId="42" fillId="0" borderId="0" xfId="0" applyFont="1" applyBorder="1" applyAlignment="1" applyProtection="1">
      <alignment horizontal="center" vertical="center"/>
      <protection/>
    </xf>
    <xf numFmtId="0" fontId="43" fillId="0" borderId="0" xfId="0" applyFont="1" applyBorder="1" applyAlignment="1" applyProtection="1">
      <alignment horizontal="left" vertical="center"/>
      <protection/>
    </xf>
    <xf numFmtId="0" fontId="46" fillId="0" borderId="0" xfId="0" applyFont="1" applyAlignment="1" applyProtection="1">
      <alignment horizontal="left" vertical="center"/>
      <protection/>
    </xf>
    <xf numFmtId="0" fontId="43" fillId="0" borderId="30" xfId="0" applyFont="1" applyBorder="1" applyAlignment="1" applyProtection="1">
      <alignment horizontal="left" vertical="center"/>
      <protection/>
    </xf>
    <xf numFmtId="0" fontId="43" fillId="0" borderId="30" xfId="0" applyFont="1" applyBorder="1" applyAlignment="1" applyProtection="1">
      <alignment horizontal="center" vertical="center"/>
      <protection/>
    </xf>
    <xf numFmtId="0" fontId="46" fillId="0" borderId="30" xfId="0" applyFont="1" applyBorder="1" applyAlignment="1" applyProtection="1">
      <alignment horizontal="left" vertical="center"/>
      <protection/>
    </xf>
    <xf numFmtId="0" fontId="47" fillId="0" borderId="0" xfId="0" applyFont="1" applyBorder="1" applyAlignment="1" applyProtection="1">
      <alignment horizontal="left" vertical="center"/>
      <protection/>
    </xf>
    <xf numFmtId="0" fontId="44" fillId="0" borderId="0" xfId="0" applyFont="1" applyAlignment="1" applyProtection="1">
      <alignment horizontal="left" vertical="center"/>
      <protection/>
    </xf>
    <xf numFmtId="0" fontId="35"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45" fillId="0" borderId="30" xfId="0" applyFont="1" applyBorder="1" applyAlignment="1" applyProtection="1">
      <alignment horizontal="left" vertical="center"/>
      <protection/>
    </xf>
    <xf numFmtId="0" fontId="45" fillId="0" borderId="0" xfId="0" applyFont="1" applyBorder="1" applyAlignment="1" applyProtection="1">
      <alignment horizontal="left" vertical="center"/>
      <protection/>
    </xf>
    <xf numFmtId="0" fontId="46" fillId="0" borderId="0" xfId="0" applyFont="1" applyBorder="1" applyAlignment="1" applyProtection="1">
      <alignment horizontal="left" vertical="center"/>
      <protection/>
    </xf>
    <xf numFmtId="0" fontId="44" fillId="0" borderId="30" xfId="0" applyFont="1" applyBorder="1" applyAlignment="1" applyProtection="1">
      <alignment horizontal="left" vertical="center"/>
      <protection/>
    </xf>
    <xf numFmtId="0" fontId="44" fillId="0" borderId="0" xfId="0" applyFont="1" applyBorder="1" applyAlignment="1" applyProtection="1">
      <alignment horizontal="left" vertical="center" wrapText="1"/>
      <protection/>
    </xf>
    <xf numFmtId="0" fontId="44" fillId="0" borderId="0" xfId="0" applyFont="1" applyBorder="1" applyAlignment="1" applyProtection="1">
      <alignment horizontal="center" vertical="center" wrapText="1"/>
      <protection/>
    </xf>
    <xf numFmtId="0" fontId="41" fillId="0" borderId="24" xfId="0" applyFont="1" applyBorder="1" applyAlignment="1" applyProtection="1">
      <alignment horizontal="left" vertical="center" wrapText="1"/>
      <protection/>
    </xf>
    <xf numFmtId="0" fontId="44" fillId="0" borderId="0" xfId="0" applyFont="1" applyBorder="1" applyAlignment="1" applyProtection="1">
      <alignment horizontal="left" vertical="center"/>
      <protection/>
    </xf>
    <xf numFmtId="0" fontId="44" fillId="0" borderId="30" xfId="0" applyFont="1" applyBorder="1" applyAlignment="1" applyProtection="1">
      <alignment horizontal="left" vertical="center" wrapText="1"/>
      <protection/>
    </xf>
    <xf numFmtId="0" fontId="0" fillId="0" borderId="0" xfId="0" applyFont="1" applyBorder="1" applyAlignment="1" applyProtection="1">
      <alignment horizontal="left" vertical="top"/>
      <protection/>
    </xf>
    <xf numFmtId="0" fontId="0" fillId="0" borderId="0" xfId="0" applyFont="1" applyBorder="1" applyAlignment="1" applyProtection="1">
      <alignment horizontal="center" vertical="top"/>
      <protection/>
    </xf>
    <xf numFmtId="0" fontId="44" fillId="0" borderId="0" xfId="0" applyFont="1" applyBorder="1" applyAlignment="1" applyProtection="1">
      <alignment horizontal="center" vertical="center"/>
      <protection/>
    </xf>
    <xf numFmtId="0" fontId="41" fillId="0" borderId="24" xfId="0" applyFont="1" applyBorder="1" applyAlignment="1" applyProtection="1">
      <alignment vertical="center" wrapText="1"/>
      <protection/>
    </xf>
    <xf numFmtId="0" fontId="46" fillId="0" borderId="0" xfId="0" applyFont="1" applyAlignment="1" applyProtection="1">
      <alignment vertical="center"/>
      <protection/>
    </xf>
    <xf numFmtId="0" fontId="43" fillId="0" borderId="0" xfId="0" applyFont="1" applyBorder="1" applyAlignment="1" applyProtection="1">
      <alignment vertical="center"/>
      <protection/>
    </xf>
    <xf numFmtId="0" fontId="46" fillId="0" borderId="30" xfId="0" applyFont="1" applyBorder="1" applyAlignment="1" applyProtection="1">
      <alignment vertical="center"/>
      <protection/>
    </xf>
    <xf numFmtId="0" fontId="43" fillId="0" borderId="30" xfId="0" applyFont="1" applyBorder="1" applyAlignment="1" applyProtection="1">
      <alignment vertical="center"/>
      <protection/>
    </xf>
    <xf numFmtId="0" fontId="0" fillId="0" borderId="0" xfId="0" applyFont="1" applyBorder="1" applyAlignment="1" applyProtection="1">
      <alignment vertical="top"/>
      <protection/>
    </xf>
    <xf numFmtId="49" fontId="0" fillId="0" borderId="0" xfId="0" applyNumberFormat="1" applyFont="1" applyBorder="1" applyAlignment="1" applyProtection="1">
      <alignment horizontal="left" vertical="center"/>
      <protection/>
    </xf>
    <xf numFmtId="0" fontId="0" fillId="0" borderId="30" xfId="0" applyBorder="1" applyAlignment="1" applyProtection="1">
      <alignment vertical="top"/>
      <protection/>
    </xf>
    <xf numFmtId="0" fontId="43" fillId="0" borderId="30" xfId="0" applyFont="1" applyBorder="1" applyAlignment="1" applyProtection="1">
      <alignment horizontal="left"/>
      <protection/>
    </xf>
    <xf numFmtId="0" fontId="46" fillId="0" borderId="30" xfId="0" applyFont="1" applyBorder="1" applyAlignment="1" applyProtection="1">
      <alignment/>
      <protection/>
    </xf>
    <xf numFmtId="0" fontId="43" fillId="0" borderId="30" xfId="0" applyFont="1" applyBorder="1"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top"/>
      <protection/>
    </xf>
    <xf numFmtId="0" fontId="41" fillId="0" borderId="30" xfId="0" applyFont="1" applyBorder="1" applyAlignment="1" applyProtection="1">
      <alignment vertical="top"/>
      <protection/>
    </xf>
    <xf numFmtId="0" fontId="0" fillId="0" borderId="0" xfId="0" applyAlignment="1" applyProtection="1">
      <alignment vertical="top"/>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132251104" TargetMode="External" /><Relationship Id="rId2" Type="http://schemas.openxmlformats.org/officeDocument/2006/relationships/hyperlink" Target="https://podminky.urs.cz/item/CS_URS_2021_02/151101101" TargetMode="External" /><Relationship Id="rId3" Type="http://schemas.openxmlformats.org/officeDocument/2006/relationships/hyperlink" Target="https://podminky.urs.cz/item/CS_URS_2021_02/151101111" TargetMode="External" /><Relationship Id="rId4" Type="http://schemas.openxmlformats.org/officeDocument/2006/relationships/hyperlink" Target="https://podminky.urs.cz/item/CS_URS_2021_02/162751117" TargetMode="External" /><Relationship Id="rId5" Type="http://schemas.openxmlformats.org/officeDocument/2006/relationships/hyperlink" Target="https://podminky.urs.cz/item/CS_URS_2021_02/162751119" TargetMode="External" /><Relationship Id="rId6" Type="http://schemas.openxmlformats.org/officeDocument/2006/relationships/hyperlink" Target="https://podminky.urs.cz/item/CS_URS_2021_02/171201231" TargetMode="External" /><Relationship Id="rId7" Type="http://schemas.openxmlformats.org/officeDocument/2006/relationships/hyperlink" Target="https://podminky.urs.cz/item/CS_URS_2021_02/171251201" TargetMode="External" /><Relationship Id="rId8" Type="http://schemas.openxmlformats.org/officeDocument/2006/relationships/hyperlink" Target="https://podminky.urs.cz/item/CS_URS_2021_02/175151101" TargetMode="External" /><Relationship Id="rId9" Type="http://schemas.openxmlformats.org/officeDocument/2006/relationships/hyperlink" Target="https://podminky.urs.cz/item/CS_URS_2021_02/58331200" TargetMode="External" /><Relationship Id="rId10" Type="http://schemas.openxmlformats.org/officeDocument/2006/relationships/hyperlink" Target="https://podminky.urs.cz/item/CS_URS_2021_02/451573111" TargetMode="Externa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212750101" TargetMode="External" /><Relationship Id="rId2" Type="http://schemas.openxmlformats.org/officeDocument/2006/relationships/hyperlink" Target="https://podminky.urs.cz/item/CS_URS_2021_02/273313711" TargetMode="External" /><Relationship Id="rId3" Type="http://schemas.openxmlformats.org/officeDocument/2006/relationships/hyperlink" Target="https://podminky.urs.cz/item/CS_URS_2021_02/327351211" TargetMode="External" /><Relationship Id="rId4" Type="http://schemas.openxmlformats.org/officeDocument/2006/relationships/hyperlink" Target="https://podminky.urs.cz/item/CS_URS_2021_02/327351221" TargetMode="External" /><Relationship Id="rId5" Type="http://schemas.openxmlformats.org/officeDocument/2006/relationships/hyperlink" Target="https://podminky.urs.cz/item/CS_URS_2021_02/311351911" TargetMode="External" /><Relationship Id="rId6" Type="http://schemas.openxmlformats.org/officeDocument/2006/relationships/hyperlink" Target="https://podminky.urs.cz/item/CS_URS_2021_02/327361006" TargetMode="External" /><Relationship Id="rId7" Type="http://schemas.openxmlformats.org/officeDocument/2006/relationships/hyperlink" Target="https://podminky.urs.cz/item/CS_URS_2021_02/327361016" TargetMode="External" /><Relationship Id="rId8" Type="http://schemas.openxmlformats.org/officeDocument/2006/relationships/hyperlink" Target="https://podminky.urs.cz/item/CS_URS_2021_02/949101111" TargetMode="External" /><Relationship Id="rId9" Type="http://schemas.openxmlformats.org/officeDocument/2006/relationships/hyperlink" Target="https://podminky.urs.cz/item/CS_URS_2021_02/953334112" TargetMode="External" /><Relationship Id="rId10" Type="http://schemas.openxmlformats.org/officeDocument/2006/relationships/hyperlink" Target="https://podminky.urs.cz/item/CS_URS_2021_02/953241211" TargetMode="External" /><Relationship Id="rId11" Type="http://schemas.openxmlformats.org/officeDocument/2006/relationships/hyperlink" Target="https://podminky.urs.cz/item/CS_URS_2021_02/54879272" TargetMode="External" /><Relationship Id="rId12" Type="http://schemas.openxmlformats.org/officeDocument/2006/relationships/hyperlink" Target="https://podminky.urs.cz/item/CS_URS_2021_02/998152111" TargetMode="External" /><Relationship Id="rId13" Type="http://schemas.openxmlformats.org/officeDocument/2006/relationships/hyperlink" Target="https://podminky.urs.cz/item/CS_URS_2021_02/711161215" TargetMode="External" /><Relationship Id="rId14" Type="http://schemas.openxmlformats.org/officeDocument/2006/relationships/hyperlink" Target="https://podminky.urs.cz/item/CS_URS_2021_02/711161384" TargetMode="External" /><Relationship Id="rId15" Type="http://schemas.openxmlformats.org/officeDocument/2006/relationships/hyperlink" Target="https://podminky.urs.cz/item/CS_URS_2021_02/998711101" TargetMode="External" /><Relationship Id="rId16" Type="http://schemas.openxmlformats.org/officeDocument/2006/relationships/hyperlink" Target="https://podminky.urs.cz/item/CS_URS_2021_02/998767201" TargetMode="External" /><Relationship Id="rId17"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133251103" TargetMode="External" /><Relationship Id="rId2" Type="http://schemas.openxmlformats.org/officeDocument/2006/relationships/hyperlink" Target="https://podminky.urs.cz/item/CS_URS_2021_02/162751117" TargetMode="External" /><Relationship Id="rId3" Type="http://schemas.openxmlformats.org/officeDocument/2006/relationships/hyperlink" Target="https://podminky.urs.cz/item/CS_URS_2021_02/162751119" TargetMode="External" /><Relationship Id="rId4" Type="http://schemas.openxmlformats.org/officeDocument/2006/relationships/hyperlink" Target="https://podminky.urs.cz/item/CS_URS_2021_02/171201231" TargetMode="External" /><Relationship Id="rId5" Type="http://schemas.openxmlformats.org/officeDocument/2006/relationships/hyperlink" Target="https://podminky.urs.cz/item/CS_URS_2021_02/171251201" TargetMode="External" /><Relationship Id="rId6" Type="http://schemas.openxmlformats.org/officeDocument/2006/relationships/hyperlink" Target="https://podminky.urs.cz/item/CS_URS_2021_02/174151101" TargetMode="External" /><Relationship Id="rId7" Type="http://schemas.openxmlformats.org/officeDocument/2006/relationships/hyperlink" Target="https://podminky.urs.cz/item/CS_URS_2021_02/275322511" TargetMode="External" /><Relationship Id="rId8" Type="http://schemas.openxmlformats.org/officeDocument/2006/relationships/hyperlink" Target="https://podminky.urs.cz/item/CS_URS_2021_02/275322611" TargetMode="External" /><Relationship Id="rId9" Type="http://schemas.openxmlformats.org/officeDocument/2006/relationships/hyperlink" Target="https://podminky.urs.cz/item/CS_URS_2021_02/275351121" TargetMode="External" /><Relationship Id="rId10" Type="http://schemas.openxmlformats.org/officeDocument/2006/relationships/hyperlink" Target="https://podminky.urs.cz/item/CS_URS_2021_02/275351122" TargetMode="External" /><Relationship Id="rId11" Type="http://schemas.openxmlformats.org/officeDocument/2006/relationships/hyperlink" Target="https://podminky.urs.cz/item/CS_URS_2021_02/275361821" TargetMode="External" /><Relationship Id="rId12" Type="http://schemas.openxmlformats.org/officeDocument/2006/relationships/hyperlink" Target="https://podminky.urs.cz/item/CS_URS_2021_02/310239211" TargetMode="External" /><Relationship Id="rId13" Type="http://schemas.openxmlformats.org/officeDocument/2006/relationships/hyperlink" Target="https://podminky.urs.cz/item/CS_URS_2021_02/311235131" TargetMode="External" /><Relationship Id="rId14" Type="http://schemas.openxmlformats.org/officeDocument/2006/relationships/hyperlink" Target="https://podminky.urs.cz/item/CS_URS_2021_02/317168055" TargetMode="External" /><Relationship Id="rId15" Type="http://schemas.openxmlformats.org/officeDocument/2006/relationships/hyperlink" Target="https://podminky.urs.cz/item/CS_URS_2021_02/331123911" TargetMode="External" /><Relationship Id="rId16" Type="http://schemas.openxmlformats.org/officeDocument/2006/relationships/hyperlink" Target="https://podminky.urs.cz/item/CS_URS_2021_02/331123913" TargetMode="External" /><Relationship Id="rId17" Type="http://schemas.openxmlformats.org/officeDocument/2006/relationships/hyperlink" Target="https://podminky.urs.cz/item/CS_URS_2021_02/337171111" TargetMode="External" /><Relationship Id="rId18" Type="http://schemas.openxmlformats.org/officeDocument/2006/relationships/hyperlink" Target="https://podminky.urs.cz/item/CS_URS_2021_02/411123902" TargetMode="External" /><Relationship Id="rId19" Type="http://schemas.openxmlformats.org/officeDocument/2006/relationships/hyperlink" Target="https://podminky.urs.cz/item/CS_URS_2021_02/413123922" TargetMode="External" /><Relationship Id="rId20" Type="http://schemas.openxmlformats.org/officeDocument/2006/relationships/hyperlink" Target="https://podminky.urs.cz/item/CS_URS_2021_02/417321515" TargetMode="External" /><Relationship Id="rId21" Type="http://schemas.openxmlformats.org/officeDocument/2006/relationships/hyperlink" Target="https://podminky.urs.cz/item/CS_URS_2021_02/417351115" TargetMode="External" /><Relationship Id="rId22" Type="http://schemas.openxmlformats.org/officeDocument/2006/relationships/hyperlink" Target="https://podminky.urs.cz/item/CS_URS_2021_02/417351116" TargetMode="External" /><Relationship Id="rId23" Type="http://schemas.openxmlformats.org/officeDocument/2006/relationships/hyperlink" Target="https://podminky.urs.cz/item/CS_URS_2021_02/417361821" TargetMode="External" /><Relationship Id="rId24" Type="http://schemas.openxmlformats.org/officeDocument/2006/relationships/hyperlink" Target="https://podminky.urs.cz/item/CS_URS_2021_02/444143904" TargetMode="External" /><Relationship Id="rId25" Type="http://schemas.openxmlformats.org/officeDocument/2006/relationships/hyperlink" Target="https://podminky.urs.cz/item/CS_URS_2021_02/444143904-1" TargetMode="External" /><Relationship Id="rId26" Type="http://schemas.openxmlformats.org/officeDocument/2006/relationships/hyperlink" Target="https://podminky.urs.cz/item/CS_URS_2021_02/444171111" TargetMode="External" /><Relationship Id="rId27" Type="http://schemas.openxmlformats.org/officeDocument/2006/relationships/hyperlink" Target="https://podminky.urs.cz/item/CS_URS_2021_02/612131121" TargetMode="External" /><Relationship Id="rId28" Type="http://schemas.openxmlformats.org/officeDocument/2006/relationships/hyperlink" Target="https://podminky.urs.cz/item/CS_URS_2021_02/612321141" TargetMode="External" /><Relationship Id="rId29" Type="http://schemas.openxmlformats.org/officeDocument/2006/relationships/hyperlink" Target="https://podminky.urs.cz/item/CS_URS_2021_02/612325225" TargetMode="External" /><Relationship Id="rId30" Type="http://schemas.openxmlformats.org/officeDocument/2006/relationships/hyperlink" Target="https://podminky.urs.cz/item/CS_URS_2021_02/612325302" TargetMode="External" /><Relationship Id="rId31" Type="http://schemas.openxmlformats.org/officeDocument/2006/relationships/hyperlink" Target="https://podminky.urs.cz/item/CS_URS_2021_02/621131111" TargetMode="External" /><Relationship Id="rId32" Type="http://schemas.openxmlformats.org/officeDocument/2006/relationships/hyperlink" Target="https://podminky.urs.cz/item/CS_URS_2021_02/621221041" TargetMode="External" /><Relationship Id="rId33" Type="http://schemas.openxmlformats.org/officeDocument/2006/relationships/hyperlink" Target="https://podminky.urs.cz/item/CS_URS_2021_02/63151548" TargetMode="External" /><Relationship Id="rId34" Type="http://schemas.openxmlformats.org/officeDocument/2006/relationships/hyperlink" Target="https://podminky.urs.cz/item/CS_URS_2021_02/621251105" TargetMode="External" /><Relationship Id="rId35" Type="http://schemas.openxmlformats.org/officeDocument/2006/relationships/hyperlink" Target="https://podminky.urs.cz/item/CS_URS_2021_02/621531012" TargetMode="External" /><Relationship Id="rId36" Type="http://schemas.openxmlformats.org/officeDocument/2006/relationships/hyperlink" Target="https://podminky.urs.cz/item/CS_URS_2021_02/622131111" TargetMode="External" /><Relationship Id="rId37" Type="http://schemas.openxmlformats.org/officeDocument/2006/relationships/hyperlink" Target="https://podminky.urs.cz/item/CS_URS_2021_02/622143003" TargetMode="External" /><Relationship Id="rId38" Type="http://schemas.openxmlformats.org/officeDocument/2006/relationships/hyperlink" Target="https://podminky.urs.cz/item/CS_URS_2021_02/622321111" TargetMode="External" /><Relationship Id="rId39" Type="http://schemas.openxmlformats.org/officeDocument/2006/relationships/hyperlink" Target="https://podminky.urs.cz/item/CS_URS_2021_02/622531012" TargetMode="External" /><Relationship Id="rId40" Type="http://schemas.openxmlformats.org/officeDocument/2006/relationships/hyperlink" Target="https://podminky.urs.cz/item/CS_URS_2021_02/631311115" TargetMode="External" /><Relationship Id="rId41" Type="http://schemas.openxmlformats.org/officeDocument/2006/relationships/hyperlink" Target="https://podminky.urs.cz/item/CS_URS_2021_02/631319011" TargetMode="External" /><Relationship Id="rId42" Type="http://schemas.openxmlformats.org/officeDocument/2006/relationships/hyperlink" Target="https://podminky.urs.cz/item/CS_URS_2021_02/631319171" TargetMode="External" /><Relationship Id="rId43" Type="http://schemas.openxmlformats.org/officeDocument/2006/relationships/hyperlink" Target="https://podminky.urs.cz/item/CS_URS_2021_02/631362021" TargetMode="External" /><Relationship Id="rId44" Type="http://schemas.openxmlformats.org/officeDocument/2006/relationships/hyperlink" Target="https://podminky.urs.cz/item/CS_URS_2021_02/632481213" TargetMode="External" /><Relationship Id="rId45" Type="http://schemas.openxmlformats.org/officeDocument/2006/relationships/hyperlink" Target="https://podminky.urs.cz/item/CS_URS_2021_02/634112113" TargetMode="External" /><Relationship Id="rId46" Type="http://schemas.openxmlformats.org/officeDocument/2006/relationships/hyperlink" Target="https://podminky.urs.cz/item/CS_URS_2021_02/949101111" TargetMode="External" /><Relationship Id="rId47" Type="http://schemas.openxmlformats.org/officeDocument/2006/relationships/hyperlink" Target="https://podminky.urs.cz/item/CS_URS_2021_02/949101112" TargetMode="External" /><Relationship Id="rId48" Type="http://schemas.openxmlformats.org/officeDocument/2006/relationships/hyperlink" Target="https://podminky.urs.cz/item/CS_URS_2021_02/952901111" TargetMode="External" /><Relationship Id="rId49" Type="http://schemas.openxmlformats.org/officeDocument/2006/relationships/hyperlink" Target="https://podminky.urs.cz/item/CS_URS_2021_02/968082018" TargetMode="External" /><Relationship Id="rId50" Type="http://schemas.openxmlformats.org/officeDocument/2006/relationships/hyperlink" Target="https://podminky.urs.cz/item/CS_URS_2021_02/971033651" TargetMode="External" /><Relationship Id="rId51" Type="http://schemas.openxmlformats.org/officeDocument/2006/relationships/hyperlink" Target="https://podminky.urs.cz/item/CS_URS_2021_02/997013211" TargetMode="External" /><Relationship Id="rId52" Type="http://schemas.openxmlformats.org/officeDocument/2006/relationships/hyperlink" Target="https://podminky.urs.cz/item/CS_URS_2021_02/997013501" TargetMode="External" /><Relationship Id="rId53" Type="http://schemas.openxmlformats.org/officeDocument/2006/relationships/hyperlink" Target="https://podminky.urs.cz/item/CS_URS_2021_02/997013509" TargetMode="External" /><Relationship Id="rId54" Type="http://schemas.openxmlformats.org/officeDocument/2006/relationships/hyperlink" Target="https://podminky.urs.cz/item/CS_URS_2021_02/997013631" TargetMode="External" /><Relationship Id="rId55" Type="http://schemas.openxmlformats.org/officeDocument/2006/relationships/hyperlink" Target="https://podminky.urs.cz/item/CS_URS_2021_02/998011002" TargetMode="External" /><Relationship Id="rId56" Type="http://schemas.openxmlformats.org/officeDocument/2006/relationships/hyperlink" Target="https://podminky.urs.cz/item/CS_URS_2021_02/712363001" TargetMode="External" /><Relationship Id="rId57" Type="http://schemas.openxmlformats.org/officeDocument/2006/relationships/hyperlink" Target="https://podminky.urs.cz/item/CS_URS_2021_02/28322000" TargetMode="External" /><Relationship Id="rId58" Type="http://schemas.openxmlformats.org/officeDocument/2006/relationships/hyperlink" Target="https://podminky.urs.cz/item/CS_URS_2021_02/712363001" TargetMode="External" /><Relationship Id="rId59" Type="http://schemas.openxmlformats.org/officeDocument/2006/relationships/hyperlink" Target="https://podminky.urs.cz/item/CS_URS_2021_02/28322012" TargetMode="External" /><Relationship Id="rId60" Type="http://schemas.openxmlformats.org/officeDocument/2006/relationships/hyperlink" Target="https://podminky.urs.cz/item/CS_URS_2021_02/712363002" TargetMode="External" /><Relationship Id="rId61" Type="http://schemas.openxmlformats.org/officeDocument/2006/relationships/hyperlink" Target="https://podminky.urs.cz/item/CS_URS_2021_02/712391171" TargetMode="External" /><Relationship Id="rId62" Type="http://schemas.openxmlformats.org/officeDocument/2006/relationships/hyperlink" Target="https://podminky.urs.cz/item/CS_URS_2021_02/69311068" TargetMode="External" /><Relationship Id="rId63" Type="http://schemas.openxmlformats.org/officeDocument/2006/relationships/hyperlink" Target="https://podminky.urs.cz/item/CS_URS_2021_02/712463101" TargetMode="External" /><Relationship Id="rId64" Type="http://schemas.openxmlformats.org/officeDocument/2006/relationships/hyperlink" Target="https://podminky.urs.cz/item/CS_URS_2021_02/712463112" TargetMode="External" /><Relationship Id="rId65" Type="http://schemas.openxmlformats.org/officeDocument/2006/relationships/hyperlink" Target="https://podminky.urs.cz/item/CS_URS_2021_02/998712101" TargetMode="External" /><Relationship Id="rId66" Type="http://schemas.openxmlformats.org/officeDocument/2006/relationships/hyperlink" Target="https://podminky.urs.cz/item/CS_URS_2021_02/713121111" TargetMode="External" /><Relationship Id="rId67" Type="http://schemas.openxmlformats.org/officeDocument/2006/relationships/hyperlink" Target="https://podminky.urs.cz/item/CS_URS_2021_02/63231206" TargetMode="External" /><Relationship Id="rId68" Type="http://schemas.openxmlformats.org/officeDocument/2006/relationships/hyperlink" Target="https://podminky.urs.cz/item/CS_URS_2021_02/713141335" TargetMode="External" /><Relationship Id="rId69" Type="http://schemas.openxmlformats.org/officeDocument/2006/relationships/hyperlink" Target="https://podminky.urs.cz/item/CS_URS_2021_02/28376104" TargetMode="External" /><Relationship Id="rId70" Type="http://schemas.openxmlformats.org/officeDocument/2006/relationships/hyperlink" Target="https://podminky.urs.cz/item/CS_URS_2021_02/998713101" TargetMode="External" /><Relationship Id="rId71" Type="http://schemas.openxmlformats.org/officeDocument/2006/relationships/hyperlink" Target="https://podminky.urs.cz/item/CS_URS_2021_02/762431034" TargetMode="External" /><Relationship Id="rId72" Type="http://schemas.openxmlformats.org/officeDocument/2006/relationships/hyperlink" Target="https://podminky.urs.cz/item/CS_URS_2021_02/998762101" TargetMode="External" /><Relationship Id="rId73" Type="http://schemas.openxmlformats.org/officeDocument/2006/relationships/hyperlink" Target="https://podminky.urs.cz/item/CS_URS_2021_02/763135101" TargetMode="External" /><Relationship Id="rId74" Type="http://schemas.openxmlformats.org/officeDocument/2006/relationships/hyperlink" Target="https://podminky.urs.cz/item/CS_URS_2021_02/998763301" TargetMode="External" /><Relationship Id="rId75" Type="http://schemas.openxmlformats.org/officeDocument/2006/relationships/hyperlink" Target="https://podminky.urs.cz/item/CS_URS_2021_02/764212418" TargetMode="External" /><Relationship Id="rId76" Type="http://schemas.openxmlformats.org/officeDocument/2006/relationships/hyperlink" Target="https://podminky.urs.cz/item/CS_URS_2021_02/764518622" TargetMode="External" /><Relationship Id="rId77" Type="http://schemas.openxmlformats.org/officeDocument/2006/relationships/hyperlink" Target="https://podminky.urs.cz/item/CS_URS_2021_02/998764101" TargetMode="External" /><Relationship Id="rId78" Type="http://schemas.openxmlformats.org/officeDocument/2006/relationships/hyperlink" Target="https://podminky.urs.cz/item/CS_URS_2021_02/998767201" TargetMode="External" /><Relationship Id="rId79" Type="http://schemas.openxmlformats.org/officeDocument/2006/relationships/hyperlink" Target="https://podminky.urs.cz/item/CS_URS_2021_02/771111011" TargetMode="External" /><Relationship Id="rId80" Type="http://schemas.openxmlformats.org/officeDocument/2006/relationships/hyperlink" Target="https://podminky.urs.cz/item/CS_URS_2021_02/771121011" TargetMode="External" /><Relationship Id="rId81" Type="http://schemas.openxmlformats.org/officeDocument/2006/relationships/hyperlink" Target="https://podminky.urs.cz/item/CS_URS_2021_02/771151021" TargetMode="External" /><Relationship Id="rId82" Type="http://schemas.openxmlformats.org/officeDocument/2006/relationships/hyperlink" Target="https://podminky.urs.cz/item/CS_URS_2021_02/771474113" TargetMode="External" /><Relationship Id="rId83" Type="http://schemas.openxmlformats.org/officeDocument/2006/relationships/hyperlink" Target="https://podminky.urs.cz/item/CS_URS_2021_02/771574260" TargetMode="External" /><Relationship Id="rId84" Type="http://schemas.openxmlformats.org/officeDocument/2006/relationships/hyperlink" Target="https://podminky.urs.cz/item/CS_URS_2021_02/771592011" TargetMode="External" /><Relationship Id="rId85" Type="http://schemas.openxmlformats.org/officeDocument/2006/relationships/hyperlink" Target="https://podminky.urs.cz/item/CS_URS_2021_02/998771101" TargetMode="External" /><Relationship Id="rId86" Type="http://schemas.openxmlformats.org/officeDocument/2006/relationships/hyperlink" Target="https://podminky.urs.cz/item/CS_URS_2021_02/998776201" TargetMode="External" /><Relationship Id="rId87" Type="http://schemas.openxmlformats.org/officeDocument/2006/relationships/hyperlink" Target="https://podminky.urs.cz/item/CS_URS_2021_02/783823135" TargetMode="External" /><Relationship Id="rId88" Type="http://schemas.openxmlformats.org/officeDocument/2006/relationships/hyperlink" Target="https://podminky.urs.cz/item/CS_URS_2021_02/783827445" TargetMode="External" /><Relationship Id="rId89" Type="http://schemas.openxmlformats.org/officeDocument/2006/relationships/hyperlink" Target="https://podminky.urs.cz/item/CS_URS_2021_02/783826675" TargetMode="External" /><Relationship Id="rId90" Type="http://schemas.openxmlformats.org/officeDocument/2006/relationships/hyperlink" Target="https://podminky.urs.cz/item/CS_URS_2021_02/784181111" TargetMode="External" /><Relationship Id="rId91" Type="http://schemas.openxmlformats.org/officeDocument/2006/relationships/hyperlink" Target="https://podminky.urs.cz/item/CS_URS_2021_02/784211101" TargetMode="External" /><Relationship Id="rId9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4"/>
  <sheetViews>
    <sheetView showGridLines="0" workbookViewId="0" topLeftCell="A18">
      <selection activeCell="K58" sqref="K58:AF58"/>
    </sheetView>
  </sheetViews>
  <sheetFormatPr defaultColWidth="9.140625" defaultRowHeight="12"/>
  <cols>
    <col min="1" max="1" width="8.28125" style="19" customWidth="1"/>
    <col min="2" max="2" width="1.7109375" style="19" customWidth="1"/>
    <col min="3" max="3" width="4.140625" style="19" customWidth="1"/>
    <col min="4" max="33" width="2.7109375" style="19" customWidth="1"/>
    <col min="34" max="34" width="3.28125" style="19" customWidth="1"/>
    <col min="35" max="35" width="31.7109375" style="19" customWidth="1"/>
    <col min="36" max="37" width="2.421875" style="19" customWidth="1"/>
    <col min="38" max="38" width="8.28125" style="19" customWidth="1"/>
    <col min="39" max="39" width="3.28125" style="19" customWidth="1"/>
    <col min="40" max="40" width="13.28125" style="19" customWidth="1"/>
    <col min="41" max="41" width="7.421875" style="19" customWidth="1"/>
    <col min="42" max="42" width="4.140625" style="19" customWidth="1"/>
    <col min="43" max="43" width="15.7109375" style="19" customWidth="1"/>
    <col min="44" max="44" width="13.7109375" style="19" customWidth="1"/>
    <col min="45" max="47" width="25.8515625" style="19" hidden="1" customWidth="1"/>
    <col min="48" max="49" width="21.7109375" style="19" hidden="1" customWidth="1"/>
    <col min="50" max="51" width="25.00390625" style="19" hidden="1" customWidth="1"/>
    <col min="52" max="52" width="21.7109375" style="19" hidden="1" customWidth="1"/>
    <col min="53" max="53" width="19.140625" style="19" hidden="1" customWidth="1"/>
    <col min="54" max="54" width="25.00390625" style="19" hidden="1" customWidth="1"/>
    <col min="55" max="55" width="21.7109375" style="19" hidden="1" customWidth="1"/>
    <col min="56" max="56" width="19.140625" style="19" hidden="1" customWidth="1"/>
    <col min="57" max="57" width="66.421875" style="19" customWidth="1"/>
    <col min="58" max="70" width="9.28125" style="19" customWidth="1"/>
    <col min="71" max="91" width="9.28125" style="19" hidden="1" customWidth="1"/>
    <col min="92" max="16384" width="9.28125" style="19" customWidth="1"/>
  </cols>
  <sheetData>
    <row r="1" spans="1:74" ht="12">
      <c r="A1" s="18" t="s">
        <v>0</v>
      </c>
      <c r="AZ1" s="18" t="s">
        <v>1</v>
      </c>
      <c r="BA1" s="18" t="s">
        <v>2</v>
      </c>
      <c r="BB1" s="18" t="s">
        <v>3</v>
      </c>
      <c r="BT1" s="18" t="s">
        <v>4</v>
      </c>
      <c r="BU1" s="18" t="s">
        <v>4</v>
      </c>
      <c r="BV1" s="18" t="s">
        <v>5</v>
      </c>
    </row>
    <row r="2" spans="44:72" ht="36.95" customHeight="1">
      <c r="AR2" s="20" t="s">
        <v>6</v>
      </c>
      <c r="AS2" s="21"/>
      <c r="AT2" s="21"/>
      <c r="AU2" s="21"/>
      <c r="AV2" s="21"/>
      <c r="AW2" s="21"/>
      <c r="AX2" s="21"/>
      <c r="AY2" s="21"/>
      <c r="AZ2" s="21"/>
      <c r="BA2" s="21"/>
      <c r="BB2" s="21"/>
      <c r="BC2" s="21"/>
      <c r="BD2" s="21"/>
      <c r="BE2" s="21"/>
      <c r="BS2" s="22" t="s">
        <v>7</v>
      </c>
      <c r="BT2" s="22" t="s">
        <v>8</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5"/>
      <c r="BS3" s="22" t="s">
        <v>7</v>
      </c>
      <c r="BT3" s="22" t="s">
        <v>9</v>
      </c>
    </row>
    <row r="4" spans="2:71" ht="24.95" customHeight="1">
      <c r="B4" s="25"/>
      <c r="D4" s="89" t="s">
        <v>10</v>
      </c>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R4" s="25"/>
      <c r="AS4" s="27" t="s">
        <v>11</v>
      </c>
      <c r="BE4" s="28" t="s">
        <v>12</v>
      </c>
      <c r="BS4" s="22" t="s">
        <v>13</v>
      </c>
    </row>
    <row r="5" spans="2:71" ht="12" customHeight="1">
      <c r="B5" s="25"/>
      <c r="D5" s="91" t="s">
        <v>14</v>
      </c>
      <c r="E5" s="90"/>
      <c r="F5" s="90"/>
      <c r="G5" s="90"/>
      <c r="H5" s="90"/>
      <c r="I5" s="90"/>
      <c r="J5" s="90"/>
      <c r="K5" s="92" t="s">
        <v>15</v>
      </c>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R5" s="25"/>
      <c r="BE5" s="30" t="s">
        <v>16</v>
      </c>
      <c r="BS5" s="22" t="s">
        <v>7</v>
      </c>
    </row>
    <row r="6" spans="2:71" ht="36.95" customHeight="1">
      <c r="B6" s="25"/>
      <c r="D6" s="93" t="s">
        <v>17</v>
      </c>
      <c r="E6" s="90"/>
      <c r="F6" s="90"/>
      <c r="G6" s="90"/>
      <c r="H6" s="90"/>
      <c r="I6" s="90"/>
      <c r="J6" s="90"/>
      <c r="K6" s="87" t="s">
        <v>18</v>
      </c>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R6" s="25"/>
      <c r="BE6" s="31"/>
      <c r="BS6" s="22" t="s">
        <v>7</v>
      </c>
    </row>
    <row r="7" spans="2:71" ht="12" customHeight="1">
      <c r="B7" s="25"/>
      <c r="D7" s="94" t="s">
        <v>19</v>
      </c>
      <c r="E7" s="90"/>
      <c r="F7" s="90"/>
      <c r="G7" s="90"/>
      <c r="H7" s="90"/>
      <c r="I7" s="90"/>
      <c r="J7" s="90"/>
      <c r="K7" s="95" t="s">
        <v>3</v>
      </c>
      <c r="L7" s="90"/>
      <c r="M7" s="90"/>
      <c r="N7" s="90"/>
      <c r="O7" s="90"/>
      <c r="P7" s="90"/>
      <c r="Q7" s="90"/>
      <c r="R7" s="90"/>
      <c r="S7" s="90"/>
      <c r="T7" s="90"/>
      <c r="U7" s="90"/>
      <c r="V7" s="90"/>
      <c r="W7" s="90"/>
      <c r="X7" s="90"/>
      <c r="Y7" s="90"/>
      <c r="Z7" s="90"/>
      <c r="AA7" s="90"/>
      <c r="AB7" s="90"/>
      <c r="AC7" s="90"/>
      <c r="AD7" s="90"/>
      <c r="AE7" s="90"/>
      <c r="AF7" s="90"/>
      <c r="AG7" s="90"/>
      <c r="AH7" s="90"/>
      <c r="AI7" s="90"/>
      <c r="AJ7" s="90"/>
      <c r="AK7" s="94" t="s">
        <v>20</v>
      </c>
      <c r="AL7" s="90"/>
      <c r="AM7" s="90"/>
      <c r="AN7" s="95" t="s">
        <v>3</v>
      </c>
      <c r="AO7" s="90"/>
      <c r="AR7" s="25"/>
      <c r="BE7" s="31"/>
      <c r="BS7" s="22" t="s">
        <v>7</v>
      </c>
    </row>
    <row r="8" spans="2:71" ht="12" customHeight="1">
      <c r="B8" s="25"/>
      <c r="D8" s="94" t="s">
        <v>21</v>
      </c>
      <c r="E8" s="90"/>
      <c r="F8" s="90"/>
      <c r="G8" s="90"/>
      <c r="H8" s="90"/>
      <c r="I8" s="90"/>
      <c r="J8" s="90"/>
      <c r="K8" s="95" t="s">
        <v>22</v>
      </c>
      <c r="L8" s="90"/>
      <c r="M8" s="90"/>
      <c r="N8" s="90"/>
      <c r="O8" s="90"/>
      <c r="P8" s="90"/>
      <c r="Q8" s="90"/>
      <c r="R8" s="90"/>
      <c r="S8" s="90"/>
      <c r="T8" s="90"/>
      <c r="U8" s="90"/>
      <c r="V8" s="90"/>
      <c r="W8" s="90"/>
      <c r="X8" s="90"/>
      <c r="Y8" s="90"/>
      <c r="Z8" s="90"/>
      <c r="AA8" s="90"/>
      <c r="AB8" s="90"/>
      <c r="AC8" s="90"/>
      <c r="AD8" s="90"/>
      <c r="AE8" s="90"/>
      <c r="AF8" s="90"/>
      <c r="AG8" s="90"/>
      <c r="AH8" s="90"/>
      <c r="AI8" s="90"/>
      <c r="AJ8" s="90"/>
      <c r="AK8" s="94" t="s">
        <v>23</v>
      </c>
      <c r="AL8" s="90"/>
      <c r="AM8" s="90"/>
      <c r="AN8" s="96" t="s">
        <v>24</v>
      </c>
      <c r="AO8" s="90"/>
      <c r="AR8" s="25"/>
      <c r="BE8" s="31"/>
      <c r="BS8" s="22" t="s">
        <v>7</v>
      </c>
    </row>
    <row r="9" spans="2:71" ht="14.45" customHeight="1">
      <c r="B9" s="25"/>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R9" s="25"/>
      <c r="BE9" s="31"/>
      <c r="BS9" s="22" t="s">
        <v>7</v>
      </c>
    </row>
    <row r="10" spans="2:71" ht="12" customHeight="1">
      <c r="B10" s="25"/>
      <c r="D10" s="94" t="s">
        <v>25</v>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4" t="s">
        <v>26</v>
      </c>
      <c r="AL10" s="90"/>
      <c r="AM10" s="90"/>
      <c r="AN10" s="95" t="s">
        <v>3</v>
      </c>
      <c r="AO10" s="90"/>
      <c r="AR10" s="25"/>
      <c r="BE10" s="31"/>
      <c r="BS10" s="22" t="s">
        <v>7</v>
      </c>
    </row>
    <row r="11" spans="2:71" ht="18.4" customHeight="1">
      <c r="B11" s="25"/>
      <c r="D11" s="90"/>
      <c r="E11" s="95" t="s">
        <v>27</v>
      </c>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4" t="s">
        <v>28</v>
      </c>
      <c r="AL11" s="90"/>
      <c r="AM11" s="90"/>
      <c r="AN11" s="95" t="s">
        <v>3</v>
      </c>
      <c r="AO11" s="90"/>
      <c r="AR11" s="25"/>
      <c r="BE11" s="31"/>
      <c r="BS11" s="22" t="s">
        <v>7</v>
      </c>
    </row>
    <row r="12" spans="2:71" ht="6.95" customHeight="1">
      <c r="B12" s="25"/>
      <c r="AR12" s="25"/>
      <c r="BE12" s="31"/>
      <c r="BS12" s="22" t="s">
        <v>7</v>
      </c>
    </row>
    <row r="13" spans="2:71" ht="12" customHeight="1">
      <c r="B13" s="25"/>
      <c r="D13" s="32" t="s">
        <v>29</v>
      </c>
      <c r="AK13" s="32" t="s">
        <v>26</v>
      </c>
      <c r="AN13" s="14" t="s">
        <v>30</v>
      </c>
      <c r="AR13" s="25"/>
      <c r="BE13" s="31"/>
      <c r="BS13" s="22" t="s">
        <v>7</v>
      </c>
    </row>
    <row r="14" spans="2:71" ht="12.75">
      <c r="B14" s="25"/>
      <c r="E14" s="16" t="s">
        <v>30</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2" t="s">
        <v>28</v>
      </c>
      <c r="AN14" s="14" t="s">
        <v>30</v>
      </c>
      <c r="AR14" s="25"/>
      <c r="BE14" s="31"/>
      <c r="BS14" s="22" t="s">
        <v>7</v>
      </c>
    </row>
    <row r="15" spans="2:71" ht="6.95" customHeight="1">
      <c r="B15" s="25"/>
      <c r="AR15" s="25"/>
      <c r="BE15" s="31"/>
      <c r="BS15" s="22" t="s">
        <v>4</v>
      </c>
    </row>
    <row r="16" spans="2:71" ht="12" customHeight="1">
      <c r="B16" s="25"/>
      <c r="C16" s="90"/>
      <c r="D16" s="94" t="s">
        <v>31</v>
      </c>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4" t="s">
        <v>26</v>
      </c>
      <c r="AL16" s="90"/>
      <c r="AM16" s="90"/>
      <c r="AN16" s="95" t="s">
        <v>3</v>
      </c>
      <c r="AO16" s="90"/>
      <c r="AP16" s="90"/>
      <c r="AQ16" s="90"/>
      <c r="AR16" s="25"/>
      <c r="BE16" s="31"/>
      <c r="BS16" s="22" t="s">
        <v>4</v>
      </c>
    </row>
    <row r="17" spans="2:71" ht="18.4" customHeight="1">
      <c r="B17" s="25"/>
      <c r="C17" s="90"/>
      <c r="D17" s="90"/>
      <c r="E17" s="95" t="s">
        <v>32</v>
      </c>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4" t="s">
        <v>28</v>
      </c>
      <c r="AL17" s="90"/>
      <c r="AM17" s="90"/>
      <c r="AN17" s="95" t="s">
        <v>3</v>
      </c>
      <c r="AO17" s="90"/>
      <c r="AP17" s="90"/>
      <c r="AQ17" s="90"/>
      <c r="AR17" s="25"/>
      <c r="BE17" s="31"/>
      <c r="BS17" s="22" t="s">
        <v>33</v>
      </c>
    </row>
    <row r="18" spans="2:71" ht="6.95" customHeight="1">
      <c r="B18" s="25"/>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25"/>
      <c r="BE18" s="31"/>
      <c r="BS18" s="22" t="s">
        <v>7</v>
      </c>
    </row>
    <row r="19" spans="2:71" ht="12" customHeight="1">
      <c r="B19" s="25"/>
      <c r="C19" s="90"/>
      <c r="D19" s="94" t="s">
        <v>34</v>
      </c>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4" t="s">
        <v>26</v>
      </c>
      <c r="AL19" s="90"/>
      <c r="AM19" s="90"/>
      <c r="AN19" s="95" t="s">
        <v>3</v>
      </c>
      <c r="AO19" s="90"/>
      <c r="AP19" s="90"/>
      <c r="AQ19" s="90"/>
      <c r="AR19" s="25"/>
      <c r="BE19" s="31"/>
      <c r="BS19" s="22" t="s">
        <v>7</v>
      </c>
    </row>
    <row r="20" spans="2:71" ht="18.4" customHeight="1">
      <c r="B20" s="25"/>
      <c r="C20" s="90"/>
      <c r="D20" s="90"/>
      <c r="E20" s="95" t="s">
        <v>35</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t="s">
        <v>28</v>
      </c>
      <c r="AL20" s="90"/>
      <c r="AM20" s="90"/>
      <c r="AN20" s="95" t="s">
        <v>3</v>
      </c>
      <c r="AO20" s="90"/>
      <c r="AP20" s="90"/>
      <c r="AQ20" s="90"/>
      <c r="AR20" s="25"/>
      <c r="BE20" s="31"/>
      <c r="BS20" s="22" t="s">
        <v>4</v>
      </c>
    </row>
    <row r="21" spans="2:57" ht="6.95" customHeight="1">
      <c r="B21" s="25"/>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25"/>
      <c r="BE21" s="31"/>
    </row>
    <row r="22" spans="2:57" ht="12" customHeight="1">
      <c r="B22" s="25"/>
      <c r="C22" s="90"/>
      <c r="D22" s="94" t="s">
        <v>36</v>
      </c>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25"/>
      <c r="BE22" s="31"/>
    </row>
    <row r="23" spans="2:57" ht="47.25" customHeight="1">
      <c r="B23" s="25"/>
      <c r="C23" s="90"/>
      <c r="D23" s="90"/>
      <c r="E23" s="97" t="s">
        <v>37</v>
      </c>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0"/>
      <c r="AP23" s="90"/>
      <c r="AQ23" s="90"/>
      <c r="AR23" s="25"/>
      <c r="BE23" s="31"/>
    </row>
    <row r="24" spans="2:57" ht="6.95" customHeight="1">
      <c r="B24" s="25"/>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25"/>
      <c r="BE24" s="31"/>
    </row>
    <row r="25" spans="2:57" ht="6.95" customHeight="1">
      <c r="B25" s="25"/>
      <c r="C25" s="90"/>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0"/>
      <c r="AQ25" s="90"/>
      <c r="AR25" s="25"/>
      <c r="BE25" s="31"/>
    </row>
    <row r="26" spans="1:57" s="35" customFormat="1" ht="25.9" customHeight="1">
      <c r="A26" s="12"/>
      <c r="B26" s="2"/>
      <c r="C26" s="99"/>
      <c r="D26" s="100" t="s">
        <v>38</v>
      </c>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2">
        <f>ROUND(AG54,2)</f>
        <v>0</v>
      </c>
      <c r="AL26" s="103"/>
      <c r="AM26" s="103"/>
      <c r="AN26" s="103"/>
      <c r="AO26" s="103"/>
      <c r="AP26" s="99"/>
      <c r="AQ26" s="99"/>
      <c r="AR26" s="2"/>
      <c r="BE26" s="31"/>
    </row>
    <row r="27" spans="1:57" s="35" customFormat="1" ht="6.95" customHeight="1">
      <c r="A27" s="12"/>
      <c r="B27" s="2"/>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2"/>
      <c r="BE27" s="31"/>
    </row>
    <row r="28" spans="1:57" s="35" customFormat="1" ht="12.75">
      <c r="A28" s="12"/>
      <c r="B28" s="2"/>
      <c r="C28" s="99"/>
      <c r="D28" s="99"/>
      <c r="E28" s="99"/>
      <c r="F28" s="99"/>
      <c r="G28" s="99"/>
      <c r="H28" s="99"/>
      <c r="I28" s="99"/>
      <c r="J28" s="99"/>
      <c r="K28" s="99"/>
      <c r="L28" s="104" t="s">
        <v>39</v>
      </c>
      <c r="M28" s="104"/>
      <c r="N28" s="104"/>
      <c r="O28" s="104"/>
      <c r="P28" s="104"/>
      <c r="Q28" s="99"/>
      <c r="R28" s="99"/>
      <c r="S28" s="99"/>
      <c r="T28" s="99"/>
      <c r="U28" s="99"/>
      <c r="V28" s="99"/>
      <c r="W28" s="104" t="s">
        <v>40</v>
      </c>
      <c r="X28" s="104"/>
      <c r="Y28" s="104"/>
      <c r="Z28" s="104"/>
      <c r="AA28" s="104"/>
      <c r="AB28" s="104"/>
      <c r="AC28" s="104"/>
      <c r="AD28" s="104"/>
      <c r="AE28" s="104"/>
      <c r="AF28" s="99"/>
      <c r="AG28" s="99"/>
      <c r="AH28" s="99"/>
      <c r="AI28" s="99"/>
      <c r="AJ28" s="99"/>
      <c r="AK28" s="104" t="s">
        <v>41</v>
      </c>
      <c r="AL28" s="104"/>
      <c r="AM28" s="104"/>
      <c r="AN28" s="104"/>
      <c r="AO28" s="104"/>
      <c r="AP28" s="99"/>
      <c r="AQ28" s="99"/>
      <c r="AR28" s="2"/>
      <c r="BE28" s="31"/>
    </row>
    <row r="29" spans="2:57" s="36" customFormat="1" ht="14.45" customHeight="1">
      <c r="B29" s="37"/>
      <c r="C29" s="105"/>
      <c r="D29" s="94" t="s">
        <v>42</v>
      </c>
      <c r="E29" s="105"/>
      <c r="F29" s="94" t="s">
        <v>43</v>
      </c>
      <c r="G29" s="105"/>
      <c r="H29" s="105"/>
      <c r="I29" s="105"/>
      <c r="J29" s="105"/>
      <c r="K29" s="105"/>
      <c r="L29" s="106">
        <v>0.21</v>
      </c>
      <c r="M29" s="107"/>
      <c r="N29" s="107"/>
      <c r="O29" s="107"/>
      <c r="P29" s="107"/>
      <c r="Q29" s="105"/>
      <c r="R29" s="105"/>
      <c r="S29" s="105"/>
      <c r="T29" s="105"/>
      <c r="U29" s="105"/>
      <c r="V29" s="105"/>
      <c r="W29" s="108">
        <f>ROUND(AZ54,2)</f>
        <v>0</v>
      </c>
      <c r="X29" s="107"/>
      <c r="Y29" s="107"/>
      <c r="Z29" s="107"/>
      <c r="AA29" s="107"/>
      <c r="AB29" s="107"/>
      <c r="AC29" s="107"/>
      <c r="AD29" s="107"/>
      <c r="AE29" s="107"/>
      <c r="AF29" s="105"/>
      <c r="AG29" s="105"/>
      <c r="AH29" s="105"/>
      <c r="AI29" s="105"/>
      <c r="AJ29" s="105"/>
      <c r="AK29" s="108">
        <f>ROUND(AV54,2)</f>
        <v>0</v>
      </c>
      <c r="AL29" s="107"/>
      <c r="AM29" s="107"/>
      <c r="AN29" s="107"/>
      <c r="AO29" s="107"/>
      <c r="AP29" s="105"/>
      <c r="AQ29" s="105"/>
      <c r="AR29" s="37"/>
      <c r="BE29" s="38"/>
    </row>
    <row r="30" spans="2:57" s="36" customFormat="1" ht="14.45" customHeight="1">
      <c r="B30" s="37"/>
      <c r="C30" s="105"/>
      <c r="D30" s="105"/>
      <c r="E30" s="105"/>
      <c r="F30" s="94" t="s">
        <v>44</v>
      </c>
      <c r="G30" s="105"/>
      <c r="H30" s="105"/>
      <c r="I30" s="105"/>
      <c r="J30" s="105"/>
      <c r="K30" s="105"/>
      <c r="L30" s="106">
        <v>0.15</v>
      </c>
      <c r="M30" s="107"/>
      <c r="N30" s="107"/>
      <c r="O30" s="107"/>
      <c r="P30" s="107"/>
      <c r="Q30" s="105"/>
      <c r="R30" s="105"/>
      <c r="S30" s="105"/>
      <c r="T30" s="105"/>
      <c r="U30" s="105"/>
      <c r="V30" s="105"/>
      <c r="W30" s="108">
        <f>ROUND(BA54,2)</f>
        <v>0</v>
      </c>
      <c r="X30" s="107"/>
      <c r="Y30" s="107"/>
      <c r="Z30" s="107"/>
      <c r="AA30" s="107"/>
      <c r="AB30" s="107"/>
      <c r="AC30" s="107"/>
      <c r="AD30" s="107"/>
      <c r="AE30" s="107"/>
      <c r="AF30" s="105"/>
      <c r="AG30" s="105"/>
      <c r="AH30" s="105"/>
      <c r="AI30" s="105"/>
      <c r="AJ30" s="105"/>
      <c r="AK30" s="108">
        <f>ROUND(AW54,2)</f>
        <v>0</v>
      </c>
      <c r="AL30" s="107"/>
      <c r="AM30" s="107"/>
      <c r="AN30" s="107"/>
      <c r="AO30" s="107"/>
      <c r="AP30" s="105"/>
      <c r="AQ30" s="105"/>
      <c r="AR30" s="37"/>
      <c r="BE30" s="38"/>
    </row>
    <row r="31" spans="2:57" s="36" customFormat="1" ht="14.45" customHeight="1" hidden="1">
      <c r="B31" s="37"/>
      <c r="C31" s="105"/>
      <c r="D31" s="105"/>
      <c r="E31" s="105"/>
      <c r="F31" s="94" t="s">
        <v>45</v>
      </c>
      <c r="G31" s="105"/>
      <c r="H31" s="105"/>
      <c r="I31" s="105"/>
      <c r="J31" s="105"/>
      <c r="K31" s="105"/>
      <c r="L31" s="106">
        <v>0.21</v>
      </c>
      <c r="M31" s="107"/>
      <c r="N31" s="107"/>
      <c r="O31" s="107"/>
      <c r="P31" s="107"/>
      <c r="Q31" s="105"/>
      <c r="R31" s="105"/>
      <c r="S31" s="105"/>
      <c r="T31" s="105"/>
      <c r="U31" s="105"/>
      <c r="V31" s="105"/>
      <c r="W31" s="108">
        <f>ROUND(BB54,2)</f>
        <v>0</v>
      </c>
      <c r="X31" s="107"/>
      <c r="Y31" s="107"/>
      <c r="Z31" s="107"/>
      <c r="AA31" s="107"/>
      <c r="AB31" s="107"/>
      <c r="AC31" s="107"/>
      <c r="AD31" s="107"/>
      <c r="AE31" s="107"/>
      <c r="AF31" s="105"/>
      <c r="AG31" s="105"/>
      <c r="AH31" s="105"/>
      <c r="AI31" s="105"/>
      <c r="AJ31" s="105"/>
      <c r="AK31" s="108">
        <v>0</v>
      </c>
      <c r="AL31" s="107"/>
      <c r="AM31" s="107"/>
      <c r="AN31" s="107"/>
      <c r="AO31" s="107"/>
      <c r="AP31" s="105"/>
      <c r="AQ31" s="105"/>
      <c r="AR31" s="37"/>
      <c r="BE31" s="38"/>
    </row>
    <row r="32" spans="2:57" s="36" customFormat="1" ht="14.45" customHeight="1" hidden="1">
      <c r="B32" s="37"/>
      <c r="C32" s="105"/>
      <c r="D32" s="105"/>
      <c r="E32" s="105"/>
      <c r="F32" s="94" t="s">
        <v>46</v>
      </c>
      <c r="G32" s="105"/>
      <c r="H32" s="105"/>
      <c r="I32" s="105"/>
      <c r="J32" s="105"/>
      <c r="K32" s="105"/>
      <c r="L32" s="106">
        <v>0.15</v>
      </c>
      <c r="M32" s="107"/>
      <c r="N32" s="107"/>
      <c r="O32" s="107"/>
      <c r="P32" s="107"/>
      <c r="Q32" s="105"/>
      <c r="R32" s="105"/>
      <c r="S32" s="105"/>
      <c r="T32" s="105"/>
      <c r="U32" s="105"/>
      <c r="V32" s="105"/>
      <c r="W32" s="108">
        <f>ROUND(BC54,2)</f>
        <v>0</v>
      </c>
      <c r="X32" s="107"/>
      <c r="Y32" s="107"/>
      <c r="Z32" s="107"/>
      <c r="AA32" s="107"/>
      <c r="AB32" s="107"/>
      <c r="AC32" s="107"/>
      <c r="AD32" s="107"/>
      <c r="AE32" s="107"/>
      <c r="AF32" s="105"/>
      <c r="AG32" s="105"/>
      <c r="AH32" s="105"/>
      <c r="AI32" s="105"/>
      <c r="AJ32" s="105"/>
      <c r="AK32" s="108">
        <v>0</v>
      </c>
      <c r="AL32" s="107"/>
      <c r="AM32" s="107"/>
      <c r="AN32" s="107"/>
      <c r="AO32" s="107"/>
      <c r="AP32" s="105"/>
      <c r="AQ32" s="105"/>
      <c r="AR32" s="37"/>
      <c r="BE32" s="38"/>
    </row>
    <row r="33" spans="2:44" s="36" customFormat="1" ht="14.45" customHeight="1" hidden="1">
      <c r="B33" s="37"/>
      <c r="C33" s="105"/>
      <c r="D33" s="105"/>
      <c r="E33" s="105"/>
      <c r="F33" s="94" t="s">
        <v>47</v>
      </c>
      <c r="G33" s="105"/>
      <c r="H33" s="105"/>
      <c r="I33" s="105"/>
      <c r="J33" s="105"/>
      <c r="K33" s="105"/>
      <c r="L33" s="106">
        <v>0</v>
      </c>
      <c r="M33" s="107"/>
      <c r="N33" s="107"/>
      <c r="O33" s="107"/>
      <c r="P33" s="107"/>
      <c r="Q33" s="105"/>
      <c r="R33" s="105"/>
      <c r="S33" s="105"/>
      <c r="T33" s="105"/>
      <c r="U33" s="105"/>
      <c r="V33" s="105"/>
      <c r="W33" s="108">
        <f>ROUND(BD54,2)</f>
        <v>0</v>
      </c>
      <c r="X33" s="107"/>
      <c r="Y33" s="107"/>
      <c r="Z33" s="107"/>
      <c r="AA33" s="107"/>
      <c r="AB33" s="107"/>
      <c r="AC33" s="107"/>
      <c r="AD33" s="107"/>
      <c r="AE33" s="107"/>
      <c r="AF33" s="105"/>
      <c r="AG33" s="105"/>
      <c r="AH33" s="105"/>
      <c r="AI33" s="105"/>
      <c r="AJ33" s="105"/>
      <c r="AK33" s="108">
        <v>0</v>
      </c>
      <c r="AL33" s="107"/>
      <c r="AM33" s="107"/>
      <c r="AN33" s="107"/>
      <c r="AO33" s="107"/>
      <c r="AP33" s="105"/>
      <c r="AQ33" s="105"/>
      <c r="AR33" s="37"/>
    </row>
    <row r="34" spans="1:57" s="35" customFormat="1" ht="6.95" customHeight="1">
      <c r="A34" s="12"/>
      <c r="B34" s="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2"/>
      <c r="BE34" s="12"/>
    </row>
    <row r="35" spans="1:57" s="35" customFormat="1" ht="25.9" customHeight="1">
      <c r="A35" s="12"/>
      <c r="B35" s="2"/>
      <c r="C35" s="109"/>
      <c r="D35" s="110" t="s">
        <v>48</v>
      </c>
      <c r="E35" s="111"/>
      <c r="F35" s="111"/>
      <c r="G35" s="111"/>
      <c r="H35" s="111"/>
      <c r="I35" s="111"/>
      <c r="J35" s="111"/>
      <c r="K35" s="111"/>
      <c r="L35" s="111"/>
      <c r="M35" s="111"/>
      <c r="N35" s="111"/>
      <c r="O35" s="111"/>
      <c r="P35" s="111"/>
      <c r="Q35" s="111"/>
      <c r="R35" s="111"/>
      <c r="S35" s="111"/>
      <c r="T35" s="112" t="s">
        <v>49</v>
      </c>
      <c r="U35" s="111"/>
      <c r="V35" s="111"/>
      <c r="W35" s="111"/>
      <c r="X35" s="113" t="s">
        <v>50</v>
      </c>
      <c r="Y35" s="114"/>
      <c r="Z35" s="114"/>
      <c r="AA35" s="114"/>
      <c r="AB35" s="114"/>
      <c r="AC35" s="111"/>
      <c r="AD35" s="111"/>
      <c r="AE35" s="111"/>
      <c r="AF35" s="111"/>
      <c r="AG35" s="111"/>
      <c r="AH35" s="111"/>
      <c r="AI35" s="111"/>
      <c r="AJ35" s="111"/>
      <c r="AK35" s="115">
        <f>SUM(AK26:AK33)</f>
        <v>0</v>
      </c>
      <c r="AL35" s="114"/>
      <c r="AM35" s="114"/>
      <c r="AN35" s="114"/>
      <c r="AO35" s="116"/>
      <c r="AP35" s="109"/>
      <c r="AQ35" s="109"/>
      <c r="AR35" s="2"/>
      <c r="BE35" s="12"/>
    </row>
    <row r="36" spans="1:57" s="35" customFormat="1" ht="6.95" customHeight="1">
      <c r="A36" s="12"/>
      <c r="B36" s="2"/>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2"/>
      <c r="BE36" s="12"/>
    </row>
    <row r="37" spans="1:57" s="35" customFormat="1" ht="6.95" customHeight="1">
      <c r="A37" s="12"/>
      <c r="B37" s="39"/>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2"/>
      <c r="BE37" s="12"/>
    </row>
    <row r="38" spans="3:43" ht="12">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row>
    <row r="39" spans="3:43" ht="12">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row>
    <row r="40" spans="3:43" ht="12">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row>
    <row r="41" spans="1:57" s="35" customFormat="1" ht="6.95" customHeight="1">
      <c r="A41" s="12"/>
      <c r="B41" s="41"/>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2"/>
      <c r="BE41" s="12"/>
    </row>
    <row r="42" spans="1:57" s="35" customFormat="1" ht="24.95" customHeight="1">
      <c r="A42" s="12"/>
      <c r="B42" s="2"/>
      <c r="C42" s="89" t="s">
        <v>51</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2"/>
      <c r="BE42" s="12"/>
    </row>
    <row r="43" spans="1:57" s="35" customFormat="1" ht="6.95" customHeight="1">
      <c r="A43" s="12"/>
      <c r="B43" s="2"/>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2"/>
      <c r="BE43" s="12"/>
    </row>
    <row r="44" spans="2:44" s="43" customFormat="1" ht="12" customHeight="1">
      <c r="B44" s="44"/>
      <c r="C44" s="94" t="s">
        <v>14</v>
      </c>
      <c r="D44" s="119"/>
      <c r="E44" s="119"/>
      <c r="F44" s="119"/>
      <c r="G44" s="119"/>
      <c r="H44" s="119"/>
      <c r="I44" s="119"/>
      <c r="J44" s="119"/>
      <c r="K44" s="119"/>
      <c r="L44" s="119" t="str">
        <f>K5</f>
        <v>1</v>
      </c>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44"/>
    </row>
    <row r="45" spans="2:44" s="45" customFormat="1" ht="36.95" customHeight="1">
      <c r="B45" s="46"/>
      <c r="C45" s="120" t="s">
        <v>17</v>
      </c>
      <c r="D45" s="121"/>
      <c r="E45" s="121"/>
      <c r="F45" s="121"/>
      <c r="G45" s="121"/>
      <c r="H45" s="121"/>
      <c r="I45" s="121"/>
      <c r="J45" s="121"/>
      <c r="K45" s="121"/>
      <c r="L45" s="122" t="str">
        <f>K6</f>
        <v>Stavební úpravy pro urgentní příjem interních oborů Nemocnice Tábor, a.s.</v>
      </c>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1"/>
      <c r="AQ45" s="121"/>
      <c r="AR45" s="46"/>
    </row>
    <row r="46" spans="1:57" s="35" customFormat="1" ht="6.95" customHeight="1">
      <c r="A46" s="12"/>
      <c r="B46" s="2"/>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2"/>
      <c r="BE46" s="12"/>
    </row>
    <row r="47" spans="1:57" s="35" customFormat="1" ht="12" customHeight="1">
      <c r="A47" s="12"/>
      <c r="B47" s="2"/>
      <c r="C47" s="94" t="s">
        <v>21</v>
      </c>
      <c r="D47" s="99"/>
      <c r="E47" s="99"/>
      <c r="F47" s="99"/>
      <c r="G47" s="99"/>
      <c r="H47" s="99"/>
      <c r="I47" s="99"/>
      <c r="J47" s="99"/>
      <c r="K47" s="99"/>
      <c r="L47" s="124" t="str">
        <f>IF(K8="","",K8)</f>
        <v>Tř. Kpt. Jaroše 200/10, 390 03 Tábor</v>
      </c>
      <c r="M47" s="99"/>
      <c r="N47" s="99"/>
      <c r="O47" s="99"/>
      <c r="P47" s="99"/>
      <c r="Q47" s="99"/>
      <c r="R47" s="99"/>
      <c r="S47" s="99"/>
      <c r="T47" s="99"/>
      <c r="U47" s="99"/>
      <c r="V47" s="99"/>
      <c r="W47" s="99"/>
      <c r="X47" s="99"/>
      <c r="Y47" s="99"/>
      <c r="Z47" s="99"/>
      <c r="AA47" s="99"/>
      <c r="AB47" s="99"/>
      <c r="AC47" s="99"/>
      <c r="AD47" s="99"/>
      <c r="AE47" s="99"/>
      <c r="AF47" s="99"/>
      <c r="AG47" s="99"/>
      <c r="AH47" s="99"/>
      <c r="AI47" s="94" t="s">
        <v>23</v>
      </c>
      <c r="AJ47" s="99"/>
      <c r="AK47" s="99"/>
      <c r="AL47" s="99"/>
      <c r="AM47" s="125" t="str">
        <f>IF(AN8="","",AN8)</f>
        <v>29. 4. 2020</v>
      </c>
      <c r="AN47" s="125"/>
      <c r="AO47" s="99"/>
      <c r="AP47" s="99"/>
      <c r="AQ47" s="99"/>
      <c r="AR47" s="2"/>
      <c r="BE47" s="12"/>
    </row>
    <row r="48" spans="1:57" s="35" customFormat="1" ht="6.95" customHeight="1">
      <c r="A48" s="12"/>
      <c r="B48" s="2"/>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2"/>
      <c r="BE48" s="12"/>
    </row>
    <row r="49" spans="1:57" s="35" customFormat="1" ht="15.2" customHeight="1">
      <c r="A49" s="12"/>
      <c r="B49" s="2"/>
      <c r="C49" s="94" t="s">
        <v>25</v>
      </c>
      <c r="D49" s="99"/>
      <c r="E49" s="99"/>
      <c r="F49" s="99"/>
      <c r="G49" s="99"/>
      <c r="H49" s="99"/>
      <c r="I49" s="99"/>
      <c r="J49" s="99"/>
      <c r="K49" s="99"/>
      <c r="L49" s="119" t="str">
        <f>IF(E11="","",E11)</f>
        <v>Nemocnice Tábor, a.s.</v>
      </c>
      <c r="M49" s="99"/>
      <c r="N49" s="99"/>
      <c r="O49" s="99"/>
      <c r="P49" s="99"/>
      <c r="Q49" s="99"/>
      <c r="R49" s="99"/>
      <c r="S49" s="99"/>
      <c r="T49" s="99"/>
      <c r="U49" s="99"/>
      <c r="V49" s="99"/>
      <c r="W49" s="99"/>
      <c r="X49" s="99"/>
      <c r="Y49" s="99"/>
      <c r="Z49" s="99"/>
      <c r="AA49" s="99"/>
      <c r="AB49" s="99"/>
      <c r="AC49" s="99"/>
      <c r="AD49" s="99"/>
      <c r="AE49" s="99"/>
      <c r="AF49" s="99"/>
      <c r="AG49" s="99"/>
      <c r="AH49" s="99"/>
      <c r="AI49" s="94" t="s">
        <v>31</v>
      </c>
      <c r="AJ49" s="99"/>
      <c r="AK49" s="99"/>
      <c r="AL49" s="99"/>
      <c r="AM49" s="126" t="str">
        <f>IF(E17="","",E17)</f>
        <v>AGP nova spol. s r.o.</v>
      </c>
      <c r="AN49" s="127"/>
      <c r="AO49" s="127"/>
      <c r="AP49" s="127"/>
      <c r="AQ49" s="99"/>
      <c r="AR49" s="2"/>
      <c r="AS49" s="47" t="s">
        <v>52</v>
      </c>
      <c r="AT49" s="48"/>
      <c r="AU49" s="49"/>
      <c r="AV49" s="49"/>
      <c r="AW49" s="49"/>
      <c r="AX49" s="49"/>
      <c r="AY49" s="49"/>
      <c r="AZ49" s="49"/>
      <c r="BA49" s="49"/>
      <c r="BB49" s="49"/>
      <c r="BC49" s="49"/>
      <c r="BD49" s="50"/>
      <c r="BE49" s="12"/>
    </row>
    <row r="50" spans="1:57" s="35" customFormat="1" ht="15.2" customHeight="1">
      <c r="A50" s="12"/>
      <c r="B50" s="2"/>
      <c r="C50" s="94" t="s">
        <v>29</v>
      </c>
      <c r="D50" s="99"/>
      <c r="E50" s="99"/>
      <c r="F50" s="99"/>
      <c r="G50" s="99"/>
      <c r="H50" s="99"/>
      <c r="I50" s="99"/>
      <c r="J50" s="99"/>
      <c r="K50" s="99"/>
      <c r="L50" s="119" t="str">
        <f>IF(E14="Vyplň údaj","",E14)</f>
        <v/>
      </c>
      <c r="M50" s="99"/>
      <c r="N50" s="99"/>
      <c r="O50" s="99"/>
      <c r="P50" s="99"/>
      <c r="Q50" s="99"/>
      <c r="R50" s="99"/>
      <c r="S50" s="99"/>
      <c r="T50" s="99"/>
      <c r="U50" s="99"/>
      <c r="V50" s="99"/>
      <c r="W50" s="99"/>
      <c r="X50" s="99"/>
      <c r="Y50" s="99"/>
      <c r="Z50" s="99"/>
      <c r="AA50" s="99"/>
      <c r="AB50" s="99"/>
      <c r="AC50" s="99"/>
      <c r="AD50" s="99"/>
      <c r="AE50" s="99"/>
      <c r="AF50" s="99"/>
      <c r="AG50" s="99"/>
      <c r="AH50" s="99"/>
      <c r="AI50" s="94" t="s">
        <v>34</v>
      </c>
      <c r="AJ50" s="99"/>
      <c r="AK50" s="99"/>
      <c r="AL50" s="99"/>
      <c r="AM50" s="126" t="str">
        <f>IF(E20="","",E20)</f>
        <v xml:space="preserve"> </v>
      </c>
      <c r="AN50" s="127"/>
      <c r="AO50" s="127"/>
      <c r="AP50" s="127"/>
      <c r="AQ50" s="99"/>
      <c r="AR50" s="2"/>
      <c r="AS50" s="51"/>
      <c r="AT50" s="52"/>
      <c r="AU50" s="53"/>
      <c r="AV50" s="53"/>
      <c r="AW50" s="53"/>
      <c r="AX50" s="53"/>
      <c r="AY50" s="53"/>
      <c r="AZ50" s="53"/>
      <c r="BA50" s="53"/>
      <c r="BB50" s="53"/>
      <c r="BC50" s="53"/>
      <c r="BD50" s="54"/>
      <c r="BE50" s="12"/>
    </row>
    <row r="51" spans="1:57" s="35" customFormat="1" ht="10.9" customHeight="1">
      <c r="A51" s="12"/>
      <c r="B51" s="2"/>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2"/>
      <c r="AS51" s="51"/>
      <c r="AT51" s="52"/>
      <c r="AU51" s="53"/>
      <c r="AV51" s="53"/>
      <c r="AW51" s="53"/>
      <c r="AX51" s="53"/>
      <c r="AY51" s="53"/>
      <c r="AZ51" s="53"/>
      <c r="BA51" s="53"/>
      <c r="BB51" s="53"/>
      <c r="BC51" s="53"/>
      <c r="BD51" s="54"/>
      <c r="BE51" s="12"/>
    </row>
    <row r="52" spans="1:57" s="35" customFormat="1" ht="29.25" customHeight="1">
      <c r="A52" s="12"/>
      <c r="B52" s="2"/>
      <c r="C52" s="128" t="s">
        <v>53</v>
      </c>
      <c r="D52" s="129"/>
      <c r="E52" s="129"/>
      <c r="F52" s="129"/>
      <c r="G52" s="129"/>
      <c r="H52" s="130"/>
      <c r="I52" s="131" t="s">
        <v>54</v>
      </c>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32" t="s">
        <v>55</v>
      </c>
      <c r="AH52" s="129"/>
      <c r="AI52" s="129"/>
      <c r="AJ52" s="129"/>
      <c r="AK52" s="129"/>
      <c r="AL52" s="129"/>
      <c r="AM52" s="129"/>
      <c r="AN52" s="131" t="s">
        <v>56</v>
      </c>
      <c r="AO52" s="129"/>
      <c r="AP52" s="129"/>
      <c r="AQ52" s="133" t="s">
        <v>57</v>
      </c>
      <c r="AR52" s="2"/>
      <c r="AS52" s="55" t="s">
        <v>58</v>
      </c>
      <c r="AT52" s="56" t="s">
        <v>59</v>
      </c>
      <c r="AU52" s="56" t="s">
        <v>60</v>
      </c>
      <c r="AV52" s="56" t="s">
        <v>61</v>
      </c>
      <c r="AW52" s="56" t="s">
        <v>62</v>
      </c>
      <c r="AX52" s="56" t="s">
        <v>63</v>
      </c>
      <c r="AY52" s="56" t="s">
        <v>64</v>
      </c>
      <c r="AZ52" s="56" t="s">
        <v>65</v>
      </c>
      <c r="BA52" s="56" t="s">
        <v>66</v>
      </c>
      <c r="BB52" s="56" t="s">
        <v>67</v>
      </c>
      <c r="BC52" s="56" t="s">
        <v>68</v>
      </c>
      <c r="BD52" s="57" t="s">
        <v>69</v>
      </c>
      <c r="BE52" s="12"/>
    </row>
    <row r="53" spans="1:57" s="35" customFormat="1" ht="10.9" customHeight="1">
      <c r="A53" s="12"/>
      <c r="B53" s="2"/>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2"/>
      <c r="AS53" s="58"/>
      <c r="AT53" s="59"/>
      <c r="AU53" s="59"/>
      <c r="AV53" s="59"/>
      <c r="AW53" s="59"/>
      <c r="AX53" s="59"/>
      <c r="AY53" s="59"/>
      <c r="AZ53" s="59"/>
      <c r="BA53" s="59"/>
      <c r="BB53" s="59"/>
      <c r="BC53" s="59"/>
      <c r="BD53" s="60"/>
      <c r="BE53" s="12"/>
    </row>
    <row r="54" spans="2:90" s="61" customFormat="1" ht="32.45" customHeight="1">
      <c r="B54" s="62"/>
      <c r="C54" s="134" t="s">
        <v>70</v>
      </c>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6">
        <f>ROUND(AG55,2)</f>
        <v>0</v>
      </c>
      <c r="AH54" s="136"/>
      <c r="AI54" s="136"/>
      <c r="AJ54" s="136"/>
      <c r="AK54" s="136"/>
      <c r="AL54" s="136"/>
      <c r="AM54" s="136"/>
      <c r="AN54" s="137">
        <f aca="true" t="shared" si="0" ref="AN54:AN62">SUM(AG54,AT54)</f>
        <v>0</v>
      </c>
      <c r="AO54" s="137"/>
      <c r="AP54" s="137"/>
      <c r="AQ54" s="138" t="s">
        <v>3</v>
      </c>
      <c r="AR54" s="62"/>
      <c r="AS54" s="64">
        <f>ROUND(AS55,2)</f>
        <v>0</v>
      </c>
      <c r="AT54" s="65">
        <f aca="true" t="shared" si="1" ref="AT54:AT62">ROUND(SUM(AV54:AW54),2)</f>
        <v>0</v>
      </c>
      <c r="AU54" s="66">
        <f>ROUND(AU55,5)</f>
        <v>0</v>
      </c>
      <c r="AV54" s="65">
        <f>ROUND(AZ54*L29,2)</f>
        <v>0</v>
      </c>
      <c r="AW54" s="65">
        <f>ROUND(BA54*L30,2)</f>
        <v>0</v>
      </c>
      <c r="AX54" s="65">
        <f>ROUND(BB54*L29,2)</f>
        <v>0</v>
      </c>
      <c r="AY54" s="65">
        <f>ROUND(BC54*L30,2)</f>
        <v>0</v>
      </c>
      <c r="AZ54" s="65">
        <f>ROUND(AZ55,2)</f>
        <v>0</v>
      </c>
      <c r="BA54" s="65">
        <f>ROUND(BA55,2)</f>
        <v>0</v>
      </c>
      <c r="BB54" s="65">
        <f>ROUND(BB55,2)</f>
        <v>0</v>
      </c>
      <c r="BC54" s="65">
        <f>ROUND(BC55,2)</f>
        <v>0</v>
      </c>
      <c r="BD54" s="67">
        <f>ROUND(BD55,2)</f>
        <v>0</v>
      </c>
      <c r="BS54" s="68" t="s">
        <v>71</v>
      </c>
      <c r="BT54" s="68" t="s">
        <v>72</v>
      </c>
      <c r="BU54" s="69" t="s">
        <v>73</v>
      </c>
      <c r="BV54" s="68" t="s">
        <v>74</v>
      </c>
      <c r="BW54" s="68" t="s">
        <v>5</v>
      </c>
      <c r="BX54" s="68" t="s">
        <v>75</v>
      </c>
      <c r="CL54" s="68" t="s">
        <v>3</v>
      </c>
    </row>
    <row r="55" spans="2:91" s="70" customFormat="1" ht="16.5" customHeight="1">
      <c r="B55" s="71"/>
      <c r="C55" s="139"/>
      <c r="D55" s="140" t="s">
        <v>76</v>
      </c>
      <c r="E55" s="140"/>
      <c r="F55" s="140"/>
      <c r="G55" s="140"/>
      <c r="H55" s="140"/>
      <c r="I55" s="141"/>
      <c r="J55" s="140" t="s">
        <v>77</v>
      </c>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2">
        <f>ROUND(SUM(AG56:AG62),2)</f>
        <v>0</v>
      </c>
      <c r="AH55" s="143"/>
      <c r="AI55" s="143"/>
      <c r="AJ55" s="143"/>
      <c r="AK55" s="143"/>
      <c r="AL55" s="143"/>
      <c r="AM55" s="143"/>
      <c r="AN55" s="144">
        <f t="shared" si="0"/>
        <v>0</v>
      </c>
      <c r="AO55" s="143"/>
      <c r="AP55" s="143"/>
      <c r="AQ55" s="145" t="s">
        <v>78</v>
      </c>
      <c r="AR55" s="71"/>
      <c r="AS55" s="72">
        <f>ROUND(SUM(AS56:AS62),2)</f>
        <v>0</v>
      </c>
      <c r="AT55" s="73">
        <f t="shared" si="1"/>
        <v>0</v>
      </c>
      <c r="AU55" s="74">
        <f>ROUND(SUM(AU56:AU62),5)</f>
        <v>0</v>
      </c>
      <c r="AV55" s="73">
        <f>ROUND(AZ55*L29,2)</f>
        <v>0</v>
      </c>
      <c r="AW55" s="73">
        <f>ROUND(BA55*L30,2)</f>
        <v>0</v>
      </c>
      <c r="AX55" s="73">
        <f>ROUND(BB55*L29,2)</f>
        <v>0</v>
      </c>
      <c r="AY55" s="73">
        <f>ROUND(BC55*L30,2)</f>
        <v>0</v>
      </c>
      <c r="AZ55" s="73">
        <f>ROUND(SUM(AZ56:AZ62),2)</f>
        <v>0</v>
      </c>
      <c r="BA55" s="73">
        <f>ROUND(SUM(BA56:BA62),2)</f>
        <v>0</v>
      </c>
      <c r="BB55" s="73">
        <f>ROUND(SUM(BB56:BB62),2)</f>
        <v>0</v>
      </c>
      <c r="BC55" s="73">
        <f>ROUND(SUM(BC56:BC62),2)</f>
        <v>0</v>
      </c>
      <c r="BD55" s="75">
        <f>ROUND(SUM(BD56:BD62),2)</f>
        <v>0</v>
      </c>
      <c r="BS55" s="76" t="s">
        <v>71</v>
      </c>
      <c r="BT55" s="76" t="s">
        <v>15</v>
      </c>
      <c r="BU55" s="76" t="s">
        <v>73</v>
      </c>
      <c r="BV55" s="76" t="s">
        <v>74</v>
      </c>
      <c r="BW55" s="76" t="s">
        <v>79</v>
      </c>
      <c r="BX55" s="76" t="s">
        <v>5</v>
      </c>
      <c r="CL55" s="76" t="s">
        <v>3</v>
      </c>
      <c r="CM55" s="76" t="s">
        <v>80</v>
      </c>
    </row>
    <row r="56" spans="1:90" s="43" customFormat="1" ht="16.5" customHeight="1">
      <c r="A56" s="77" t="s">
        <v>81</v>
      </c>
      <c r="B56" s="44"/>
      <c r="C56" s="146"/>
      <c r="D56" s="146"/>
      <c r="E56" s="147" t="s">
        <v>15</v>
      </c>
      <c r="F56" s="147"/>
      <c r="G56" s="147"/>
      <c r="H56" s="147"/>
      <c r="I56" s="147"/>
      <c r="J56" s="146"/>
      <c r="K56" s="147" t="s">
        <v>82</v>
      </c>
      <c r="L56" s="147"/>
      <c r="M56" s="147"/>
      <c r="N56" s="147"/>
      <c r="O56" s="147"/>
      <c r="P56" s="147"/>
      <c r="Q56" s="147"/>
      <c r="R56" s="147"/>
      <c r="S56" s="147"/>
      <c r="T56" s="147"/>
      <c r="U56" s="147"/>
      <c r="V56" s="147"/>
      <c r="W56" s="147"/>
      <c r="X56" s="147"/>
      <c r="Y56" s="147"/>
      <c r="Z56" s="147"/>
      <c r="AA56" s="147"/>
      <c r="AB56" s="147"/>
      <c r="AC56" s="147"/>
      <c r="AD56" s="147"/>
      <c r="AE56" s="147"/>
      <c r="AF56" s="147"/>
      <c r="AG56" s="148">
        <f>'1 - Zpevněné plochy'!J32</f>
        <v>0</v>
      </c>
      <c r="AH56" s="149"/>
      <c r="AI56" s="149"/>
      <c r="AJ56" s="149"/>
      <c r="AK56" s="149"/>
      <c r="AL56" s="149"/>
      <c r="AM56" s="149"/>
      <c r="AN56" s="148">
        <f t="shared" si="0"/>
        <v>0</v>
      </c>
      <c r="AO56" s="149"/>
      <c r="AP56" s="149"/>
      <c r="AQ56" s="150" t="s">
        <v>83</v>
      </c>
      <c r="AR56" s="44"/>
      <c r="AS56" s="79">
        <v>0</v>
      </c>
      <c r="AT56" s="80">
        <f t="shared" si="1"/>
        <v>0</v>
      </c>
      <c r="AU56" s="81">
        <f>'1 - Zpevněné plochy'!P105</f>
        <v>0</v>
      </c>
      <c r="AV56" s="80">
        <f>'1 - Zpevněné plochy'!J35</f>
        <v>0</v>
      </c>
      <c r="AW56" s="80">
        <f>'1 - Zpevněné plochy'!J36</f>
        <v>0</v>
      </c>
      <c r="AX56" s="80">
        <f>'1 - Zpevněné plochy'!J37</f>
        <v>0</v>
      </c>
      <c r="AY56" s="80">
        <f>'1 - Zpevněné plochy'!J38</f>
        <v>0</v>
      </c>
      <c r="AZ56" s="80">
        <f>'1 - Zpevněné plochy'!F35</f>
        <v>0</v>
      </c>
      <c r="BA56" s="80">
        <f>'1 - Zpevněné plochy'!F36</f>
        <v>0</v>
      </c>
      <c r="BB56" s="80">
        <f>'1 - Zpevněné plochy'!F37</f>
        <v>0</v>
      </c>
      <c r="BC56" s="80">
        <f>'1 - Zpevněné plochy'!F38</f>
        <v>0</v>
      </c>
      <c r="BD56" s="82">
        <f>'1 - Zpevněné plochy'!F39</f>
        <v>0</v>
      </c>
      <c r="BT56" s="33" t="s">
        <v>80</v>
      </c>
      <c r="BV56" s="33" t="s">
        <v>74</v>
      </c>
      <c r="BW56" s="33" t="s">
        <v>84</v>
      </c>
      <c r="BX56" s="33" t="s">
        <v>79</v>
      </c>
      <c r="CL56" s="33" t="s">
        <v>3</v>
      </c>
    </row>
    <row r="57" spans="1:90" s="43" customFormat="1" ht="16.5" customHeight="1">
      <c r="A57" s="77" t="s">
        <v>81</v>
      </c>
      <c r="B57" s="44"/>
      <c r="C57" s="146"/>
      <c r="D57" s="146"/>
      <c r="E57" s="147" t="s">
        <v>80</v>
      </c>
      <c r="F57" s="147"/>
      <c r="G57" s="147"/>
      <c r="H57" s="147"/>
      <c r="I57" s="147"/>
      <c r="J57" s="146"/>
      <c r="K57" s="147" t="s">
        <v>85</v>
      </c>
      <c r="L57" s="147"/>
      <c r="M57" s="147"/>
      <c r="N57" s="147"/>
      <c r="O57" s="147"/>
      <c r="P57" s="147"/>
      <c r="Q57" s="147"/>
      <c r="R57" s="147"/>
      <c r="S57" s="147"/>
      <c r="T57" s="147"/>
      <c r="U57" s="147"/>
      <c r="V57" s="147"/>
      <c r="W57" s="147"/>
      <c r="X57" s="147"/>
      <c r="Y57" s="147"/>
      <c r="Z57" s="147"/>
      <c r="AA57" s="147"/>
      <c r="AB57" s="147"/>
      <c r="AC57" s="147"/>
      <c r="AD57" s="147"/>
      <c r="AE57" s="147"/>
      <c r="AF57" s="147"/>
      <c r="AG57" s="148">
        <f>'2 - ZTI'!J32</f>
        <v>0</v>
      </c>
      <c r="AH57" s="149"/>
      <c r="AI57" s="149"/>
      <c r="AJ57" s="149"/>
      <c r="AK57" s="149"/>
      <c r="AL57" s="149"/>
      <c r="AM57" s="149"/>
      <c r="AN57" s="148">
        <f t="shared" si="0"/>
        <v>0</v>
      </c>
      <c r="AO57" s="149"/>
      <c r="AP57" s="149"/>
      <c r="AQ57" s="150" t="s">
        <v>83</v>
      </c>
      <c r="AR57" s="44"/>
      <c r="AS57" s="79">
        <v>0</v>
      </c>
      <c r="AT57" s="80">
        <f t="shared" si="1"/>
        <v>0</v>
      </c>
      <c r="AU57" s="81">
        <f>'2 - ZTI'!P93</f>
        <v>0</v>
      </c>
      <c r="AV57" s="80">
        <f>'2 - ZTI'!J35</f>
        <v>0</v>
      </c>
      <c r="AW57" s="80">
        <f>'2 - ZTI'!J36</f>
        <v>0</v>
      </c>
      <c r="AX57" s="80">
        <f>'2 - ZTI'!J37</f>
        <v>0</v>
      </c>
      <c r="AY57" s="80">
        <f>'2 - ZTI'!J38</f>
        <v>0</v>
      </c>
      <c r="AZ57" s="80">
        <f>'2 - ZTI'!F35</f>
        <v>0</v>
      </c>
      <c r="BA57" s="80">
        <f>'2 - ZTI'!F36</f>
        <v>0</v>
      </c>
      <c r="BB57" s="80">
        <f>'2 - ZTI'!F37</f>
        <v>0</v>
      </c>
      <c r="BC57" s="80">
        <f>'2 - ZTI'!F38</f>
        <v>0</v>
      </c>
      <c r="BD57" s="82">
        <f>'2 - ZTI'!F39</f>
        <v>0</v>
      </c>
      <c r="BT57" s="33" t="s">
        <v>80</v>
      </c>
      <c r="BV57" s="33" t="s">
        <v>74</v>
      </c>
      <c r="BW57" s="33" t="s">
        <v>86</v>
      </c>
      <c r="BX57" s="33" t="s">
        <v>79</v>
      </c>
      <c r="CL57" s="33" t="s">
        <v>3</v>
      </c>
    </row>
    <row r="58" spans="1:90" s="43" customFormat="1" ht="16.5" customHeight="1">
      <c r="A58" s="77" t="s">
        <v>81</v>
      </c>
      <c r="B58" s="44"/>
      <c r="C58" s="146"/>
      <c r="D58" s="146"/>
      <c r="E58" s="147" t="s">
        <v>87</v>
      </c>
      <c r="F58" s="147"/>
      <c r="G58" s="147"/>
      <c r="H58" s="147"/>
      <c r="I58" s="147"/>
      <c r="J58" s="146"/>
      <c r="K58" s="147" t="s">
        <v>88</v>
      </c>
      <c r="L58" s="147"/>
      <c r="M58" s="147"/>
      <c r="N58" s="147"/>
      <c r="O58" s="147"/>
      <c r="P58" s="147"/>
      <c r="Q58" s="147"/>
      <c r="R58" s="147"/>
      <c r="S58" s="147"/>
      <c r="T58" s="147"/>
      <c r="U58" s="147"/>
      <c r="V58" s="147"/>
      <c r="W58" s="147"/>
      <c r="X58" s="147"/>
      <c r="Y58" s="147"/>
      <c r="Z58" s="147"/>
      <c r="AA58" s="147"/>
      <c r="AB58" s="147"/>
      <c r="AC58" s="147"/>
      <c r="AD58" s="147"/>
      <c r="AE58" s="147"/>
      <c r="AF58" s="147"/>
      <c r="AG58" s="148">
        <f>'3 - Veřejné osvětlení'!J32</f>
        <v>0</v>
      </c>
      <c r="AH58" s="149"/>
      <c r="AI58" s="149"/>
      <c r="AJ58" s="149"/>
      <c r="AK58" s="149"/>
      <c r="AL58" s="149"/>
      <c r="AM58" s="149"/>
      <c r="AN58" s="148">
        <f t="shared" si="0"/>
        <v>0</v>
      </c>
      <c r="AO58" s="149"/>
      <c r="AP58" s="149"/>
      <c r="AQ58" s="150" t="s">
        <v>83</v>
      </c>
      <c r="AR58" s="44"/>
      <c r="AS58" s="79">
        <v>0</v>
      </c>
      <c r="AT58" s="80">
        <f t="shared" si="1"/>
        <v>0</v>
      </c>
      <c r="AU58" s="81">
        <f>'3 - Veřejné osvětlení'!P87</f>
        <v>0</v>
      </c>
      <c r="AV58" s="80">
        <f>'3 - Veřejné osvětlení'!J35</f>
        <v>0</v>
      </c>
      <c r="AW58" s="80">
        <f>'3 - Veřejné osvětlení'!J36</f>
        <v>0</v>
      </c>
      <c r="AX58" s="80">
        <f>'3 - Veřejné osvětlení'!J37</f>
        <v>0</v>
      </c>
      <c r="AY58" s="80">
        <f>'3 - Veřejné osvětlení'!J38</f>
        <v>0</v>
      </c>
      <c r="AZ58" s="80">
        <f>'3 - Veřejné osvětlení'!F35</f>
        <v>0</v>
      </c>
      <c r="BA58" s="80">
        <f>'3 - Veřejné osvětlení'!F36</f>
        <v>0</v>
      </c>
      <c r="BB58" s="80">
        <f>'3 - Veřejné osvětlení'!F37</f>
        <v>0</v>
      </c>
      <c r="BC58" s="80">
        <f>'3 - Veřejné osvětlení'!F38</f>
        <v>0</v>
      </c>
      <c r="BD58" s="82">
        <f>'3 - Veřejné osvětlení'!F39</f>
        <v>0</v>
      </c>
      <c r="BT58" s="33" t="s">
        <v>80</v>
      </c>
      <c r="BV58" s="33" t="s">
        <v>74</v>
      </c>
      <c r="BW58" s="33" t="s">
        <v>89</v>
      </c>
      <c r="BX58" s="33" t="s">
        <v>79</v>
      </c>
      <c r="CL58" s="33" t="s">
        <v>3</v>
      </c>
    </row>
    <row r="59" spans="1:90" s="43" customFormat="1" ht="16.5" customHeight="1">
      <c r="A59" s="77" t="s">
        <v>81</v>
      </c>
      <c r="B59" s="44"/>
      <c r="C59" s="146"/>
      <c r="D59" s="146"/>
      <c r="E59" s="147" t="s">
        <v>90</v>
      </c>
      <c r="F59" s="147"/>
      <c r="G59" s="147"/>
      <c r="H59" s="147"/>
      <c r="I59" s="147"/>
      <c r="J59" s="146"/>
      <c r="K59" s="147" t="s">
        <v>91</v>
      </c>
      <c r="L59" s="147"/>
      <c r="M59" s="147"/>
      <c r="N59" s="147"/>
      <c r="O59" s="147"/>
      <c r="P59" s="147"/>
      <c r="Q59" s="147"/>
      <c r="R59" s="147"/>
      <c r="S59" s="147"/>
      <c r="T59" s="147"/>
      <c r="U59" s="147"/>
      <c r="V59" s="147"/>
      <c r="W59" s="147"/>
      <c r="X59" s="147"/>
      <c r="Y59" s="147"/>
      <c r="Z59" s="147"/>
      <c r="AA59" s="147"/>
      <c r="AB59" s="147"/>
      <c r="AC59" s="147"/>
      <c r="AD59" s="147"/>
      <c r="AE59" s="147"/>
      <c r="AF59" s="147"/>
      <c r="AG59" s="148">
        <f>'4 - Opěrná zeď'!J32</f>
        <v>0</v>
      </c>
      <c r="AH59" s="149"/>
      <c r="AI59" s="149"/>
      <c r="AJ59" s="149"/>
      <c r="AK59" s="149"/>
      <c r="AL59" s="149"/>
      <c r="AM59" s="149"/>
      <c r="AN59" s="148">
        <f t="shared" si="0"/>
        <v>0</v>
      </c>
      <c r="AO59" s="149"/>
      <c r="AP59" s="149"/>
      <c r="AQ59" s="150" t="s">
        <v>83</v>
      </c>
      <c r="AR59" s="44"/>
      <c r="AS59" s="79">
        <v>0</v>
      </c>
      <c r="AT59" s="80">
        <f t="shared" si="1"/>
        <v>0</v>
      </c>
      <c r="AU59" s="81">
        <f>'4 - Opěrná zeď'!P95</f>
        <v>0</v>
      </c>
      <c r="AV59" s="80">
        <f>'4 - Opěrná zeď'!J35</f>
        <v>0</v>
      </c>
      <c r="AW59" s="80">
        <f>'4 - Opěrná zeď'!J36</f>
        <v>0</v>
      </c>
      <c r="AX59" s="80">
        <f>'4 - Opěrná zeď'!J37</f>
        <v>0</v>
      </c>
      <c r="AY59" s="80">
        <f>'4 - Opěrná zeď'!J38</f>
        <v>0</v>
      </c>
      <c r="AZ59" s="80">
        <f>'4 - Opěrná zeď'!F35</f>
        <v>0</v>
      </c>
      <c r="BA59" s="80">
        <f>'4 - Opěrná zeď'!F36</f>
        <v>0</v>
      </c>
      <c r="BB59" s="80">
        <f>'4 - Opěrná zeď'!F37</f>
        <v>0</v>
      </c>
      <c r="BC59" s="80">
        <f>'4 - Opěrná zeď'!F38</f>
        <v>0</v>
      </c>
      <c r="BD59" s="82">
        <f>'4 - Opěrná zeď'!F39</f>
        <v>0</v>
      </c>
      <c r="BT59" s="33" t="s">
        <v>80</v>
      </c>
      <c r="BV59" s="33" t="s">
        <v>74</v>
      </c>
      <c r="BW59" s="33" t="s">
        <v>92</v>
      </c>
      <c r="BX59" s="33" t="s">
        <v>79</v>
      </c>
      <c r="CL59" s="33" t="s">
        <v>3</v>
      </c>
    </row>
    <row r="60" spans="1:90" s="43" customFormat="1" ht="16.5" customHeight="1">
      <c r="A60" s="77" t="s">
        <v>81</v>
      </c>
      <c r="B60" s="44"/>
      <c r="C60" s="146"/>
      <c r="D60" s="146"/>
      <c r="E60" s="147" t="s">
        <v>93</v>
      </c>
      <c r="F60" s="147"/>
      <c r="G60" s="147"/>
      <c r="H60" s="147"/>
      <c r="I60" s="147"/>
      <c r="J60" s="146"/>
      <c r="K60" s="147" t="s">
        <v>94</v>
      </c>
      <c r="L60" s="147"/>
      <c r="M60" s="147"/>
      <c r="N60" s="147"/>
      <c r="O60" s="147"/>
      <c r="P60" s="147"/>
      <c r="Q60" s="147"/>
      <c r="R60" s="147"/>
      <c r="S60" s="147"/>
      <c r="T60" s="147"/>
      <c r="U60" s="147"/>
      <c r="V60" s="147"/>
      <c r="W60" s="147"/>
      <c r="X60" s="147"/>
      <c r="Y60" s="147"/>
      <c r="Z60" s="147"/>
      <c r="AA60" s="147"/>
      <c r="AB60" s="147"/>
      <c r="AC60" s="147"/>
      <c r="AD60" s="147"/>
      <c r="AE60" s="147"/>
      <c r="AF60" s="147"/>
      <c r="AG60" s="148">
        <f>'5 - Přístavba a zastřešení'!J32</f>
        <v>0</v>
      </c>
      <c r="AH60" s="149"/>
      <c r="AI60" s="149"/>
      <c r="AJ60" s="149"/>
      <c r="AK60" s="149"/>
      <c r="AL60" s="149"/>
      <c r="AM60" s="149"/>
      <c r="AN60" s="148">
        <f t="shared" si="0"/>
        <v>0</v>
      </c>
      <c r="AO60" s="149"/>
      <c r="AP60" s="149"/>
      <c r="AQ60" s="150" t="s">
        <v>83</v>
      </c>
      <c r="AR60" s="44"/>
      <c r="AS60" s="79">
        <v>0</v>
      </c>
      <c r="AT60" s="80">
        <f t="shared" si="1"/>
        <v>0</v>
      </c>
      <c r="AU60" s="81">
        <f>'5 - Přístavba a zastřešení'!P111</f>
        <v>0</v>
      </c>
      <c r="AV60" s="80">
        <f>'5 - Přístavba a zastřešení'!J35</f>
        <v>0</v>
      </c>
      <c r="AW60" s="80">
        <f>'5 - Přístavba a zastřešení'!J36</f>
        <v>0</v>
      </c>
      <c r="AX60" s="80">
        <f>'5 - Přístavba a zastřešení'!J37</f>
        <v>0</v>
      </c>
      <c r="AY60" s="80">
        <f>'5 - Přístavba a zastřešení'!J38</f>
        <v>0</v>
      </c>
      <c r="AZ60" s="80">
        <f>'5 - Přístavba a zastřešení'!F35</f>
        <v>0</v>
      </c>
      <c r="BA60" s="80">
        <f>'5 - Přístavba a zastřešení'!F36</f>
        <v>0</v>
      </c>
      <c r="BB60" s="80">
        <f>'5 - Přístavba a zastřešení'!F37</f>
        <v>0</v>
      </c>
      <c r="BC60" s="80">
        <f>'5 - Přístavba a zastřešení'!F38</f>
        <v>0</v>
      </c>
      <c r="BD60" s="82">
        <f>'5 - Přístavba a zastřešení'!F39</f>
        <v>0</v>
      </c>
      <c r="BT60" s="33" t="s">
        <v>80</v>
      </c>
      <c r="BV60" s="33" t="s">
        <v>74</v>
      </c>
      <c r="BW60" s="33" t="s">
        <v>95</v>
      </c>
      <c r="BX60" s="33" t="s">
        <v>79</v>
      </c>
      <c r="CL60" s="33" t="s">
        <v>3</v>
      </c>
    </row>
    <row r="61" spans="1:90" s="43" customFormat="1" ht="16.5" customHeight="1">
      <c r="A61" s="77" t="s">
        <v>81</v>
      </c>
      <c r="B61" s="44"/>
      <c r="C61" s="146"/>
      <c r="D61" s="146"/>
      <c r="E61" s="147" t="s">
        <v>96</v>
      </c>
      <c r="F61" s="147"/>
      <c r="G61" s="147"/>
      <c r="H61" s="147"/>
      <c r="I61" s="147"/>
      <c r="J61" s="146"/>
      <c r="K61" s="147" t="s">
        <v>97</v>
      </c>
      <c r="L61" s="147"/>
      <c r="M61" s="147"/>
      <c r="N61" s="147"/>
      <c r="O61" s="147"/>
      <c r="P61" s="147"/>
      <c r="Q61" s="147"/>
      <c r="R61" s="147"/>
      <c r="S61" s="147"/>
      <c r="T61" s="147"/>
      <c r="U61" s="147"/>
      <c r="V61" s="147"/>
      <c r="W61" s="147"/>
      <c r="X61" s="147"/>
      <c r="Y61" s="147"/>
      <c r="Z61" s="147"/>
      <c r="AA61" s="147"/>
      <c r="AB61" s="147"/>
      <c r="AC61" s="147"/>
      <c r="AD61" s="147"/>
      <c r="AE61" s="147"/>
      <c r="AF61" s="147"/>
      <c r="AG61" s="148">
        <f>'6 - Elektromontáže'!J32</f>
        <v>0</v>
      </c>
      <c r="AH61" s="149"/>
      <c r="AI61" s="149"/>
      <c r="AJ61" s="149"/>
      <c r="AK61" s="149"/>
      <c r="AL61" s="149"/>
      <c r="AM61" s="149"/>
      <c r="AN61" s="148">
        <f t="shared" si="0"/>
        <v>0</v>
      </c>
      <c r="AO61" s="149"/>
      <c r="AP61" s="149"/>
      <c r="AQ61" s="150" t="s">
        <v>83</v>
      </c>
      <c r="AR61" s="44"/>
      <c r="AS61" s="79">
        <v>0</v>
      </c>
      <c r="AT61" s="80">
        <f t="shared" si="1"/>
        <v>0</v>
      </c>
      <c r="AU61" s="81">
        <f>'6 - Elektromontáže'!P91</f>
        <v>0</v>
      </c>
      <c r="AV61" s="80">
        <f>'6 - Elektromontáže'!J35</f>
        <v>0</v>
      </c>
      <c r="AW61" s="80">
        <f>'6 - Elektromontáže'!J36</f>
        <v>0</v>
      </c>
      <c r="AX61" s="80">
        <f>'6 - Elektromontáže'!J37</f>
        <v>0</v>
      </c>
      <c r="AY61" s="80">
        <f>'6 - Elektromontáže'!J38</f>
        <v>0</v>
      </c>
      <c r="AZ61" s="80">
        <f>'6 - Elektromontáže'!F35</f>
        <v>0</v>
      </c>
      <c r="BA61" s="80">
        <f>'6 - Elektromontáže'!F36</f>
        <v>0</v>
      </c>
      <c r="BB61" s="80">
        <f>'6 - Elektromontáže'!F37</f>
        <v>0</v>
      </c>
      <c r="BC61" s="80">
        <f>'6 - Elektromontáže'!F38</f>
        <v>0</v>
      </c>
      <c r="BD61" s="82">
        <f>'6 - Elektromontáže'!F39</f>
        <v>0</v>
      </c>
      <c r="BT61" s="33" t="s">
        <v>80</v>
      </c>
      <c r="BV61" s="33" t="s">
        <v>74</v>
      </c>
      <c r="BW61" s="33" t="s">
        <v>98</v>
      </c>
      <c r="BX61" s="33" t="s">
        <v>79</v>
      </c>
      <c r="CL61" s="33" t="s">
        <v>3</v>
      </c>
    </row>
    <row r="62" spans="1:90" s="43" customFormat="1" ht="16.5" customHeight="1">
      <c r="A62" s="77" t="s">
        <v>81</v>
      </c>
      <c r="B62" s="44"/>
      <c r="C62" s="146"/>
      <c r="D62" s="146"/>
      <c r="E62" s="147" t="s">
        <v>99</v>
      </c>
      <c r="F62" s="147"/>
      <c r="G62" s="147"/>
      <c r="H62" s="147"/>
      <c r="I62" s="147"/>
      <c r="J62" s="146"/>
      <c r="K62" s="147" t="s">
        <v>100</v>
      </c>
      <c r="L62" s="147"/>
      <c r="M62" s="147"/>
      <c r="N62" s="147"/>
      <c r="O62" s="147"/>
      <c r="P62" s="147"/>
      <c r="Q62" s="147"/>
      <c r="R62" s="147"/>
      <c r="S62" s="147"/>
      <c r="T62" s="147"/>
      <c r="U62" s="147"/>
      <c r="V62" s="147"/>
      <c r="W62" s="147"/>
      <c r="X62" s="147"/>
      <c r="Y62" s="147"/>
      <c r="Z62" s="147"/>
      <c r="AA62" s="147"/>
      <c r="AB62" s="147"/>
      <c r="AC62" s="147"/>
      <c r="AD62" s="147"/>
      <c r="AE62" s="147"/>
      <c r="AF62" s="147"/>
      <c r="AG62" s="148">
        <f>'VRN - Ostatní a vedlejší ...'!J32</f>
        <v>0</v>
      </c>
      <c r="AH62" s="149"/>
      <c r="AI62" s="149"/>
      <c r="AJ62" s="149"/>
      <c r="AK62" s="149"/>
      <c r="AL62" s="149"/>
      <c r="AM62" s="149"/>
      <c r="AN62" s="148">
        <f t="shared" si="0"/>
        <v>0</v>
      </c>
      <c r="AO62" s="149"/>
      <c r="AP62" s="149"/>
      <c r="AQ62" s="150" t="s">
        <v>83</v>
      </c>
      <c r="AR62" s="44"/>
      <c r="AS62" s="83">
        <v>0</v>
      </c>
      <c r="AT62" s="84">
        <f t="shared" si="1"/>
        <v>0</v>
      </c>
      <c r="AU62" s="85">
        <f>'VRN - Ostatní a vedlejší ...'!P86</f>
        <v>0</v>
      </c>
      <c r="AV62" s="84">
        <f>'VRN - Ostatní a vedlejší ...'!J35</f>
        <v>0</v>
      </c>
      <c r="AW62" s="84">
        <f>'VRN - Ostatní a vedlejší ...'!J36</f>
        <v>0</v>
      </c>
      <c r="AX62" s="84">
        <f>'VRN - Ostatní a vedlejší ...'!J37</f>
        <v>0</v>
      </c>
      <c r="AY62" s="84">
        <f>'VRN - Ostatní a vedlejší ...'!J38</f>
        <v>0</v>
      </c>
      <c r="AZ62" s="84">
        <f>'VRN - Ostatní a vedlejší ...'!F35</f>
        <v>0</v>
      </c>
      <c r="BA62" s="84">
        <f>'VRN - Ostatní a vedlejší ...'!F36</f>
        <v>0</v>
      </c>
      <c r="BB62" s="84">
        <f>'VRN - Ostatní a vedlejší ...'!F37</f>
        <v>0</v>
      </c>
      <c r="BC62" s="84">
        <f>'VRN - Ostatní a vedlejší ...'!F38</f>
        <v>0</v>
      </c>
      <c r="BD62" s="86">
        <f>'VRN - Ostatní a vedlejší ...'!F39</f>
        <v>0</v>
      </c>
      <c r="BT62" s="33" t="s">
        <v>80</v>
      </c>
      <c r="BV62" s="33" t="s">
        <v>74</v>
      </c>
      <c r="BW62" s="33" t="s">
        <v>101</v>
      </c>
      <c r="BX62" s="33" t="s">
        <v>79</v>
      </c>
      <c r="CL62" s="33" t="s">
        <v>3</v>
      </c>
    </row>
    <row r="63" spans="1:57" s="35" customFormat="1" ht="30" customHeight="1">
      <c r="A63" s="12"/>
      <c r="B63" s="2"/>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2"/>
      <c r="AS63" s="12"/>
      <c r="AT63" s="12"/>
      <c r="AU63" s="12"/>
      <c r="AV63" s="12"/>
      <c r="AW63" s="12"/>
      <c r="AX63" s="12"/>
      <c r="AY63" s="12"/>
      <c r="AZ63" s="12"/>
      <c r="BA63" s="12"/>
      <c r="BB63" s="12"/>
      <c r="BC63" s="12"/>
      <c r="BD63" s="12"/>
      <c r="BE63" s="12"/>
    </row>
    <row r="64" spans="1:57" s="35" customFormat="1" ht="6.95" customHeight="1">
      <c r="A64" s="12"/>
      <c r="B64" s="39"/>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2"/>
      <c r="AS64" s="12"/>
      <c r="AT64" s="12"/>
      <c r="AU64" s="12"/>
      <c r="AV64" s="12"/>
      <c r="AW64" s="12"/>
      <c r="AX64" s="12"/>
      <c r="AY64" s="12"/>
      <c r="AZ64" s="12"/>
      <c r="BA64" s="12"/>
      <c r="BB64" s="12"/>
      <c r="BC64" s="12"/>
      <c r="BD64" s="12"/>
      <c r="BE64" s="12"/>
    </row>
  </sheetData>
  <sheetProtection password="FFE0" sheet="1" objects="1" scenarios="1"/>
  <mergeCells count="70">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62:AP62"/>
    <mergeCell ref="AG62:AM62"/>
    <mergeCell ref="AN59:AP59"/>
    <mergeCell ref="AG59:AM59"/>
    <mergeCell ref="L45:AO45"/>
    <mergeCell ref="AM47:AN47"/>
    <mergeCell ref="E62:I62"/>
    <mergeCell ref="K62:AF62"/>
    <mergeCell ref="AG54:AM54"/>
    <mergeCell ref="AN54:AP54"/>
    <mergeCell ref="AN60:AP60"/>
    <mergeCell ref="AG60:AM60"/>
    <mergeCell ref="E60:I60"/>
    <mergeCell ref="K60:AF60"/>
    <mergeCell ref="AN61:AP61"/>
    <mergeCell ref="AG61:AM61"/>
    <mergeCell ref="E61:I61"/>
    <mergeCell ref="K61:AF61"/>
    <mergeCell ref="AG58:AM58"/>
    <mergeCell ref="AN58:AP58"/>
    <mergeCell ref="E58:I58"/>
    <mergeCell ref="K58:AF58"/>
    <mergeCell ref="AG55:AM55"/>
    <mergeCell ref="AN55:AP55"/>
    <mergeCell ref="J55:AF55"/>
    <mergeCell ref="D55:H55"/>
    <mergeCell ref="E59:I59"/>
    <mergeCell ref="K59:AF59"/>
    <mergeCell ref="AN56:AP56"/>
    <mergeCell ref="E56:I56"/>
    <mergeCell ref="K56:AF56"/>
    <mergeCell ref="AG56:AM56"/>
    <mergeCell ref="K57:AF57"/>
    <mergeCell ref="AN57:AP57"/>
    <mergeCell ref="E57:I57"/>
    <mergeCell ref="AG57:AM57"/>
    <mergeCell ref="AS49:AT51"/>
    <mergeCell ref="AM49:AP49"/>
    <mergeCell ref="AM50:AP50"/>
    <mergeCell ref="C52:G52"/>
    <mergeCell ref="AG52:AM52"/>
    <mergeCell ref="AN52:AP52"/>
    <mergeCell ref="I52:AF52"/>
  </mergeCells>
  <hyperlinks>
    <hyperlink ref="A56" location="'1 - Zpevněné plochy'!C2" display="/"/>
    <hyperlink ref="A57" location="'2 - ZTI'!C2" display="/"/>
    <hyperlink ref="A58" location="'3 - Veřejné osvětlení'!C2" display="/"/>
    <hyperlink ref="A59" location="'4 - Opěrná zeď'!C2" display="/"/>
    <hyperlink ref="A60" location="'5 - Přístavba a zastřešení'!C2" display="/"/>
    <hyperlink ref="A61" location="'6 - Elektromontáže'!C2" display="/"/>
    <hyperlink ref="A62" location="'VRN - Ostatní a vedlejší ...'!C2" display="/"/>
  </hyperlink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5"/>
  <sheetViews>
    <sheetView showGridLines="0" workbookViewId="0" topLeftCell="A89">
      <selection activeCell="J109" sqref="J109"/>
    </sheetView>
  </sheetViews>
  <sheetFormatPr defaultColWidth="9.140625" defaultRowHeight="12"/>
  <cols>
    <col min="1" max="1" width="8.28125" style="19" customWidth="1"/>
    <col min="2" max="2" width="1.1484375" style="19" customWidth="1"/>
    <col min="3" max="3" width="4.140625" style="19" customWidth="1"/>
    <col min="4" max="4" width="4.28125" style="19" customWidth="1"/>
    <col min="5" max="5" width="17.140625" style="19" customWidth="1"/>
    <col min="6" max="6" width="50.8515625" style="19" customWidth="1"/>
    <col min="7" max="7" width="7.421875" style="19" customWidth="1"/>
    <col min="8" max="8" width="14.00390625" style="19" customWidth="1"/>
    <col min="9" max="9" width="15.8515625" style="19" customWidth="1"/>
    <col min="10" max="11" width="22.28125" style="19" customWidth="1"/>
    <col min="12" max="12" width="9.28125" style="19" customWidth="1"/>
    <col min="13" max="13" width="10.8515625" style="19" hidden="1" customWidth="1"/>
    <col min="14" max="14" width="9.28125" style="19" hidden="1" customWidth="1"/>
    <col min="15" max="20" width="14.140625" style="19" hidden="1" customWidth="1"/>
    <col min="21" max="21" width="16.28125" style="19" hidden="1" customWidth="1"/>
    <col min="22" max="22" width="12.28125" style="19" customWidth="1"/>
    <col min="23" max="23" width="16.28125" style="19" customWidth="1"/>
    <col min="24" max="24" width="12.28125" style="19" customWidth="1"/>
    <col min="25" max="25" width="15.00390625" style="19" customWidth="1"/>
    <col min="26" max="26" width="11.00390625" style="19" customWidth="1"/>
    <col min="27" max="27" width="15.00390625" style="19" customWidth="1"/>
    <col min="28" max="28" width="16.28125" style="19" customWidth="1"/>
    <col min="29" max="29" width="11.00390625" style="19" customWidth="1"/>
    <col min="30" max="30" width="15.00390625" style="19" customWidth="1"/>
    <col min="31" max="31" width="16.28125" style="19" customWidth="1"/>
    <col min="32" max="43" width="9.28125" style="19" customWidth="1"/>
    <col min="44" max="65" width="9.28125" style="19" hidden="1" customWidth="1"/>
    <col min="66" max="16384" width="9.28125" style="19" customWidth="1"/>
  </cols>
  <sheetData>
    <row r="1" ht="12"/>
    <row r="2" spans="12:46" ht="36.95" customHeight="1">
      <c r="L2" s="20" t="s">
        <v>6</v>
      </c>
      <c r="M2" s="21"/>
      <c r="N2" s="21"/>
      <c r="O2" s="21"/>
      <c r="P2" s="21"/>
      <c r="Q2" s="21"/>
      <c r="R2" s="21"/>
      <c r="S2" s="21"/>
      <c r="T2" s="21"/>
      <c r="U2" s="21"/>
      <c r="V2" s="21"/>
      <c r="AT2" s="22" t="s">
        <v>84</v>
      </c>
    </row>
    <row r="3" spans="2:46" ht="6.95" customHeight="1">
      <c r="B3" s="23"/>
      <c r="C3" s="24"/>
      <c r="D3" s="24"/>
      <c r="E3" s="24"/>
      <c r="F3" s="24"/>
      <c r="G3" s="24"/>
      <c r="H3" s="24"/>
      <c r="I3" s="24"/>
      <c r="J3" s="24"/>
      <c r="K3" s="24"/>
      <c r="L3" s="25"/>
      <c r="AT3" s="22" t="s">
        <v>80</v>
      </c>
    </row>
    <row r="4" spans="2:46" ht="24.95" customHeight="1">
      <c r="B4" s="25"/>
      <c r="C4" s="90"/>
      <c r="D4" s="89" t="s">
        <v>102</v>
      </c>
      <c r="E4" s="90"/>
      <c r="F4" s="90"/>
      <c r="G4" s="90"/>
      <c r="H4" s="90"/>
      <c r="I4" s="90"/>
      <c r="J4" s="90"/>
      <c r="L4" s="25"/>
      <c r="M4" s="151" t="s">
        <v>11</v>
      </c>
      <c r="AT4" s="22" t="s">
        <v>4</v>
      </c>
    </row>
    <row r="5" spans="2:12" ht="6.95" customHeight="1">
      <c r="B5" s="25"/>
      <c r="C5" s="90"/>
      <c r="D5" s="90"/>
      <c r="E5" s="90"/>
      <c r="F5" s="90"/>
      <c r="G5" s="90"/>
      <c r="H5" s="90"/>
      <c r="I5" s="90"/>
      <c r="J5" s="90"/>
      <c r="L5" s="25"/>
    </row>
    <row r="6" spans="2:12" ht="12" customHeight="1">
      <c r="B6" s="25"/>
      <c r="C6" s="90"/>
      <c r="D6" s="94" t="s">
        <v>17</v>
      </c>
      <c r="E6" s="90"/>
      <c r="F6" s="90"/>
      <c r="G6" s="90"/>
      <c r="H6" s="90"/>
      <c r="I6" s="90"/>
      <c r="J6" s="90"/>
      <c r="L6" s="25"/>
    </row>
    <row r="7" spans="2:12" ht="26.25" customHeight="1">
      <c r="B7" s="25"/>
      <c r="C7" s="90"/>
      <c r="D7" s="90"/>
      <c r="E7" s="210" t="str">
        <f>'Rekapitulace stavby'!K6</f>
        <v>Stavební úpravy pro urgentní příjem interních oborů Nemocnice Tábor, a.s.</v>
      </c>
      <c r="F7" s="211"/>
      <c r="G7" s="211"/>
      <c r="H7" s="211"/>
      <c r="I7" s="90"/>
      <c r="J7" s="90"/>
      <c r="L7" s="25"/>
    </row>
    <row r="8" spans="2:12" ht="12" customHeight="1">
      <c r="B8" s="25"/>
      <c r="C8" s="90"/>
      <c r="D8" s="94" t="s">
        <v>103</v>
      </c>
      <c r="E8" s="90"/>
      <c r="F8" s="90"/>
      <c r="G8" s="90"/>
      <c r="H8" s="90"/>
      <c r="I8" s="90"/>
      <c r="J8" s="90"/>
      <c r="L8" s="25"/>
    </row>
    <row r="9" spans="1:31" s="35" customFormat="1" ht="16.5" customHeight="1">
      <c r="A9" s="12"/>
      <c r="B9" s="2"/>
      <c r="C9" s="99"/>
      <c r="D9" s="99"/>
      <c r="E9" s="210" t="s">
        <v>104</v>
      </c>
      <c r="F9" s="212"/>
      <c r="G9" s="212"/>
      <c r="H9" s="212"/>
      <c r="I9" s="99"/>
      <c r="J9" s="99"/>
      <c r="K9" s="12"/>
      <c r="L9" s="152"/>
      <c r="S9" s="12"/>
      <c r="T9" s="12"/>
      <c r="U9" s="12"/>
      <c r="V9" s="12"/>
      <c r="W9" s="12"/>
      <c r="X9" s="12"/>
      <c r="Y9" s="12"/>
      <c r="Z9" s="12"/>
      <c r="AA9" s="12"/>
      <c r="AB9" s="12"/>
      <c r="AC9" s="12"/>
      <c r="AD9" s="12"/>
      <c r="AE9" s="12"/>
    </row>
    <row r="10" spans="1:31" s="35" customFormat="1" ht="12" customHeight="1">
      <c r="A10" s="12"/>
      <c r="B10" s="2"/>
      <c r="C10" s="99"/>
      <c r="D10" s="94" t="s">
        <v>105</v>
      </c>
      <c r="E10" s="99"/>
      <c r="F10" s="99"/>
      <c r="G10" s="99"/>
      <c r="H10" s="99"/>
      <c r="I10" s="99"/>
      <c r="J10" s="99"/>
      <c r="K10" s="12"/>
      <c r="L10" s="152"/>
      <c r="S10" s="12"/>
      <c r="T10" s="12"/>
      <c r="U10" s="12"/>
      <c r="V10" s="12"/>
      <c r="W10" s="12"/>
      <c r="X10" s="12"/>
      <c r="Y10" s="12"/>
      <c r="Z10" s="12"/>
      <c r="AA10" s="12"/>
      <c r="AB10" s="12"/>
      <c r="AC10" s="12"/>
      <c r="AD10" s="12"/>
      <c r="AE10" s="12"/>
    </row>
    <row r="11" spans="1:31" s="35" customFormat="1" ht="16.5" customHeight="1">
      <c r="A11" s="12"/>
      <c r="B11" s="2"/>
      <c r="C11" s="99"/>
      <c r="D11" s="99"/>
      <c r="E11" s="122" t="s">
        <v>106</v>
      </c>
      <c r="F11" s="212"/>
      <c r="G11" s="212"/>
      <c r="H11" s="212"/>
      <c r="I11" s="99"/>
      <c r="J11" s="99"/>
      <c r="K11" s="12"/>
      <c r="L11" s="152"/>
      <c r="S11" s="12"/>
      <c r="T11" s="12"/>
      <c r="U11" s="12"/>
      <c r="V11" s="12"/>
      <c r="W11" s="12"/>
      <c r="X11" s="12"/>
      <c r="Y11" s="12"/>
      <c r="Z11" s="12"/>
      <c r="AA11" s="12"/>
      <c r="AB11" s="12"/>
      <c r="AC11" s="12"/>
      <c r="AD11" s="12"/>
      <c r="AE11" s="12"/>
    </row>
    <row r="12" spans="1:31" s="35" customFormat="1" ht="12">
      <c r="A12" s="12"/>
      <c r="B12" s="2"/>
      <c r="C12" s="99"/>
      <c r="D12" s="99"/>
      <c r="E12" s="99"/>
      <c r="F12" s="99"/>
      <c r="G12" s="99"/>
      <c r="H12" s="99"/>
      <c r="I12" s="99"/>
      <c r="J12" s="99"/>
      <c r="K12" s="12"/>
      <c r="L12" s="152"/>
      <c r="S12" s="12"/>
      <c r="T12" s="12"/>
      <c r="U12" s="12"/>
      <c r="V12" s="12"/>
      <c r="W12" s="12"/>
      <c r="X12" s="12"/>
      <c r="Y12" s="12"/>
      <c r="Z12" s="12"/>
      <c r="AA12" s="12"/>
      <c r="AB12" s="12"/>
      <c r="AC12" s="12"/>
      <c r="AD12" s="12"/>
      <c r="AE12" s="12"/>
    </row>
    <row r="13" spans="1:31" s="35" customFormat="1" ht="12" customHeight="1">
      <c r="A13" s="12"/>
      <c r="B13" s="2"/>
      <c r="C13" s="99"/>
      <c r="D13" s="94" t="s">
        <v>19</v>
      </c>
      <c r="E13" s="99"/>
      <c r="F13" s="95" t="s">
        <v>3</v>
      </c>
      <c r="G13" s="99"/>
      <c r="H13" s="99"/>
      <c r="I13" s="94" t="s">
        <v>20</v>
      </c>
      <c r="J13" s="95" t="s">
        <v>3</v>
      </c>
      <c r="K13" s="12"/>
      <c r="L13" s="152"/>
      <c r="S13" s="12"/>
      <c r="T13" s="12"/>
      <c r="U13" s="12"/>
      <c r="V13" s="12"/>
      <c r="W13" s="12"/>
      <c r="X13" s="12"/>
      <c r="Y13" s="12"/>
      <c r="Z13" s="12"/>
      <c r="AA13" s="12"/>
      <c r="AB13" s="12"/>
      <c r="AC13" s="12"/>
      <c r="AD13" s="12"/>
      <c r="AE13" s="12"/>
    </row>
    <row r="14" spans="1:31" s="35" customFormat="1" ht="12" customHeight="1">
      <c r="A14" s="12"/>
      <c r="B14" s="2"/>
      <c r="C14" s="99"/>
      <c r="D14" s="94" t="s">
        <v>21</v>
      </c>
      <c r="E14" s="99"/>
      <c r="F14" s="95" t="s">
        <v>22</v>
      </c>
      <c r="G14" s="99"/>
      <c r="H14" s="99"/>
      <c r="I14" s="94" t="s">
        <v>23</v>
      </c>
      <c r="J14" s="213" t="str">
        <f>'Rekapitulace stavby'!AN8</f>
        <v>29. 4. 2020</v>
      </c>
      <c r="K14" s="12"/>
      <c r="L14" s="152"/>
      <c r="S14" s="12"/>
      <c r="T14" s="12"/>
      <c r="U14" s="12"/>
      <c r="V14" s="12"/>
      <c r="W14" s="12"/>
      <c r="X14" s="12"/>
      <c r="Y14" s="12"/>
      <c r="Z14" s="12"/>
      <c r="AA14" s="12"/>
      <c r="AB14" s="12"/>
      <c r="AC14" s="12"/>
      <c r="AD14" s="12"/>
      <c r="AE14" s="12"/>
    </row>
    <row r="15" spans="1:31" s="35" customFormat="1" ht="10.9" customHeight="1">
      <c r="A15" s="12"/>
      <c r="B15" s="2"/>
      <c r="C15" s="99"/>
      <c r="D15" s="99"/>
      <c r="E15" s="99"/>
      <c r="F15" s="99"/>
      <c r="G15" s="99"/>
      <c r="H15" s="99"/>
      <c r="I15" s="99"/>
      <c r="J15" s="99"/>
      <c r="K15" s="12"/>
      <c r="L15" s="152"/>
      <c r="S15" s="12"/>
      <c r="T15" s="12"/>
      <c r="U15" s="12"/>
      <c r="V15" s="12"/>
      <c r="W15" s="12"/>
      <c r="X15" s="12"/>
      <c r="Y15" s="12"/>
      <c r="Z15" s="12"/>
      <c r="AA15" s="12"/>
      <c r="AB15" s="12"/>
      <c r="AC15" s="12"/>
      <c r="AD15" s="12"/>
      <c r="AE15" s="12"/>
    </row>
    <row r="16" spans="1:31" s="35" customFormat="1" ht="12" customHeight="1">
      <c r="A16" s="12"/>
      <c r="B16" s="2"/>
      <c r="C16" s="99"/>
      <c r="D16" s="94" t="s">
        <v>25</v>
      </c>
      <c r="E16" s="99"/>
      <c r="F16" s="99"/>
      <c r="G16" s="99"/>
      <c r="H16" s="99"/>
      <c r="I16" s="94" t="s">
        <v>26</v>
      </c>
      <c r="J16" s="95" t="s">
        <v>3</v>
      </c>
      <c r="K16" s="12"/>
      <c r="L16" s="152"/>
      <c r="S16" s="12"/>
      <c r="T16" s="12"/>
      <c r="U16" s="12"/>
      <c r="V16" s="12"/>
      <c r="W16" s="12"/>
      <c r="X16" s="12"/>
      <c r="Y16" s="12"/>
      <c r="Z16" s="12"/>
      <c r="AA16" s="12"/>
      <c r="AB16" s="12"/>
      <c r="AC16" s="12"/>
      <c r="AD16" s="12"/>
      <c r="AE16" s="12"/>
    </row>
    <row r="17" spans="1:31" s="35" customFormat="1" ht="18" customHeight="1">
      <c r="A17" s="12"/>
      <c r="B17" s="2"/>
      <c r="C17" s="99"/>
      <c r="D17" s="99"/>
      <c r="E17" s="95" t="s">
        <v>27</v>
      </c>
      <c r="F17" s="99"/>
      <c r="G17" s="99"/>
      <c r="H17" s="99"/>
      <c r="I17" s="94" t="s">
        <v>28</v>
      </c>
      <c r="J17" s="95" t="s">
        <v>3</v>
      </c>
      <c r="K17" s="12"/>
      <c r="L17" s="152"/>
      <c r="S17" s="12"/>
      <c r="T17" s="12"/>
      <c r="U17" s="12"/>
      <c r="V17" s="12"/>
      <c r="W17" s="12"/>
      <c r="X17" s="12"/>
      <c r="Y17" s="12"/>
      <c r="Z17" s="12"/>
      <c r="AA17" s="12"/>
      <c r="AB17" s="12"/>
      <c r="AC17" s="12"/>
      <c r="AD17" s="12"/>
      <c r="AE17" s="12"/>
    </row>
    <row r="18" spans="1:31" s="35" customFormat="1" ht="6.95" customHeight="1">
      <c r="A18" s="12"/>
      <c r="B18" s="2"/>
      <c r="C18" s="12"/>
      <c r="D18" s="12"/>
      <c r="E18" s="12"/>
      <c r="F18" s="12"/>
      <c r="G18" s="12"/>
      <c r="H18" s="12"/>
      <c r="I18" s="12"/>
      <c r="J18" s="12"/>
      <c r="K18" s="12"/>
      <c r="L18" s="152"/>
      <c r="S18" s="12"/>
      <c r="T18" s="12"/>
      <c r="U18" s="12"/>
      <c r="V18" s="12"/>
      <c r="W18" s="12"/>
      <c r="X18" s="12"/>
      <c r="Y18" s="12"/>
      <c r="Z18" s="12"/>
      <c r="AA18" s="12"/>
      <c r="AB18" s="12"/>
      <c r="AC18" s="12"/>
      <c r="AD18" s="12"/>
      <c r="AE18" s="12"/>
    </row>
    <row r="19" spans="1:31" s="35" customFormat="1" ht="12" customHeight="1">
      <c r="A19" s="12"/>
      <c r="B19" s="2"/>
      <c r="C19" s="12"/>
      <c r="D19" s="32" t="s">
        <v>29</v>
      </c>
      <c r="E19" s="12"/>
      <c r="F19" s="12"/>
      <c r="G19" s="12"/>
      <c r="H19" s="12"/>
      <c r="I19" s="32" t="s">
        <v>26</v>
      </c>
      <c r="J19" s="15" t="str">
        <f>'Rekapitulace stavby'!AN13</f>
        <v>Vyplň údaj</v>
      </c>
      <c r="K19" s="12"/>
      <c r="L19" s="152"/>
      <c r="S19" s="12"/>
      <c r="T19" s="12"/>
      <c r="U19" s="12"/>
      <c r="V19" s="12"/>
      <c r="W19" s="12"/>
      <c r="X19" s="12"/>
      <c r="Y19" s="12"/>
      <c r="Z19" s="12"/>
      <c r="AA19" s="12"/>
      <c r="AB19" s="12"/>
      <c r="AC19" s="12"/>
      <c r="AD19" s="12"/>
      <c r="AE19" s="12"/>
    </row>
    <row r="20" spans="1:31" s="35" customFormat="1" ht="18" customHeight="1">
      <c r="A20" s="12"/>
      <c r="B20" s="2"/>
      <c r="C20" s="12"/>
      <c r="D20" s="12"/>
      <c r="E20" s="17" t="str">
        <f>'Rekapitulace stavby'!E14</f>
        <v>Vyplň údaj</v>
      </c>
      <c r="F20" s="29"/>
      <c r="G20" s="29"/>
      <c r="H20" s="29"/>
      <c r="I20" s="32" t="s">
        <v>28</v>
      </c>
      <c r="J20" s="15" t="str">
        <f>'Rekapitulace stavby'!AN14</f>
        <v>Vyplň údaj</v>
      </c>
      <c r="K20" s="12"/>
      <c r="L20" s="152"/>
      <c r="S20" s="12"/>
      <c r="T20" s="12"/>
      <c r="U20" s="12"/>
      <c r="V20" s="12"/>
      <c r="W20" s="12"/>
      <c r="X20" s="12"/>
      <c r="Y20" s="12"/>
      <c r="Z20" s="12"/>
      <c r="AA20" s="12"/>
      <c r="AB20" s="12"/>
      <c r="AC20" s="12"/>
      <c r="AD20" s="12"/>
      <c r="AE20" s="12"/>
    </row>
    <row r="21" spans="1:31" s="35" customFormat="1" ht="6.95" customHeight="1">
      <c r="A21" s="12"/>
      <c r="B21" s="2"/>
      <c r="C21" s="12"/>
      <c r="D21" s="12"/>
      <c r="E21" s="12"/>
      <c r="F21" s="12"/>
      <c r="G21" s="12"/>
      <c r="H21" s="12"/>
      <c r="I21" s="12"/>
      <c r="J21" s="12"/>
      <c r="K21" s="12"/>
      <c r="L21" s="152"/>
      <c r="S21" s="12"/>
      <c r="T21" s="12"/>
      <c r="U21" s="12"/>
      <c r="V21" s="12"/>
      <c r="W21" s="12"/>
      <c r="X21" s="12"/>
      <c r="Y21" s="12"/>
      <c r="Z21" s="12"/>
      <c r="AA21" s="12"/>
      <c r="AB21" s="12"/>
      <c r="AC21" s="12"/>
      <c r="AD21" s="12"/>
      <c r="AE21" s="12"/>
    </row>
    <row r="22" spans="1:31" s="35" customFormat="1" ht="12" customHeight="1">
      <c r="A22" s="12"/>
      <c r="B22" s="2"/>
      <c r="C22" s="12"/>
      <c r="D22" s="94" t="s">
        <v>31</v>
      </c>
      <c r="E22" s="99"/>
      <c r="F22" s="99"/>
      <c r="G22" s="99"/>
      <c r="H22" s="99"/>
      <c r="I22" s="94" t="s">
        <v>26</v>
      </c>
      <c r="J22" s="95" t="s">
        <v>3</v>
      </c>
      <c r="K22" s="99"/>
      <c r="L22" s="152"/>
      <c r="S22" s="12"/>
      <c r="T22" s="12"/>
      <c r="U22" s="12"/>
      <c r="V22" s="12"/>
      <c r="W22" s="12"/>
      <c r="X22" s="12"/>
      <c r="Y22" s="12"/>
      <c r="Z22" s="12"/>
      <c r="AA22" s="12"/>
      <c r="AB22" s="12"/>
      <c r="AC22" s="12"/>
      <c r="AD22" s="12"/>
      <c r="AE22" s="12"/>
    </row>
    <row r="23" spans="1:31" s="35" customFormat="1" ht="18" customHeight="1">
      <c r="A23" s="12"/>
      <c r="B23" s="2"/>
      <c r="C23" s="12"/>
      <c r="D23" s="99"/>
      <c r="E23" s="95" t="s">
        <v>32</v>
      </c>
      <c r="F23" s="99"/>
      <c r="G23" s="99"/>
      <c r="H23" s="99"/>
      <c r="I23" s="94" t="s">
        <v>28</v>
      </c>
      <c r="J23" s="95" t="s">
        <v>3</v>
      </c>
      <c r="K23" s="99"/>
      <c r="L23" s="152"/>
      <c r="S23" s="12"/>
      <c r="T23" s="12"/>
      <c r="U23" s="12"/>
      <c r="V23" s="12"/>
      <c r="W23" s="12"/>
      <c r="X23" s="12"/>
      <c r="Y23" s="12"/>
      <c r="Z23" s="12"/>
      <c r="AA23" s="12"/>
      <c r="AB23" s="12"/>
      <c r="AC23" s="12"/>
      <c r="AD23" s="12"/>
      <c r="AE23" s="12"/>
    </row>
    <row r="24" spans="1:31" s="35" customFormat="1" ht="6.95" customHeight="1">
      <c r="A24" s="12"/>
      <c r="B24" s="2"/>
      <c r="C24" s="12"/>
      <c r="D24" s="99"/>
      <c r="E24" s="99"/>
      <c r="F24" s="99"/>
      <c r="G24" s="99"/>
      <c r="H24" s="99"/>
      <c r="I24" s="99"/>
      <c r="J24" s="99"/>
      <c r="K24" s="99"/>
      <c r="L24" s="152"/>
      <c r="S24" s="12"/>
      <c r="T24" s="12"/>
      <c r="U24" s="12"/>
      <c r="V24" s="12"/>
      <c r="W24" s="12"/>
      <c r="X24" s="12"/>
      <c r="Y24" s="12"/>
      <c r="Z24" s="12"/>
      <c r="AA24" s="12"/>
      <c r="AB24" s="12"/>
      <c r="AC24" s="12"/>
      <c r="AD24" s="12"/>
      <c r="AE24" s="12"/>
    </row>
    <row r="25" spans="1:31" s="35" customFormat="1" ht="12" customHeight="1">
      <c r="A25" s="12"/>
      <c r="B25" s="2"/>
      <c r="C25" s="12"/>
      <c r="D25" s="94" t="s">
        <v>34</v>
      </c>
      <c r="E25" s="99"/>
      <c r="F25" s="99"/>
      <c r="G25" s="99"/>
      <c r="H25" s="99"/>
      <c r="I25" s="94" t="s">
        <v>26</v>
      </c>
      <c r="J25" s="95" t="str">
        <f>IF('Rekapitulace stavby'!AN19="","",'Rekapitulace stavby'!AN19)</f>
        <v/>
      </c>
      <c r="K25" s="99"/>
      <c r="L25" s="152"/>
      <c r="S25" s="12"/>
      <c r="T25" s="12"/>
      <c r="U25" s="12"/>
      <c r="V25" s="99"/>
      <c r="W25" s="12"/>
      <c r="X25" s="12"/>
      <c r="Y25" s="12"/>
      <c r="Z25" s="12"/>
      <c r="AA25" s="12"/>
      <c r="AB25" s="12"/>
      <c r="AC25" s="12"/>
      <c r="AD25" s="12"/>
      <c r="AE25" s="12"/>
    </row>
    <row r="26" spans="1:31" s="35" customFormat="1" ht="18" customHeight="1">
      <c r="A26" s="12"/>
      <c r="B26" s="2"/>
      <c r="C26" s="12"/>
      <c r="D26" s="99"/>
      <c r="E26" s="95" t="str">
        <f>IF('Rekapitulace stavby'!E20="","",'Rekapitulace stavby'!E20)</f>
        <v xml:space="preserve"> </v>
      </c>
      <c r="F26" s="99"/>
      <c r="G26" s="99"/>
      <c r="H26" s="99"/>
      <c r="I26" s="94" t="s">
        <v>28</v>
      </c>
      <c r="J26" s="95" t="str">
        <f>IF('Rekapitulace stavby'!AN20="","",'Rekapitulace stavby'!AN20)</f>
        <v/>
      </c>
      <c r="K26" s="99"/>
      <c r="L26" s="152"/>
      <c r="S26" s="12"/>
      <c r="T26" s="12"/>
      <c r="U26" s="12"/>
      <c r="V26" s="12"/>
      <c r="W26" s="12"/>
      <c r="X26" s="12"/>
      <c r="Y26" s="12"/>
      <c r="Z26" s="12"/>
      <c r="AA26" s="12"/>
      <c r="AB26" s="12"/>
      <c r="AC26" s="12"/>
      <c r="AD26" s="12"/>
      <c r="AE26" s="12"/>
    </row>
    <row r="27" spans="1:31" s="35" customFormat="1" ht="6.95" customHeight="1">
      <c r="A27" s="12"/>
      <c r="B27" s="2"/>
      <c r="C27" s="12"/>
      <c r="D27" s="99"/>
      <c r="E27" s="99"/>
      <c r="F27" s="99"/>
      <c r="G27" s="99"/>
      <c r="H27" s="99"/>
      <c r="I27" s="99"/>
      <c r="J27" s="99"/>
      <c r="K27" s="99"/>
      <c r="L27" s="152"/>
      <c r="S27" s="12"/>
      <c r="T27" s="12"/>
      <c r="U27" s="12"/>
      <c r="V27" s="12"/>
      <c r="W27" s="12"/>
      <c r="X27" s="12"/>
      <c r="Y27" s="12"/>
      <c r="Z27" s="12"/>
      <c r="AA27" s="12"/>
      <c r="AB27" s="12"/>
      <c r="AC27" s="12"/>
      <c r="AD27" s="12"/>
      <c r="AE27" s="12"/>
    </row>
    <row r="28" spans="1:31" s="35" customFormat="1" ht="12" customHeight="1">
      <c r="A28" s="12"/>
      <c r="B28" s="2"/>
      <c r="C28" s="12"/>
      <c r="D28" s="94" t="s">
        <v>36</v>
      </c>
      <c r="E28" s="99"/>
      <c r="F28" s="99"/>
      <c r="G28" s="99"/>
      <c r="H28" s="99"/>
      <c r="I28" s="99"/>
      <c r="J28" s="99"/>
      <c r="K28" s="99"/>
      <c r="L28" s="152"/>
      <c r="S28" s="12"/>
      <c r="T28" s="12"/>
      <c r="U28" s="12"/>
      <c r="V28" s="12"/>
      <c r="W28" s="12"/>
      <c r="X28" s="12"/>
      <c r="Y28" s="12"/>
      <c r="Z28" s="12"/>
      <c r="AA28" s="12"/>
      <c r="AB28" s="12"/>
      <c r="AC28" s="12"/>
      <c r="AD28" s="12"/>
      <c r="AE28" s="12"/>
    </row>
    <row r="29" spans="1:31" s="156" customFormat="1" ht="16.5" customHeight="1">
      <c r="A29" s="153"/>
      <c r="B29" s="154"/>
      <c r="C29" s="153"/>
      <c r="D29" s="214"/>
      <c r="E29" s="97" t="s">
        <v>3</v>
      </c>
      <c r="F29" s="97"/>
      <c r="G29" s="97"/>
      <c r="H29" s="97"/>
      <c r="I29" s="214"/>
      <c r="J29" s="214"/>
      <c r="K29" s="214"/>
      <c r="L29" s="155"/>
      <c r="S29" s="153"/>
      <c r="T29" s="153"/>
      <c r="U29" s="153"/>
      <c r="V29" s="153"/>
      <c r="W29" s="153"/>
      <c r="X29" s="153"/>
      <c r="Y29" s="153"/>
      <c r="Z29" s="153"/>
      <c r="AA29" s="153"/>
      <c r="AB29" s="153"/>
      <c r="AC29" s="153"/>
      <c r="AD29" s="153"/>
      <c r="AE29" s="153"/>
    </row>
    <row r="30" spans="1:31" s="35" customFormat="1" ht="6.95" customHeight="1">
      <c r="A30" s="12"/>
      <c r="B30" s="2"/>
      <c r="C30" s="12"/>
      <c r="D30" s="99"/>
      <c r="E30" s="99"/>
      <c r="F30" s="99"/>
      <c r="G30" s="99"/>
      <c r="H30" s="99"/>
      <c r="I30" s="99"/>
      <c r="J30" s="99"/>
      <c r="K30" s="99"/>
      <c r="L30" s="152"/>
      <c r="S30" s="12"/>
      <c r="T30" s="12"/>
      <c r="U30" s="12"/>
      <c r="V30" s="12"/>
      <c r="W30" s="12"/>
      <c r="X30" s="12"/>
      <c r="Y30" s="12"/>
      <c r="Z30" s="12"/>
      <c r="AA30" s="12"/>
      <c r="AB30" s="12"/>
      <c r="AC30" s="12"/>
      <c r="AD30" s="12"/>
      <c r="AE30" s="12"/>
    </row>
    <row r="31" spans="1:31" s="35" customFormat="1" ht="6.95" customHeight="1">
      <c r="A31" s="12"/>
      <c r="B31" s="2"/>
      <c r="C31" s="12"/>
      <c r="D31" s="215"/>
      <c r="E31" s="215"/>
      <c r="F31" s="215"/>
      <c r="G31" s="215"/>
      <c r="H31" s="215"/>
      <c r="I31" s="215"/>
      <c r="J31" s="215"/>
      <c r="K31" s="215"/>
      <c r="L31" s="152"/>
      <c r="S31" s="12"/>
      <c r="T31" s="12"/>
      <c r="U31" s="12"/>
      <c r="V31" s="12"/>
      <c r="W31" s="12"/>
      <c r="X31" s="12"/>
      <c r="Y31" s="12"/>
      <c r="Z31" s="12"/>
      <c r="AA31" s="12"/>
      <c r="AB31" s="12"/>
      <c r="AC31" s="12"/>
      <c r="AD31" s="12"/>
      <c r="AE31" s="12"/>
    </row>
    <row r="32" spans="1:31" s="35" customFormat="1" ht="25.35" customHeight="1">
      <c r="A32" s="12"/>
      <c r="B32" s="2"/>
      <c r="C32" s="12"/>
      <c r="D32" s="216" t="s">
        <v>38</v>
      </c>
      <c r="E32" s="99"/>
      <c r="F32" s="99"/>
      <c r="G32" s="99"/>
      <c r="H32" s="99"/>
      <c r="I32" s="99"/>
      <c r="J32" s="217">
        <f>ROUND(J105,2)</f>
        <v>0</v>
      </c>
      <c r="K32" s="99"/>
      <c r="L32" s="152"/>
      <c r="S32" s="12"/>
      <c r="T32" s="12"/>
      <c r="U32" s="12"/>
      <c r="V32" s="12"/>
      <c r="W32" s="12"/>
      <c r="X32" s="12"/>
      <c r="Y32" s="12"/>
      <c r="Z32" s="12"/>
      <c r="AA32" s="12"/>
      <c r="AB32" s="12"/>
      <c r="AC32" s="12"/>
      <c r="AD32" s="12"/>
      <c r="AE32" s="12"/>
    </row>
    <row r="33" spans="1:31" s="35" customFormat="1" ht="6.95" customHeight="1">
      <c r="A33" s="12"/>
      <c r="B33" s="2"/>
      <c r="C33" s="12"/>
      <c r="D33" s="215"/>
      <c r="E33" s="215"/>
      <c r="F33" s="215"/>
      <c r="G33" s="215"/>
      <c r="H33" s="215"/>
      <c r="I33" s="215"/>
      <c r="J33" s="215"/>
      <c r="K33" s="215"/>
      <c r="L33" s="152"/>
      <c r="S33" s="12"/>
      <c r="T33" s="12"/>
      <c r="U33" s="12"/>
      <c r="V33" s="12"/>
      <c r="W33" s="12"/>
      <c r="X33" s="12"/>
      <c r="Y33" s="12"/>
      <c r="Z33" s="12"/>
      <c r="AA33" s="12"/>
      <c r="AB33" s="12"/>
      <c r="AC33" s="12"/>
      <c r="AD33" s="12"/>
      <c r="AE33" s="12"/>
    </row>
    <row r="34" spans="1:31" s="35" customFormat="1" ht="14.45" customHeight="1">
      <c r="A34" s="12"/>
      <c r="B34" s="2"/>
      <c r="C34" s="12"/>
      <c r="D34" s="99"/>
      <c r="E34" s="99"/>
      <c r="F34" s="218" t="s">
        <v>40</v>
      </c>
      <c r="G34" s="99"/>
      <c r="H34" s="99"/>
      <c r="I34" s="218" t="s">
        <v>39</v>
      </c>
      <c r="J34" s="218" t="s">
        <v>41</v>
      </c>
      <c r="K34" s="99"/>
      <c r="L34" s="152"/>
      <c r="S34" s="12"/>
      <c r="T34" s="12"/>
      <c r="U34" s="12"/>
      <c r="V34" s="12"/>
      <c r="W34" s="12"/>
      <c r="X34" s="12"/>
      <c r="Y34" s="12"/>
      <c r="Z34" s="12"/>
      <c r="AA34" s="12"/>
      <c r="AB34" s="12"/>
      <c r="AC34" s="12"/>
      <c r="AD34" s="12"/>
      <c r="AE34" s="12"/>
    </row>
    <row r="35" spans="1:31" s="35" customFormat="1" ht="14.45" customHeight="1">
      <c r="A35" s="12"/>
      <c r="B35" s="2"/>
      <c r="C35" s="12"/>
      <c r="D35" s="219" t="s">
        <v>42</v>
      </c>
      <c r="E35" s="94" t="s">
        <v>43</v>
      </c>
      <c r="F35" s="220">
        <f>ROUND((SUM(BE105:BE394)),2)</f>
        <v>0</v>
      </c>
      <c r="G35" s="99"/>
      <c r="H35" s="99"/>
      <c r="I35" s="221">
        <v>0.21</v>
      </c>
      <c r="J35" s="220">
        <f>ROUND(((SUM(BE105:BE394))*I35),2)</f>
        <v>0</v>
      </c>
      <c r="K35" s="99"/>
      <c r="L35" s="152"/>
      <c r="S35" s="12"/>
      <c r="T35" s="12"/>
      <c r="U35" s="12"/>
      <c r="V35" s="12"/>
      <c r="W35" s="12"/>
      <c r="X35" s="12"/>
      <c r="Y35" s="12"/>
      <c r="Z35" s="12"/>
      <c r="AA35" s="12"/>
      <c r="AB35" s="12"/>
      <c r="AC35" s="12"/>
      <c r="AD35" s="12"/>
      <c r="AE35" s="12"/>
    </row>
    <row r="36" spans="1:31" s="35" customFormat="1" ht="14.45" customHeight="1">
      <c r="A36" s="12"/>
      <c r="B36" s="2"/>
      <c r="C36" s="12"/>
      <c r="D36" s="99"/>
      <c r="E36" s="94" t="s">
        <v>44</v>
      </c>
      <c r="F36" s="220">
        <f>ROUND((SUM(BF105:BF394)),2)</f>
        <v>0</v>
      </c>
      <c r="G36" s="99"/>
      <c r="H36" s="99"/>
      <c r="I36" s="221">
        <v>0.15</v>
      </c>
      <c r="J36" s="220">
        <f>ROUND(((SUM(BF105:BF394))*I36),2)</f>
        <v>0</v>
      </c>
      <c r="K36" s="99"/>
      <c r="L36" s="152"/>
      <c r="S36" s="12"/>
      <c r="T36" s="12"/>
      <c r="U36" s="12"/>
      <c r="V36" s="12"/>
      <c r="W36" s="12"/>
      <c r="X36" s="12"/>
      <c r="Y36" s="12"/>
      <c r="Z36" s="12"/>
      <c r="AA36" s="12"/>
      <c r="AB36" s="12"/>
      <c r="AC36" s="12"/>
      <c r="AD36" s="12"/>
      <c r="AE36" s="12"/>
    </row>
    <row r="37" spans="1:31" s="35" customFormat="1" ht="14.45" customHeight="1" hidden="1">
      <c r="A37" s="12"/>
      <c r="B37" s="2"/>
      <c r="C37" s="12"/>
      <c r="D37" s="99"/>
      <c r="E37" s="94" t="s">
        <v>45</v>
      </c>
      <c r="F37" s="220">
        <f>ROUND((SUM(BG105:BG394)),2)</f>
        <v>0</v>
      </c>
      <c r="G37" s="99"/>
      <c r="H37" s="99"/>
      <c r="I37" s="221">
        <v>0.21</v>
      </c>
      <c r="J37" s="220">
        <f>0</f>
        <v>0</v>
      </c>
      <c r="K37" s="99"/>
      <c r="L37" s="152"/>
      <c r="S37" s="12"/>
      <c r="T37" s="12"/>
      <c r="U37" s="12"/>
      <c r="V37" s="12"/>
      <c r="W37" s="12"/>
      <c r="X37" s="12"/>
      <c r="Y37" s="12"/>
      <c r="Z37" s="12"/>
      <c r="AA37" s="12"/>
      <c r="AB37" s="12"/>
      <c r="AC37" s="12"/>
      <c r="AD37" s="12"/>
      <c r="AE37" s="12"/>
    </row>
    <row r="38" spans="1:31" s="35" customFormat="1" ht="14.45" customHeight="1" hidden="1">
      <c r="A38" s="12"/>
      <c r="B38" s="2"/>
      <c r="C38" s="12"/>
      <c r="D38" s="99"/>
      <c r="E38" s="94" t="s">
        <v>46</v>
      </c>
      <c r="F38" s="220">
        <f>ROUND((SUM(BH105:BH394)),2)</f>
        <v>0</v>
      </c>
      <c r="G38" s="99"/>
      <c r="H38" s="99"/>
      <c r="I38" s="221">
        <v>0.15</v>
      </c>
      <c r="J38" s="220">
        <f>0</f>
        <v>0</v>
      </c>
      <c r="K38" s="99"/>
      <c r="L38" s="152"/>
      <c r="S38" s="12"/>
      <c r="T38" s="12"/>
      <c r="U38" s="12"/>
      <c r="V38" s="12"/>
      <c r="W38" s="12"/>
      <c r="X38" s="12"/>
      <c r="Y38" s="12"/>
      <c r="Z38" s="12"/>
      <c r="AA38" s="12"/>
      <c r="AB38" s="12"/>
      <c r="AC38" s="12"/>
      <c r="AD38" s="12"/>
      <c r="AE38" s="12"/>
    </row>
    <row r="39" spans="1:31" s="35" customFormat="1" ht="14.45" customHeight="1" hidden="1">
      <c r="A39" s="12"/>
      <c r="B39" s="2"/>
      <c r="C39" s="12"/>
      <c r="D39" s="99"/>
      <c r="E39" s="94" t="s">
        <v>47</v>
      </c>
      <c r="F39" s="220">
        <f>ROUND((SUM(BI105:BI394)),2)</f>
        <v>0</v>
      </c>
      <c r="G39" s="99"/>
      <c r="H39" s="99"/>
      <c r="I39" s="221">
        <v>0</v>
      </c>
      <c r="J39" s="220">
        <f>0</f>
        <v>0</v>
      </c>
      <c r="K39" s="99"/>
      <c r="L39" s="152"/>
      <c r="S39" s="12"/>
      <c r="T39" s="12"/>
      <c r="U39" s="12"/>
      <c r="V39" s="12"/>
      <c r="W39" s="12"/>
      <c r="X39" s="12"/>
      <c r="Y39" s="12"/>
      <c r="Z39" s="12"/>
      <c r="AA39" s="12"/>
      <c r="AB39" s="12"/>
      <c r="AC39" s="12"/>
      <c r="AD39" s="12"/>
      <c r="AE39" s="12"/>
    </row>
    <row r="40" spans="1:31" s="35" customFormat="1" ht="6.95" customHeight="1">
      <c r="A40" s="12"/>
      <c r="B40" s="2"/>
      <c r="C40" s="12"/>
      <c r="D40" s="99"/>
      <c r="E40" s="99"/>
      <c r="F40" s="99"/>
      <c r="G40" s="99"/>
      <c r="H40" s="99"/>
      <c r="I40" s="99"/>
      <c r="J40" s="99"/>
      <c r="K40" s="99"/>
      <c r="L40" s="152"/>
      <c r="S40" s="12"/>
      <c r="T40" s="12"/>
      <c r="U40" s="12"/>
      <c r="V40" s="12"/>
      <c r="W40" s="12"/>
      <c r="X40" s="12"/>
      <c r="Y40" s="12"/>
      <c r="Z40" s="12"/>
      <c r="AA40" s="12"/>
      <c r="AB40" s="12"/>
      <c r="AC40" s="12"/>
      <c r="AD40" s="12"/>
      <c r="AE40" s="12"/>
    </row>
    <row r="41" spans="1:31" s="35" customFormat="1" ht="25.35" customHeight="1">
      <c r="A41" s="12"/>
      <c r="B41" s="2"/>
      <c r="C41" s="157"/>
      <c r="D41" s="222" t="s">
        <v>48</v>
      </c>
      <c r="E41" s="130"/>
      <c r="F41" s="130"/>
      <c r="G41" s="223" t="s">
        <v>49</v>
      </c>
      <c r="H41" s="224" t="s">
        <v>50</v>
      </c>
      <c r="I41" s="130"/>
      <c r="J41" s="225">
        <f>SUM(J32:J39)</f>
        <v>0</v>
      </c>
      <c r="K41" s="226"/>
      <c r="L41" s="152"/>
      <c r="S41" s="12"/>
      <c r="T41" s="12"/>
      <c r="U41" s="12"/>
      <c r="V41" s="12"/>
      <c r="W41" s="12"/>
      <c r="X41" s="12"/>
      <c r="Y41" s="12"/>
      <c r="Z41" s="12"/>
      <c r="AA41" s="12"/>
      <c r="AB41" s="12"/>
      <c r="AC41" s="12"/>
      <c r="AD41" s="12"/>
      <c r="AE41" s="12"/>
    </row>
    <row r="42" spans="1:31" s="35" customFormat="1" ht="14.45" customHeight="1">
      <c r="A42" s="12"/>
      <c r="B42" s="39"/>
      <c r="C42" s="40"/>
      <c r="D42" s="117"/>
      <c r="E42" s="117"/>
      <c r="F42" s="117"/>
      <c r="G42" s="117"/>
      <c r="H42" s="117"/>
      <c r="I42" s="117"/>
      <c r="J42" s="117"/>
      <c r="K42" s="117"/>
      <c r="L42" s="152"/>
      <c r="S42" s="12"/>
      <c r="T42" s="12"/>
      <c r="U42" s="12"/>
      <c r="V42" s="12"/>
      <c r="W42" s="12"/>
      <c r="X42" s="12"/>
      <c r="Y42" s="12"/>
      <c r="Z42" s="12"/>
      <c r="AA42" s="12"/>
      <c r="AB42" s="12"/>
      <c r="AC42" s="12"/>
      <c r="AD42" s="12"/>
      <c r="AE42" s="12"/>
    </row>
    <row r="43" spans="4:11" ht="12">
      <c r="D43" s="90"/>
      <c r="E43" s="90"/>
      <c r="F43" s="90"/>
      <c r="G43" s="90"/>
      <c r="H43" s="90"/>
      <c r="I43" s="90"/>
      <c r="J43" s="90"/>
      <c r="K43" s="90"/>
    </row>
    <row r="44" spans="4:11" ht="12">
      <c r="D44" s="90"/>
      <c r="E44" s="90"/>
      <c r="F44" s="90"/>
      <c r="G44" s="90"/>
      <c r="H44" s="90"/>
      <c r="I44" s="90"/>
      <c r="J44" s="90"/>
      <c r="K44" s="90"/>
    </row>
    <row r="45" spans="4:11" ht="12">
      <c r="D45" s="90"/>
      <c r="E45" s="90"/>
      <c r="F45" s="90"/>
      <c r="G45" s="90"/>
      <c r="H45" s="90"/>
      <c r="I45" s="90"/>
      <c r="J45" s="90"/>
      <c r="K45" s="90"/>
    </row>
    <row r="46" spans="1:31" s="35" customFormat="1" ht="6.95" customHeight="1">
      <c r="A46" s="12"/>
      <c r="B46" s="41"/>
      <c r="C46" s="42"/>
      <c r="D46" s="118"/>
      <c r="E46" s="118"/>
      <c r="F46" s="118"/>
      <c r="G46" s="118"/>
      <c r="H46" s="118"/>
      <c r="I46" s="118"/>
      <c r="J46" s="118"/>
      <c r="K46" s="118"/>
      <c r="L46" s="152"/>
      <c r="S46" s="12"/>
      <c r="T46" s="12"/>
      <c r="U46" s="12"/>
      <c r="V46" s="12"/>
      <c r="W46" s="12"/>
      <c r="X46" s="12"/>
      <c r="Y46" s="12"/>
      <c r="Z46" s="12"/>
      <c r="AA46" s="12"/>
      <c r="AB46" s="12"/>
      <c r="AC46" s="12"/>
      <c r="AD46" s="12"/>
      <c r="AE46" s="12"/>
    </row>
    <row r="47" spans="1:31" s="35" customFormat="1" ht="24.95" customHeight="1">
      <c r="A47" s="12"/>
      <c r="B47" s="2"/>
      <c r="C47" s="26" t="s">
        <v>107</v>
      </c>
      <c r="D47" s="99"/>
      <c r="E47" s="99"/>
      <c r="F47" s="99"/>
      <c r="G47" s="99"/>
      <c r="H47" s="99"/>
      <c r="I47" s="99"/>
      <c r="J47" s="99"/>
      <c r="K47" s="99"/>
      <c r="L47" s="152"/>
      <c r="S47" s="12"/>
      <c r="T47" s="12"/>
      <c r="U47" s="12"/>
      <c r="V47" s="12"/>
      <c r="W47" s="12"/>
      <c r="X47" s="12"/>
      <c r="Y47" s="12"/>
      <c r="Z47" s="12"/>
      <c r="AA47" s="12"/>
      <c r="AB47" s="12"/>
      <c r="AC47" s="12"/>
      <c r="AD47" s="12"/>
      <c r="AE47" s="12"/>
    </row>
    <row r="48" spans="1:31" s="35" customFormat="1" ht="6.95" customHeight="1">
      <c r="A48" s="12"/>
      <c r="B48" s="2"/>
      <c r="C48" s="12"/>
      <c r="D48" s="99"/>
      <c r="E48" s="99"/>
      <c r="F48" s="99"/>
      <c r="G48" s="99"/>
      <c r="H48" s="99"/>
      <c r="I48" s="99"/>
      <c r="J48" s="99"/>
      <c r="K48" s="99"/>
      <c r="L48" s="152"/>
      <c r="S48" s="12"/>
      <c r="T48" s="12"/>
      <c r="U48" s="12"/>
      <c r="V48" s="12"/>
      <c r="W48" s="12"/>
      <c r="X48" s="12"/>
      <c r="Y48" s="12"/>
      <c r="Z48" s="12"/>
      <c r="AA48" s="12"/>
      <c r="AB48" s="12"/>
      <c r="AC48" s="12"/>
      <c r="AD48" s="12"/>
      <c r="AE48" s="12"/>
    </row>
    <row r="49" spans="1:31" s="35" customFormat="1" ht="12" customHeight="1">
      <c r="A49" s="12"/>
      <c r="B49" s="2"/>
      <c r="C49" s="32" t="s">
        <v>17</v>
      </c>
      <c r="D49" s="99"/>
      <c r="E49" s="99"/>
      <c r="F49" s="99"/>
      <c r="G49" s="99"/>
      <c r="H49" s="99"/>
      <c r="I49" s="99"/>
      <c r="J49" s="99"/>
      <c r="K49" s="99"/>
      <c r="L49" s="152"/>
      <c r="S49" s="12"/>
      <c r="T49" s="12"/>
      <c r="U49" s="12"/>
      <c r="V49" s="12"/>
      <c r="W49" s="12"/>
      <c r="X49" s="12"/>
      <c r="Y49" s="12"/>
      <c r="Z49" s="12"/>
      <c r="AA49" s="12"/>
      <c r="AB49" s="12"/>
      <c r="AC49" s="12"/>
      <c r="AD49" s="12"/>
      <c r="AE49" s="12"/>
    </row>
    <row r="50" spans="1:31" s="35" customFormat="1" ht="26.25" customHeight="1">
      <c r="A50" s="12"/>
      <c r="B50" s="2"/>
      <c r="C50" s="12"/>
      <c r="D50" s="99"/>
      <c r="E50" s="210" t="str">
        <f>E7</f>
        <v>Stavební úpravy pro urgentní příjem interních oborů Nemocnice Tábor, a.s.</v>
      </c>
      <c r="F50" s="211"/>
      <c r="G50" s="211"/>
      <c r="H50" s="211"/>
      <c r="I50" s="99"/>
      <c r="J50" s="99"/>
      <c r="K50" s="99"/>
      <c r="L50" s="152"/>
      <c r="S50" s="12"/>
      <c r="T50" s="12"/>
      <c r="U50" s="12"/>
      <c r="V50" s="12"/>
      <c r="W50" s="12"/>
      <c r="X50" s="12"/>
      <c r="Y50" s="12"/>
      <c r="Z50" s="12"/>
      <c r="AA50" s="12"/>
      <c r="AB50" s="12"/>
      <c r="AC50" s="12"/>
      <c r="AD50" s="12"/>
      <c r="AE50" s="12"/>
    </row>
    <row r="51" spans="2:12" ht="12" customHeight="1">
      <c r="B51" s="25"/>
      <c r="C51" s="32" t="s">
        <v>103</v>
      </c>
      <c r="D51" s="90"/>
      <c r="E51" s="90"/>
      <c r="F51" s="90"/>
      <c r="G51" s="90"/>
      <c r="H51" s="90"/>
      <c r="I51" s="90"/>
      <c r="J51" s="90"/>
      <c r="K51" s="90"/>
      <c r="L51" s="25"/>
    </row>
    <row r="52" spans="1:31" s="35" customFormat="1" ht="16.5" customHeight="1">
      <c r="A52" s="12"/>
      <c r="B52" s="2"/>
      <c r="C52" s="12"/>
      <c r="D52" s="99"/>
      <c r="E52" s="210" t="s">
        <v>104</v>
      </c>
      <c r="F52" s="212"/>
      <c r="G52" s="212"/>
      <c r="H52" s="212"/>
      <c r="I52" s="99"/>
      <c r="J52" s="99"/>
      <c r="K52" s="99"/>
      <c r="L52" s="152"/>
      <c r="S52" s="12"/>
      <c r="T52" s="12"/>
      <c r="U52" s="12"/>
      <c r="V52" s="12"/>
      <c r="W52" s="12"/>
      <c r="X52" s="12"/>
      <c r="Y52" s="12"/>
      <c r="Z52" s="12"/>
      <c r="AA52" s="12"/>
      <c r="AB52" s="12"/>
      <c r="AC52" s="12"/>
      <c r="AD52" s="12"/>
      <c r="AE52" s="12"/>
    </row>
    <row r="53" spans="1:31" s="35" customFormat="1" ht="12" customHeight="1">
      <c r="A53" s="12"/>
      <c r="B53" s="2"/>
      <c r="C53" s="32" t="s">
        <v>105</v>
      </c>
      <c r="D53" s="99"/>
      <c r="E53" s="99"/>
      <c r="F53" s="99"/>
      <c r="G53" s="99"/>
      <c r="H53" s="99"/>
      <c r="I53" s="99"/>
      <c r="J53" s="99"/>
      <c r="K53" s="99"/>
      <c r="L53" s="152"/>
      <c r="S53" s="12"/>
      <c r="T53" s="12"/>
      <c r="U53" s="12"/>
      <c r="V53" s="12"/>
      <c r="W53" s="12"/>
      <c r="X53" s="12"/>
      <c r="Y53" s="12"/>
      <c r="Z53" s="12"/>
      <c r="AA53" s="12"/>
      <c r="AB53" s="12"/>
      <c r="AC53" s="12"/>
      <c r="AD53" s="12"/>
      <c r="AE53" s="12"/>
    </row>
    <row r="54" spans="1:31" s="35" customFormat="1" ht="16.5" customHeight="1">
      <c r="A54" s="12"/>
      <c r="B54" s="2"/>
      <c r="C54" s="12"/>
      <c r="D54" s="99"/>
      <c r="E54" s="122" t="str">
        <f>E11</f>
        <v>1 - Zpevněné plochy</v>
      </c>
      <c r="F54" s="212"/>
      <c r="G54" s="212"/>
      <c r="H54" s="212"/>
      <c r="I54" s="99"/>
      <c r="J54" s="99"/>
      <c r="K54" s="99"/>
      <c r="L54" s="152"/>
      <c r="S54" s="12"/>
      <c r="T54" s="12"/>
      <c r="U54" s="12"/>
      <c r="V54" s="12"/>
      <c r="W54" s="12"/>
      <c r="X54" s="12"/>
      <c r="Y54" s="12"/>
      <c r="Z54" s="12"/>
      <c r="AA54" s="12"/>
      <c r="AB54" s="12"/>
      <c r="AC54" s="12"/>
      <c r="AD54" s="12"/>
      <c r="AE54" s="12"/>
    </row>
    <row r="55" spans="1:31" s="35" customFormat="1" ht="6.95" customHeight="1">
      <c r="A55" s="12"/>
      <c r="B55" s="2"/>
      <c r="C55" s="12"/>
      <c r="D55" s="99"/>
      <c r="E55" s="99"/>
      <c r="F55" s="99"/>
      <c r="G55" s="99"/>
      <c r="H55" s="99"/>
      <c r="I55" s="99"/>
      <c r="J55" s="99"/>
      <c r="K55" s="99"/>
      <c r="L55" s="152"/>
      <c r="S55" s="12"/>
      <c r="T55" s="12"/>
      <c r="U55" s="12"/>
      <c r="V55" s="12"/>
      <c r="W55" s="12"/>
      <c r="X55" s="12"/>
      <c r="Y55" s="12"/>
      <c r="Z55" s="12"/>
      <c r="AA55" s="12"/>
      <c r="AB55" s="12"/>
      <c r="AC55" s="12"/>
      <c r="AD55" s="12"/>
      <c r="AE55" s="12"/>
    </row>
    <row r="56" spans="1:31" s="35" customFormat="1" ht="12" customHeight="1">
      <c r="A56" s="12"/>
      <c r="B56" s="2"/>
      <c r="C56" s="32" t="s">
        <v>21</v>
      </c>
      <c r="D56" s="99"/>
      <c r="E56" s="99"/>
      <c r="F56" s="95" t="str">
        <f>F14</f>
        <v>Tř. Kpt. Jaroše 200/10, 390 03 Tábor</v>
      </c>
      <c r="G56" s="99"/>
      <c r="H56" s="99"/>
      <c r="I56" s="94" t="s">
        <v>23</v>
      </c>
      <c r="J56" s="213" t="str">
        <f>IF(J14="","",J14)</f>
        <v>29. 4. 2020</v>
      </c>
      <c r="K56" s="99"/>
      <c r="L56" s="152"/>
      <c r="S56" s="12"/>
      <c r="T56" s="12"/>
      <c r="U56" s="12"/>
      <c r="V56" s="12"/>
      <c r="W56" s="12"/>
      <c r="X56" s="12"/>
      <c r="Y56" s="12"/>
      <c r="Z56" s="12"/>
      <c r="AA56" s="12"/>
      <c r="AB56" s="12"/>
      <c r="AC56" s="12"/>
      <c r="AD56" s="12"/>
      <c r="AE56" s="12"/>
    </row>
    <row r="57" spans="1:31" s="35" customFormat="1" ht="6.95" customHeight="1">
      <c r="A57" s="12"/>
      <c r="B57" s="2"/>
      <c r="C57" s="12"/>
      <c r="D57" s="99"/>
      <c r="E57" s="99"/>
      <c r="F57" s="99"/>
      <c r="G57" s="99"/>
      <c r="H57" s="99"/>
      <c r="I57" s="99"/>
      <c r="J57" s="99"/>
      <c r="K57" s="99"/>
      <c r="L57" s="152"/>
      <c r="S57" s="12"/>
      <c r="T57" s="12"/>
      <c r="U57" s="12"/>
      <c r="V57" s="12"/>
      <c r="W57" s="12"/>
      <c r="X57" s="12"/>
      <c r="Y57" s="12"/>
      <c r="Z57" s="12"/>
      <c r="AA57" s="12"/>
      <c r="AB57" s="12"/>
      <c r="AC57" s="12"/>
      <c r="AD57" s="12"/>
      <c r="AE57" s="12"/>
    </row>
    <row r="58" spans="1:31" s="35" customFormat="1" ht="15.2" customHeight="1">
      <c r="A58" s="12"/>
      <c r="B58" s="2"/>
      <c r="C58" s="32" t="s">
        <v>25</v>
      </c>
      <c r="D58" s="99"/>
      <c r="E58" s="99"/>
      <c r="F58" s="95" t="str">
        <f>E17</f>
        <v>Nemocnice Tábor, a.s.</v>
      </c>
      <c r="G58" s="99"/>
      <c r="H58" s="99"/>
      <c r="I58" s="94" t="s">
        <v>31</v>
      </c>
      <c r="J58" s="227" t="str">
        <f>E23</f>
        <v>AGP nova spol. s r.o.</v>
      </c>
      <c r="K58" s="99"/>
      <c r="L58" s="152"/>
      <c r="S58" s="12"/>
      <c r="T58" s="12"/>
      <c r="U58" s="12"/>
      <c r="V58" s="12"/>
      <c r="W58" s="12"/>
      <c r="X58" s="12"/>
      <c r="Y58" s="12"/>
      <c r="Z58" s="12"/>
      <c r="AA58" s="12"/>
      <c r="AB58" s="12"/>
      <c r="AC58" s="12"/>
      <c r="AD58" s="12"/>
      <c r="AE58" s="12"/>
    </row>
    <row r="59" spans="1:31" s="35" customFormat="1" ht="15.2" customHeight="1">
      <c r="A59" s="12"/>
      <c r="B59" s="2"/>
      <c r="C59" s="32" t="s">
        <v>29</v>
      </c>
      <c r="D59" s="99"/>
      <c r="E59" s="99"/>
      <c r="F59" s="95" t="str">
        <f>IF(E20="","",E20)</f>
        <v>Vyplň údaj</v>
      </c>
      <c r="G59" s="99"/>
      <c r="H59" s="99"/>
      <c r="I59" s="94" t="s">
        <v>34</v>
      </c>
      <c r="J59" s="227" t="str">
        <f>E26</f>
        <v xml:space="preserve"> </v>
      </c>
      <c r="K59" s="99"/>
      <c r="L59" s="152"/>
      <c r="S59" s="12"/>
      <c r="T59" s="12"/>
      <c r="U59" s="12"/>
      <c r="V59" s="12"/>
      <c r="W59" s="12"/>
      <c r="X59" s="12"/>
      <c r="Y59" s="12"/>
      <c r="Z59" s="12"/>
      <c r="AA59" s="12"/>
      <c r="AB59" s="12"/>
      <c r="AC59" s="12"/>
      <c r="AD59" s="12"/>
      <c r="AE59" s="12"/>
    </row>
    <row r="60" spans="1:31" s="35" customFormat="1" ht="10.35" customHeight="1">
      <c r="A60" s="12"/>
      <c r="B60" s="2"/>
      <c r="C60" s="12"/>
      <c r="D60" s="99"/>
      <c r="E60" s="99"/>
      <c r="F60" s="99"/>
      <c r="G60" s="99"/>
      <c r="H60" s="99"/>
      <c r="I60" s="99"/>
      <c r="J60" s="99"/>
      <c r="K60" s="99"/>
      <c r="L60" s="152"/>
      <c r="S60" s="12"/>
      <c r="T60" s="12"/>
      <c r="U60" s="12"/>
      <c r="V60" s="12"/>
      <c r="W60" s="12"/>
      <c r="X60" s="12"/>
      <c r="Y60" s="12"/>
      <c r="Z60" s="12"/>
      <c r="AA60" s="12"/>
      <c r="AB60" s="12"/>
      <c r="AC60" s="12"/>
      <c r="AD60" s="12"/>
      <c r="AE60" s="12"/>
    </row>
    <row r="61" spans="1:31" s="35" customFormat="1" ht="29.25" customHeight="1">
      <c r="A61" s="12"/>
      <c r="B61" s="2"/>
      <c r="C61" s="158" t="s">
        <v>108</v>
      </c>
      <c r="D61" s="228"/>
      <c r="E61" s="228"/>
      <c r="F61" s="228"/>
      <c r="G61" s="228"/>
      <c r="H61" s="228"/>
      <c r="I61" s="228"/>
      <c r="J61" s="229" t="s">
        <v>109</v>
      </c>
      <c r="K61" s="228"/>
      <c r="L61" s="152"/>
      <c r="S61" s="12"/>
      <c r="T61" s="12"/>
      <c r="U61" s="12"/>
      <c r="V61" s="12"/>
      <c r="W61" s="12"/>
      <c r="X61" s="12"/>
      <c r="Y61" s="12"/>
      <c r="Z61" s="12"/>
      <c r="AA61" s="12"/>
      <c r="AB61" s="12"/>
      <c r="AC61" s="12"/>
      <c r="AD61" s="12"/>
      <c r="AE61" s="12"/>
    </row>
    <row r="62" spans="1:31" s="35" customFormat="1" ht="10.35" customHeight="1">
      <c r="A62" s="12"/>
      <c r="B62" s="2"/>
      <c r="C62" s="12"/>
      <c r="D62" s="99"/>
      <c r="E62" s="99"/>
      <c r="F62" s="99"/>
      <c r="G62" s="99"/>
      <c r="H62" s="99"/>
      <c r="I62" s="99"/>
      <c r="J62" s="99"/>
      <c r="K62" s="99"/>
      <c r="L62" s="152"/>
      <c r="S62" s="12"/>
      <c r="T62" s="12"/>
      <c r="U62" s="12"/>
      <c r="V62" s="12"/>
      <c r="W62" s="12"/>
      <c r="X62" s="12"/>
      <c r="Y62" s="12"/>
      <c r="Z62" s="12"/>
      <c r="AA62" s="12"/>
      <c r="AB62" s="12"/>
      <c r="AC62" s="12"/>
      <c r="AD62" s="12"/>
      <c r="AE62" s="12"/>
    </row>
    <row r="63" spans="1:47" s="35" customFormat="1" ht="22.9" customHeight="1">
      <c r="A63" s="12"/>
      <c r="B63" s="2"/>
      <c r="C63" s="159" t="s">
        <v>70</v>
      </c>
      <c r="D63" s="99"/>
      <c r="E63" s="99"/>
      <c r="F63" s="99"/>
      <c r="G63" s="99"/>
      <c r="H63" s="99"/>
      <c r="I63" s="99"/>
      <c r="J63" s="217">
        <f>J105</f>
        <v>0</v>
      </c>
      <c r="K63" s="99"/>
      <c r="L63" s="152"/>
      <c r="S63" s="12"/>
      <c r="T63" s="12"/>
      <c r="U63" s="12"/>
      <c r="V63" s="12"/>
      <c r="W63" s="12"/>
      <c r="X63" s="12"/>
      <c r="Y63" s="12"/>
      <c r="Z63" s="12"/>
      <c r="AA63" s="12"/>
      <c r="AB63" s="12"/>
      <c r="AC63" s="12"/>
      <c r="AD63" s="12"/>
      <c r="AE63" s="12"/>
      <c r="AU63" s="22" t="s">
        <v>110</v>
      </c>
    </row>
    <row r="64" spans="2:12" s="160" customFormat="1" ht="24.95" customHeight="1">
      <c r="B64" s="161"/>
      <c r="D64" s="230" t="s">
        <v>111</v>
      </c>
      <c r="E64" s="231"/>
      <c r="F64" s="231"/>
      <c r="G64" s="231"/>
      <c r="H64" s="231"/>
      <c r="I64" s="231"/>
      <c r="J64" s="232">
        <f>J106</f>
        <v>0</v>
      </c>
      <c r="K64" s="233"/>
      <c r="L64" s="161"/>
    </row>
    <row r="65" spans="2:12" s="78" customFormat="1" ht="19.9" customHeight="1">
      <c r="B65" s="162"/>
      <c r="D65" s="234" t="s">
        <v>112</v>
      </c>
      <c r="E65" s="235"/>
      <c r="F65" s="235"/>
      <c r="G65" s="235"/>
      <c r="H65" s="235"/>
      <c r="I65" s="235"/>
      <c r="J65" s="236">
        <f>J107</f>
        <v>0</v>
      </c>
      <c r="K65" s="146"/>
      <c r="L65" s="162"/>
    </row>
    <row r="66" spans="2:12" s="78" customFormat="1" ht="14.85" customHeight="1">
      <c r="B66" s="162"/>
      <c r="D66" s="234" t="s">
        <v>113</v>
      </c>
      <c r="E66" s="235"/>
      <c r="F66" s="235"/>
      <c r="G66" s="235"/>
      <c r="H66" s="235"/>
      <c r="I66" s="235"/>
      <c r="J66" s="236">
        <f>J108</f>
        <v>0</v>
      </c>
      <c r="K66" s="146"/>
      <c r="L66" s="162"/>
    </row>
    <row r="67" spans="2:12" s="78" customFormat="1" ht="14.85" customHeight="1">
      <c r="B67" s="162"/>
      <c r="D67" s="234" t="s">
        <v>114</v>
      </c>
      <c r="E67" s="235"/>
      <c r="F67" s="235"/>
      <c r="G67" s="235"/>
      <c r="H67" s="235"/>
      <c r="I67" s="235"/>
      <c r="J67" s="236">
        <f>J131</f>
        <v>0</v>
      </c>
      <c r="K67" s="146"/>
      <c r="L67" s="162"/>
    </row>
    <row r="68" spans="2:12" s="78" customFormat="1" ht="14.85" customHeight="1">
      <c r="B68" s="162"/>
      <c r="D68" s="234" t="s">
        <v>115</v>
      </c>
      <c r="E68" s="235"/>
      <c r="F68" s="235"/>
      <c r="G68" s="235"/>
      <c r="H68" s="235"/>
      <c r="I68" s="235"/>
      <c r="J68" s="236">
        <f>J142</f>
        <v>0</v>
      </c>
      <c r="K68" s="146"/>
      <c r="L68" s="162"/>
    </row>
    <row r="69" spans="2:12" s="78" customFormat="1" ht="14.85" customHeight="1">
      <c r="B69" s="162"/>
      <c r="D69" s="234" t="s">
        <v>116</v>
      </c>
      <c r="E69" s="235"/>
      <c r="F69" s="235"/>
      <c r="G69" s="235"/>
      <c r="H69" s="235"/>
      <c r="I69" s="235"/>
      <c r="J69" s="236">
        <f>J146</f>
        <v>0</v>
      </c>
      <c r="K69" s="146"/>
      <c r="L69" s="162"/>
    </row>
    <row r="70" spans="2:12" s="78" customFormat="1" ht="14.85" customHeight="1">
      <c r="B70" s="162"/>
      <c r="D70" s="234" t="s">
        <v>117</v>
      </c>
      <c r="E70" s="235"/>
      <c r="F70" s="235"/>
      <c r="G70" s="235"/>
      <c r="H70" s="235"/>
      <c r="I70" s="235"/>
      <c r="J70" s="236">
        <f>J151</f>
        <v>0</v>
      </c>
      <c r="K70" s="146"/>
      <c r="L70" s="162"/>
    </row>
    <row r="71" spans="2:12" s="78" customFormat="1" ht="14.85" customHeight="1">
      <c r="B71" s="162"/>
      <c r="D71" s="234" t="s">
        <v>118</v>
      </c>
      <c r="E71" s="235"/>
      <c r="F71" s="235"/>
      <c r="G71" s="235"/>
      <c r="H71" s="235"/>
      <c r="I71" s="235"/>
      <c r="J71" s="236">
        <f>J173</f>
        <v>0</v>
      </c>
      <c r="K71" s="146"/>
      <c r="L71" s="162"/>
    </row>
    <row r="72" spans="2:12" s="78" customFormat="1" ht="14.85" customHeight="1">
      <c r="B72" s="162"/>
      <c r="D72" s="234" t="s">
        <v>119</v>
      </c>
      <c r="E72" s="235"/>
      <c r="F72" s="235"/>
      <c r="G72" s="235"/>
      <c r="H72" s="235"/>
      <c r="I72" s="235"/>
      <c r="J72" s="236">
        <f>J195</f>
        <v>0</v>
      </c>
      <c r="K72" s="146"/>
      <c r="L72" s="162"/>
    </row>
    <row r="73" spans="2:12" s="78" customFormat="1" ht="19.9" customHeight="1">
      <c r="B73" s="162"/>
      <c r="D73" s="234" t="s">
        <v>120</v>
      </c>
      <c r="E73" s="235"/>
      <c r="F73" s="235"/>
      <c r="G73" s="235"/>
      <c r="H73" s="235"/>
      <c r="I73" s="235"/>
      <c r="J73" s="236">
        <f>J211</f>
        <v>0</v>
      </c>
      <c r="K73" s="146"/>
      <c r="L73" s="162"/>
    </row>
    <row r="74" spans="2:12" s="78" customFormat="1" ht="19.9" customHeight="1">
      <c r="B74" s="162"/>
      <c r="D74" s="234" t="s">
        <v>121</v>
      </c>
      <c r="E74" s="235"/>
      <c r="F74" s="235"/>
      <c r="G74" s="235"/>
      <c r="H74" s="235"/>
      <c r="I74" s="235"/>
      <c r="J74" s="236">
        <f>J221</f>
        <v>0</v>
      </c>
      <c r="K74" s="146"/>
      <c r="L74" s="162"/>
    </row>
    <row r="75" spans="2:12" s="78" customFormat="1" ht="19.9" customHeight="1">
      <c r="B75" s="162"/>
      <c r="D75" s="234" t="s">
        <v>122</v>
      </c>
      <c r="E75" s="235"/>
      <c r="F75" s="235"/>
      <c r="G75" s="235"/>
      <c r="H75" s="235"/>
      <c r="I75" s="235"/>
      <c r="J75" s="236">
        <f>J223</f>
        <v>0</v>
      </c>
      <c r="K75" s="146"/>
      <c r="L75" s="162"/>
    </row>
    <row r="76" spans="2:12" s="78" customFormat="1" ht="19.9" customHeight="1">
      <c r="B76" s="162"/>
      <c r="D76" s="234" t="s">
        <v>123</v>
      </c>
      <c r="E76" s="235"/>
      <c r="F76" s="235"/>
      <c r="G76" s="235"/>
      <c r="H76" s="235"/>
      <c r="I76" s="235"/>
      <c r="J76" s="236">
        <f>J228</f>
        <v>0</v>
      </c>
      <c r="K76" s="146"/>
      <c r="L76" s="162"/>
    </row>
    <row r="77" spans="2:12" s="78" customFormat="1" ht="19.9" customHeight="1">
      <c r="B77" s="162"/>
      <c r="D77" s="234" t="s">
        <v>124</v>
      </c>
      <c r="E77" s="235"/>
      <c r="F77" s="235"/>
      <c r="G77" s="235"/>
      <c r="H77" s="235"/>
      <c r="I77" s="235"/>
      <c r="J77" s="236">
        <f>J277</f>
        <v>0</v>
      </c>
      <c r="K77" s="146"/>
      <c r="L77" s="162"/>
    </row>
    <row r="78" spans="2:12" s="78" customFormat="1" ht="19.9" customHeight="1">
      <c r="B78" s="162"/>
      <c r="D78" s="234" t="s">
        <v>125</v>
      </c>
      <c r="E78" s="235"/>
      <c r="F78" s="235"/>
      <c r="G78" s="235"/>
      <c r="H78" s="235"/>
      <c r="I78" s="235"/>
      <c r="J78" s="236">
        <f>J290</f>
        <v>0</v>
      </c>
      <c r="K78" s="146"/>
      <c r="L78" s="162"/>
    </row>
    <row r="79" spans="2:12" s="78" customFormat="1" ht="14.85" customHeight="1">
      <c r="B79" s="162"/>
      <c r="D79" s="234" t="s">
        <v>126</v>
      </c>
      <c r="E79" s="235"/>
      <c r="F79" s="235"/>
      <c r="G79" s="235"/>
      <c r="H79" s="235"/>
      <c r="I79" s="235"/>
      <c r="J79" s="236">
        <f>J291</f>
        <v>0</v>
      </c>
      <c r="K79" s="146"/>
      <c r="L79" s="162"/>
    </row>
    <row r="80" spans="2:12" s="78" customFormat="1" ht="14.85" customHeight="1">
      <c r="B80" s="162"/>
      <c r="D80" s="234" t="s">
        <v>127</v>
      </c>
      <c r="E80" s="235"/>
      <c r="F80" s="235"/>
      <c r="G80" s="235"/>
      <c r="H80" s="235"/>
      <c r="I80" s="235"/>
      <c r="J80" s="236">
        <f>J362</f>
        <v>0</v>
      </c>
      <c r="K80" s="146"/>
      <c r="L80" s="162"/>
    </row>
    <row r="81" spans="2:12" s="78" customFormat="1" ht="19.9" customHeight="1">
      <c r="B81" s="162"/>
      <c r="D81" s="234" t="s">
        <v>128</v>
      </c>
      <c r="E81" s="235"/>
      <c r="F81" s="235"/>
      <c r="G81" s="235"/>
      <c r="H81" s="235"/>
      <c r="I81" s="235"/>
      <c r="J81" s="236">
        <f>J368</f>
        <v>0</v>
      </c>
      <c r="K81" s="146"/>
      <c r="L81" s="162"/>
    </row>
    <row r="82" spans="2:12" s="78" customFormat="1" ht="19.9" customHeight="1">
      <c r="B82" s="162"/>
      <c r="D82" s="234" t="s">
        <v>129</v>
      </c>
      <c r="E82" s="235"/>
      <c r="F82" s="235"/>
      <c r="G82" s="235"/>
      <c r="H82" s="235"/>
      <c r="I82" s="235"/>
      <c r="J82" s="236">
        <f>J387</f>
        <v>0</v>
      </c>
      <c r="K82" s="146"/>
      <c r="L82" s="162"/>
    </row>
    <row r="83" spans="2:12" s="78" customFormat="1" ht="19.9" customHeight="1">
      <c r="B83" s="162"/>
      <c r="D83" s="234" t="s">
        <v>130</v>
      </c>
      <c r="E83" s="235"/>
      <c r="F83" s="235"/>
      <c r="G83" s="235"/>
      <c r="H83" s="235"/>
      <c r="I83" s="235"/>
      <c r="J83" s="236">
        <f>J389</f>
        <v>0</v>
      </c>
      <c r="K83" s="146"/>
      <c r="L83" s="162"/>
    </row>
    <row r="84" spans="1:31" s="35" customFormat="1" ht="21.75" customHeight="1">
      <c r="A84" s="12"/>
      <c r="B84" s="2"/>
      <c r="C84" s="12"/>
      <c r="D84" s="99"/>
      <c r="E84" s="99"/>
      <c r="F84" s="99"/>
      <c r="G84" s="99"/>
      <c r="H84" s="99"/>
      <c r="I84" s="99"/>
      <c r="J84" s="99"/>
      <c r="K84" s="99"/>
      <c r="L84" s="152"/>
      <c r="S84" s="12"/>
      <c r="T84" s="12"/>
      <c r="U84" s="12"/>
      <c r="V84" s="12"/>
      <c r="W84" s="12"/>
      <c r="X84" s="12"/>
      <c r="Y84" s="12"/>
      <c r="Z84" s="12"/>
      <c r="AA84" s="12"/>
      <c r="AB84" s="12"/>
      <c r="AC84" s="12"/>
      <c r="AD84" s="12"/>
      <c r="AE84" s="12"/>
    </row>
    <row r="85" spans="1:31" s="35" customFormat="1" ht="6.95" customHeight="1">
      <c r="A85" s="12"/>
      <c r="B85" s="39"/>
      <c r="C85" s="40"/>
      <c r="D85" s="117"/>
      <c r="E85" s="117"/>
      <c r="F85" s="117"/>
      <c r="G85" s="117"/>
      <c r="H85" s="117"/>
      <c r="I85" s="117"/>
      <c r="J85" s="117"/>
      <c r="K85" s="117"/>
      <c r="L85" s="152"/>
      <c r="S85" s="12"/>
      <c r="T85" s="12"/>
      <c r="U85" s="12"/>
      <c r="V85" s="12"/>
      <c r="W85" s="12"/>
      <c r="X85" s="12"/>
      <c r="Y85" s="12"/>
      <c r="Z85" s="12"/>
      <c r="AA85" s="12"/>
      <c r="AB85" s="12"/>
      <c r="AC85" s="12"/>
      <c r="AD85" s="12"/>
      <c r="AE85" s="12"/>
    </row>
    <row r="86" spans="4:11" ht="12">
      <c r="D86" s="90"/>
      <c r="E86" s="90"/>
      <c r="F86" s="90"/>
      <c r="G86" s="90"/>
      <c r="H86" s="90"/>
      <c r="I86" s="90"/>
      <c r="J86" s="90"/>
      <c r="K86" s="90"/>
    </row>
    <row r="87" spans="4:11" ht="12">
      <c r="D87" s="90"/>
      <c r="E87" s="90"/>
      <c r="F87" s="90"/>
      <c r="G87" s="90"/>
      <c r="H87" s="90"/>
      <c r="I87" s="90"/>
      <c r="J87" s="90"/>
      <c r="K87" s="90"/>
    </row>
    <row r="88" spans="4:11" ht="12">
      <c r="D88" s="90"/>
      <c r="E88" s="90"/>
      <c r="F88" s="90"/>
      <c r="G88" s="90"/>
      <c r="H88" s="90"/>
      <c r="I88" s="90"/>
      <c r="J88" s="90"/>
      <c r="K88" s="90"/>
    </row>
    <row r="89" spans="1:31" s="35" customFormat="1" ht="6.95" customHeight="1">
      <c r="A89" s="12"/>
      <c r="B89" s="41"/>
      <c r="C89" s="42"/>
      <c r="D89" s="118"/>
      <c r="E89" s="118"/>
      <c r="F89" s="118"/>
      <c r="G89" s="118"/>
      <c r="H89" s="118"/>
      <c r="I89" s="118"/>
      <c r="J89" s="118"/>
      <c r="K89" s="118"/>
      <c r="L89" s="152"/>
      <c r="S89" s="12"/>
      <c r="T89" s="12"/>
      <c r="U89" s="12"/>
      <c r="V89" s="12"/>
      <c r="W89" s="12"/>
      <c r="X89" s="12"/>
      <c r="Y89" s="12"/>
      <c r="Z89" s="12"/>
      <c r="AA89" s="12"/>
      <c r="AB89" s="12"/>
      <c r="AC89" s="12"/>
      <c r="AD89" s="12"/>
      <c r="AE89" s="12"/>
    </row>
    <row r="90" spans="1:31" s="35" customFormat="1" ht="24.95" customHeight="1">
      <c r="A90" s="12"/>
      <c r="B90" s="2"/>
      <c r="C90" s="26" t="s">
        <v>131</v>
      </c>
      <c r="D90" s="99"/>
      <c r="E90" s="99"/>
      <c r="F90" s="99"/>
      <c r="G90" s="99"/>
      <c r="H90" s="99"/>
      <c r="I90" s="99"/>
      <c r="J90" s="99"/>
      <c r="K90" s="99"/>
      <c r="L90" s="152"/>
      <c r="S90" s="12"/>
      <c r="T90" s="12"/>
      <c r="U90" s="12"/>
      <c r="V90" s="12"/>
      <c r="W90" s="12"/>
      <c r="X90" s="12"/>
      <c r="Y90" s="12"/>
      <c r="Z90" s="12"/>
      <c r="AA90" s="12"/>
      <c r="AB90" s="12"/>
      <c r="AC90" s="12"/>
      <c r="AD90" s="12"/>
      <c r="AE90" s="12"/>
    </row>
    <row r="91" spans="1:31" s="35" customFormat="1" ht="6.95" customHeight="1">
      <c r="A91" s="12"/>
      <c r="B91" s="2"/>
      <c r="C91" s="12"/>
      <c r="D91" s="99"/>
      <c r="E91" s="99"/>
      <c r="F91" s="99"/>
      <c r="G91" s="99"/>
      <c r="H91" s="99"/>
      <c r="I91" s="99"/>
      <c r="J91" s="99"/>
      <c r="K91" s="99"/>
      <c r="L91" s="152"/>
      <c r="S91" s="12"/>
      <c r="T91" s="12"/>
      <c r="U91" s="12"/>
      <c r="V91" s="12"/>
      <c r="W91" s="12"/>
      <c r="X91" s="12"/>
      <c r="Y91" s="12"/>
      <c r="Z91" s="12"/>
      <c r="AA91" s="12"/>
      <c r="AB91" s="12"/>
      <c r="AC91" s="12"/>
      <c r="AD91" s="12"/>
      <c r="AE91" s="12"/>
    </row>
    <row r="92" spans="1:31" s="35" customFormat="1" ht="12" customHeight="1">
      <c r="A92" s="12"/>
      <c r="B92" s="2"/>
      <c r="C92" s="32" t="s">
        <v>17</v>
      </c>
      <c r="D92" s="99"/>
      <c r="E92" s="99"/>
      <c r="F92" s="99"/>
      <c r="G92" s="99"/>
      <c r="H92" s="99"/>
      <c r="I92" s="99"/>
      <c r="J92" s="99"/>
      <c r="K92" s="99"/>
      <c r="L92" s="152"/>
      <c r="S92" s="12"/>
      <c r="T92" s="12"/>
      <c r="U92" s="12"/>
      <c r="V92" s="12"/>
      <c r="W92" s="12"/>
      <c r="X92" s="12"/>
      <c r="Y92" s="12"/>
      <c r="Z92" s="12"/>
      <c r="AA92" s="12"/>
      <c r="AB92" s="12"/>
      <c r="AC92" s="12"/>
      <c r="AD92" s="12"/>
      <c r="AE92" s="12"/>
    </row>
    <row r="93" spans="1:31" s="35" customFormat="1" ht="26.25" customHeight="1">
      <c r="A93" s="12"/>
      <c r="B93" s="2"/>
      <c r="C93" s="12"/>
      <c r="D93" s="99"/>
      <c r="E93" s="210" t="str">
        <f>E7</f>
        <v>Stavební úpravy pro urgentní příjem interních oborů Nemocnice Tábor, a.s.</v>
      </c>
      <c r="F93" s="211"/>
      <c r="G93" s="211"/>
      <c r="H93" s="211"/>
      <c r="I93" s="99"/>
      <c r="J93" s="99"/>
      <c r="K93" s="99"/>
      <c r="L93" s="152"/>
      <c r="S93" s="12"/>
      <c r="T93" s="12"/>
      <c r="U93" s="12"/>
      <c r="V93" s="12"/>
      <c r="W93" s="12"/>
      <c r="X93" s="12"/>
      <c r="Y93" s="12"/>
      <c r="Z93" s="12"/>
      <c r="AA93" s="12"/>
      <c r="AB93" s="12"/>
      <c r="AC93" s="12"/>
      <c r="AD93" s="12"/>
      <c r="AE93" s="12"/>
    </row>
    <row r="94" spans="2:12" ht="12" customHeight="1">
      <c r="B94" s="25"/>
      <c r="C94" s="32" t="s">
        <v>103</v>
      </c>
      <c r="D94" s="90"/>
      <c r="E94" s="90"/>
      <c r="F94" s="90"/>
      <c r="G94" s="90"/>
      <c r="H94" s="90"/>
      <c r="I94" s="90"/>
      <c r="J94" s="90"/>
      <c r="K94" s="90"/>
      <c r="L94" s="25"/>
    </row>
    <row r="95" spans="1:31" s="35" customFormat="1" ht="16.5" customHeight="1">
      <c r="A95" s="12"/>
      <c r="B95" s="2"/>
      <c r="C95" s="12"/>
      <c r="D95" s="99"/>
      <c r="E95" s="210" t="s">
        <v>104</v>
      </c>
      <c r="F95" s="212"/>
      <c r="G95" s="212"/>
      <c r="H95" s="212"/>
      <c r="I95" s="99"/>
      <c r="J95" s="99"/>
      <c r="K95" s="99"/>
      <c r="L95" s="152"/>
      <c r="S95" s="12"/>
      <c r="T95" s="12"/>
      <c r="U95" s="12"/>
      <c r="V95" s="12"/>
      <c r="W95" s="12"/>
      <c r="X95" s="12"/>
      <c r="Y95" s="12"/>
      <c r="Z95" s="12"/>
      <c r="AA95" s="12"/>
      <c r="AB95" s="12"/>
      <c r="AC95" s="12"/>
      <c r="AD95" s="12"/>
      <c r="AE95" s="12"/>
    </row>
    <row r="96" spans="1:31" s="35" customFormat="1" ht="12" customHeight="1">
      <c r="A96" s="12"/>
      <c r="B96" s="2"/>
      <c r="C96" s="32" t="s">
        <v>105</v>
      </c>
      <c r="D96" s="99"/>
      <c r="E96" s="99"/>
      <c r="F96" s="99"/>
      <c r="G96" s="99"/>
      <c r="H96" s="99"/>
      <c r="I96" s="99"/>
      <c r="J96" s="99"/>
      <c r="K96" s="99"/>
      <c r="L96" s="152"/>
      <c r="S96" s="12"/>
      <c r="T96" s="12"/>
      <c r="U96" s="12"/>
      <c r="V96" s="12"/>
      <c r="W96" s="12"/>
      <c r="X96" s="12"/>
      <c r="Y96" s="12"/>
      <c r="Z96" s="12"/>
      <c r="AA96" s="12"/>
      <c r="AB96" s="12"/>
      <c r="AC96" s="12"/>
      <c r="AD96" s="12"/>
      <c r="AE96" s="12"/>
    </row>
    <row r="97" spans="1:31" s="35" customFormat="1" ht="16.5" customHeight="1">
      <c r="A97" s="12"/>
      <c r="B97" s="2"/>
      <c r="C97" s="12"/>
      <c r="D97" s="99"/>
      <c r="E97" s="122" t="str">
        <f>E11</f>
        <v>1 - Zpevněné plochy</v>
      </c>
      <c r="F97" s="212"/>
      <c r="G97" s="212"/>
      <c r="H97" s="212"/>
      <c r="I97" s="99"/>
      <c r="J97" s="99"/>
      <c r="K97" s="99"/>
      <c r="L97" s="152"/>
      <c r="S97" s="12"/>
      <c r="T97" s="12"/>
      <c r="U97" s="12"/>
      <c r="V97" s="12"/>
      <c r="W97" s="12"/>
      <c r="X97" s="12"/>
      <c r="Y97" s="12"/>
      <c r="Z97" s="12"/>
      <c r="AA97" s="12"/>
      <c r="AB97" s="12"/>
      <c r="AC97" s="12"/>
      <c r="AD97" s="12"/>
      <c r="AE97" s="12"/>
    </row>
    <row r="98" spans="1:31" s="35" customFormat="1" ht="6.95" customHeight="1">
      <c r="A98" s="12"/>
      <c r="B98" s="2"/>
      <c r="C98" s="12"/>
      <c r="D98" s="99"/>
      <c r="E98" s="99"/>
      <c r="F98" s="99"/>
      <c r="G98" s="99"/>
      <c r="H98" s="99"/>
      <c r="I98" s="99"/>
      <c r="J98" s="99"/>
      <c r="K98" s="99"/>
      <c r="L98" s="152"/>
      <c r="S98" s="12"/>
      <c r="T98" s="12"/>
      <c r="U98" s="12"/>
      <c r="V98" s="12"/>
      <c r="W98" s="12"/>
      <c r="X98" s="12"/>
      <c r="Y98" s="12"/>
      <c r="Z98" s="12"/>
      <c r="AA98" s="12"/>
      <c r="AB98" s="12"/>
      <c r="AC98" s="12"/>
      <c r="AD98" s="12"/>
      <c r="AE98" s="12"/>
    </row>
    <row r="99" spans="1:31" s="35" customFormat="1" ht="12" customHeight="1">
      <c r="A99" s="12"/>
      <c r="B99" s="2"/>
      <c r="C99" s="32" t="s">
        <v>21</v>
      </c>
      <c r="D99" s="99"/>
      <c r="E99" s="99"/>
      <c r="F99" s="95" t="str">
        <f>F14</f>
        <v>Tř. Kpt. Jaroše 200/10, 390 03 Tábor</v>
      </c>
      <c r="G99" s="99"/>
      <c r="H99" s="99"/>
      <c r="I99" s="94" t="s">
        <v>23</v>
      </c>
      <c r="J99" s="213" t="str">
        <f>IF(J14="","",J14)</f>
        <v>29. 4. 2020</v>
      </c>
      <c r="K99" s="99"/>
      <c r="L99" s="152"/>
      <c r="S99" s="12"/>
      <c r="T99" s="12"/>
      <c r="U99" s="12"/>
      <c r="V99" s="12"/>
      <c r="W99" s="12"/>
      <c r="X99" s="12"/>
      <c r="Y99" s="12"/>
      <c r="Z99" s="12"/>
      <c r="AA99" s="12"/>
      <c r="AB99" s="12"/>
      <c r="AC99" s="12"/>
      <c r="AD99" s="12"/>
      <c r="AE99" s="12"/>
    </row>
    <row r="100" spans="1:31" s="35" customFormat="1" ht="6.95" customHeight="1">
      <c r="A100" s="12"/>
      <c r="B100" s="2"/>
      <c r="C100" s="12"/>
      <c r="D100" s="99"/>
      <c r="E100" s="99"/>
      <c r="F100" s="99"/>
      <c r="G100" s="99"/>
      <c r="H100" s="99"/>
      <c r="I100" s="99"/>
      <c r="J100" s="99"/>
      <c r="K100" s="99"/>
      <c r="L100" s="152"/>
      <c r="S100" s="12"/>
      <c r="T100" s="12"/>
      <c r="U100" s="12"/>
      <c r="V100" s="12"/>
      <c r="W100" s="12"/>
      <c r="X100" s="12"/>
      <c r="Y100" s="12"/>
      <c r="Z100" s="12"/>
      <c r="AA100" s="12"/>
      <c r="AB100" s="12"/>
      <c r="AC100" s="12"/>
      <c r="AD100" s="12"/>
      <c r="AE100" s="12"/>
    </row>
    <row r="101" spans="1:31" s="35" customFormat="1" ht="15.2" customHeight="1">
      <c r="A101" s="12"/>
      <c r="B101" s="2"/>
      <c r="C101" s="32" t="s">
        <v>25</v>
      </c>
      <c r="D101" s="99"/>
      <c r="E101" s="99"/>
      <c r="F101" s="95" t="str">
        <f>E17</f>
        <v>Nemocnice Tábor, a.s.</v>
      </c>
      <c r="G101" s="99"/>
      <c r="H101" s="99"/>
      <c r="I101" s="94" t="s">
        <v>31</v>
      </c>
      <c r="J101" s="227" t="str">
        <f>E23</f>
        <v>AGP nova spol. s r.o.</v>
      </c>
      <c r="K101" s="99"/>
      <c r="L101" s="152"/>
      <c r="S101" s="12"/>
      <c r="T101" s="12"/>
      <c r="U101" s="12"/>
      <c r="V101" s="12"/>
      <c r="W101" s="12"/>
      <c r="X101" s="12"/>
      <c r="Y101" s="12"/>
      <c r="Z101" s="12"/>
      <c r="AA101" s="12"/>
      <c r="AB101" s="12"/>
      <c r="AC101" s="12"/>
      <c r="AD101" s="12"/>
      <c r="AE101" s="12"/>
    </row>
    <row r="102" spans="1:31" s="35" customFormat="1" ht="15.2" customHeight="1">
      <c r="A102" s="12"/>
      <c r="B102" s="2"/>
      <c r="C102" s="32" t="s">
        <v>29</v>
      </c>
      <c r="D102" s="99"/>
      <c r="E102" s="99"/>
      <c r="F102" s="95" t="str">
        <f>IF(E20="","",E20)</f>
        <v>Vyplň údaj</v>
      </c>
      <c r="G102" s="99"/>
      <c r="H102" s="99"/>
      <c r="I102" s="94" t="s">
        <v>34</v>
      </c>
      <c r="J102" s="227" t="str">
        <f>E26</f>
        <v xml:space="preserve"> </v>
      </c>
      <c r="K102" s="99"/>
      <c r="L102" s="152"/>
      <c r="S102" s="12"/>
      <c r="T102" s="12"/>
      <c r="U102" s="12"/>
      <c r="V102" s="12"/>
      <c r="W102" s="12"/>
      <c r="X102" s="12"/>
      <c r="Y102" s="12"/>
      <c r="Z102" s="12"/>
      <c r="AA102" s="12"/>
      <c r="AB102" s="12"/>
      <c r="AC102" s="12"/>
      <c r="AD102" s="12"/>
      <c r="AE102" s="12"/>
    </row>
    <row r="103" spans="1:31" s="35" customFormat="1" ht="10.35" customHeight="1">
      <c r="A103" s="12"/>
      <c r="B103" s="2"/>
      <c r="C103" s="12"/>
      <c r="D103" s="99"/>
      <c r="E103" s="99"/>
      <c r="F103" s="99"/>
      <c r="G103" s="99"/>
      <c r="H103" s="99"/>
      <c r="I103" s="99"/>
      <c r="J103" s="99"/>
      <c r="K103" s="99"/>
      <c r="L103" s="152"/>
      <c r="S103" s="12"/>
      <c r="T103" s="12"/>
      <c r="U103" s="12"/>
      <c r="V103" s="12"/>
      <c r="W103" s="12"/>
      <c r="X103" s="12"/>
      <c r="Y103" s="12"/>
      <c r="Z103" s="12"/>
      <c r="AA103" s="12"/>
      <c r="AB103" s="12"/>
      <c r="AC103" s="12"/>
      <c r="AD103" s="12"/>
      <c r="AE103" s="12"/>
    </row>
    <row r="104" spans="1:31" s="167" customFormat="1" ht="29.25" customHeight="1">
      <c r="A104" s="163"/>
      <c r="B104" s="164"/>
      <c r="C104" s="165" t="s">
        <v>132</v>
      </c>
      <c r="D104" s="237" t="s">
        <v>57</v>
      </c>
      <c r="E104" s="237" t="s">
        <v>53</v>
      </c>
      <c r="F104" s="237" t="s">
        <v>54</v>
      </c>
      <c r="G104" s="237" t="s">
        <v>133</v>
      </c>
      <c r="H104" s="237" t="s">
        <v>134</v>
      </c>
      <c r="I104" s="237" t="s">
        <v>135</v>
      </c>
      <c r="J104" s="237" t="s">
        <v>109</v>
      </c>
      <c r="K104" s="238" t="s">
        <v>136</v>
      </c>
      <c r="L104" s="166"/>
      <c r="M104" s="55" t="s">
        <v>3</v>
      </c>
      <c r="N104" s="56" t="s">
        <v>42</v>
      </c>
      <c r="O104" s="56" t="s">
        <v>137</v>
      </c>
      <c r="P104" s="56" t="s">
        <v>138</v>
      </c>
      <c r="Q104" s="56" t="s">
        <v>139</v>
      </c>
      <c r="R104" s="56" t="s">
        <v>140</v>
      </c>
      <c r="S104" s="56" t="s">
        <v>141</v>
      </c>
      <c r="T104" s="57" t="s">
        <v>142</v>
      </c>
      <c r="U104" s="163"/>
      <c r="V104" s="163"/>
      <c r="W104" s="163"/>
      <c r="X104" s="163"/>
      <c r="Y104" s="163"/>
      <c r="Z104" s="163"/>
      <c r="AA104" s="163"/>
      <c r="AB104" s="163"/>
      <c r="AC104" s="163"/>
      <c r="AD104" s="163"/>
      <c r="AE104" s="163"/>
    </row>
    <row r="105" spans="1:63" s="35" customFormat="1" ht="22.9" customHeight="1">
      <c r="A105" s="12"/>
      <c r="B105" s="2"/>
      <c r="C105" s="63" t="s">
        <v>143</v>
      </c>
      <c r="D105" s="99"/>
      <c r="E105" s="99"/>
      <c r="F105" s="99"/>
      <c r="G105" s="99"/>
      <c r="H105" s="99"/>
      <c r="I105" s="99"/>
      <c r="J105" s="239">
        <f>BK105</f>
        <v>0</v>
      </c>
      <c r="K105" s="99"/>
      <c r="L105" s="2"/>
      <c r="M105" s="58"/>
      <c r="N105" s="49"/>
      <c r="O105" s="59"/>
      <c r="P105" s="168">
        <f>P106</f>
        <v>0</v>
      </c>
      <c r="Q105" s="59"/>
      <c r="R105" s="168">
        <f>R106</f>
        <v>1563.0492958</v>
      </c>
      <c r="S105" s="59"/>
      <c r="T105" s="169">
        <f>T106</f>
        <v>391.1326</v>
      </c>
      <c r="U105" s="12"/>
      <c r="V105" s="12"/>
      <c r="W105" s="12"/>
      <c r="X105" s="12"/>
      <c r="Y105" s="12"/>
      <c r="Z105" s="12"/>
      <c r="AA105" s="12"/>
      <c r="AB105" s="12"/>
      <c r="AC105" s="12"/>
      <c r="AD105" s="12"/>
      <c r="AE105" s="12"/>
      <c r="AT105" s="22" t="s">
        <v>71</v>
      </c>
      <c r="AU105" s="22" t="s">
        <v>110</v>
      </c>
      <c r="BK105" s="170">
        <f>BK106</f>
        <v>0</v>
      </c>
    </row>
    <row r="106" spans="2:63" s="1" customFormat="1" ht="25.9" customHeight="1">
      <c r="B106" s="171"/>
      <c r="D106" s="240" t="s">
        <v>71</v>
      </c>
      <c r="E106" s="241" t="s">
        <v>144</v>
      </c>
      <c r="F106" s="241" t="s">
        <v>82</v>
      </c>
      <c r="G106" s="242"/>
      <c r="H106" s="242"/>
      <c r="I106" s="242"/>
      <c r="J106" s="243">
        <f>BK106</f>
        <v>0</v>
      </c>
      <c r="K106" s="242"/>
      <c r="L106" s="171"/>
      <c r="M106" s="173"/>
      <c r="N106" s="174"/>
      <c r="O106" s="174"/>
      <c r="P106" s="175">
        <f>P107+P211+P221+P223+P228+P277+P290+P368+P387+P389</f>
        <v>0</v>
      </c>
      <c r="Q106" s="174"/>
      <c r="R106" s="175">
        <f>R107+R211+R221+R223+R228+R277+R290+R368+R387+R389</f>
        <v>1563.0492958</v>
      </c>
      <c r="S106" s="174"/>
      <c r="T106" s="176">
        <f>T107+T211+T221+T223+T228+T277+T290+T368+T387+T389</f>
        <v>391.1326</v>
      </c>
      <c r="AR106" s="172" t="s">
        <v>15</v>
      </c>
      <c r="AT106" s="177" t="s">
        <v>71</v>
      </c>
      <c r="AU106" s="177" t="s">
        <v>72</v>
      </c>
      <c r="AY106" s="172" t="s">
        <v>145</v>
      </c>
      <c r="BK106" s="178">
        <f>BK107+BK211+BK221+BK223+BK228+BK277+BK290+BK368+BK387+BK389</f>
        <v>0</v>
      </c>
    </row>
    <row r="107" spans="2:63" s="1" customFormat="1" ht="22.9" customHeight="1">
      <c r="B107" s="171"/>
      <c r="D107" s="240" t="s">
        <v>71</v>
      </c>
      <c r="E107" s="244" t="s">
        <v>15</v>
      </c>
      <c r="F107" s="244" t="s">
        <v>146</v>
      </c>
      <c r="G107" s="242"/>
      <c r="H107" s="242"/>
      <c r="I107" s="242"/>
      <c r="J107" s="245">
        <f>BK107</f>
        <v>0</v>
      </c>
      <c r="K107" s="242"/>
      <c r="L107" s="171"/>
      <c r="M107" s="173"/>
      <c r="N107" s="174"/>
      <c r="O107" s="174"/>
      <c r="P107" s="175">
        <f>P108+P131+P142+P146+P151+P173+P195</f>
        <v>0</v>
      </c>
      <c r="Q107" s="174"/>
      <c r="R107" s="175">
        <f>R108+R131+R142+R146+R151+R173+R195</f>
        <v>4.520529</v>
      </c>
      <c r="S107" s="174"/>
      <c r="T107" s="176">
        <f>T108+T131+T142+T146+T151+T173+T195</f>
        <v>311.1326</v>
      </c>
      <c r="AR107" s="172" t="s">
        <v>15</v>
      </c>
      <c r="AT107" s="177" t="s">
        <v>71</v>
      </c>
      <c r="AU107" s="177" t="s">
        <v>15</v>
      </c>
      <c r="AY107" s="172" t="s">
        <v>145</v>
      </c>
      <c r="BK107" s="178">
        <f>BK108+BK131+BK142+BK146+BK151+BK173+BK195</f>
        <v>0</v>
      </c>
    </row>
    <row r="108" spans="2:63" s="1" customFormat="1" ht="20.85" customHeight="1">
      <c r="B108" s="171"/>
      <c r="D108" s="240" t="s">
        <v>71</v>
      </c>
      <c r="E108" s="244" t="s">
        <v>147</v>
      </c>
      <c r="F108" s="244" t="s">
        <v>148</v>
      </c>
      <c r="G108" s="242"/>
      <c r="H108" s="242"/>
      <c r="I108" s="242"/>
      <c r="J108" s="245">
        <f>BK108</f>
        <v>0</v>
      </c>
      <c r="K108" s="242"/>
      <c r="L108" s="171"/>
      <c r="M108" s="173"/>
      <c r="N108" s="174"/>
      <c r="O108" s="174"/>
      <c r="P108" s="175">
        <f>SUM(P109:P130)</f>
        <v>0</v>
      </c>
      <c r="Q108" s="174"/>
      <c r="R108" s="175">
        <f>SUM(R109:R130)</f>
        <v>0.002555</v>
      </c>
      <c r="S108" s="174"/>
      <c r="T108" s="176">
        <f>SUM(T109:T130)</f>
        <v>311.1326</v>
      </c>
      <c r="AR108" s="172" t="s">
        <v>15</v>
      </c>
      <c r="AT108" s="177" t="s">
        <v>71</v>
      </c>
      <c r="AU108" s="177" t="s">
        <v>80</v>
      </c>
      <c r="AY108" s="172" t="s">
        <v>145</v>
      </c>
      <c r="BK108" s="178">
        <f>SUM(BK109:BK130)</f>
        <v>0</v>
      </c>
    </row>
    <row r="109" spans="1:65" s="35" customFormat="1" ht="24.2" customHeight="1">
      <c r="A109" s="12"/>
      <c r="B109" s="2"/>
      <c r="C109" s="246" t="s">
        <v>15</v>
      </c>
      <c r="D109" s="246" t="s">
        <v>149</v>
      </c>
      <c r="E109" s="247" t="s">
        <v>150</v>
      </c>
      <c r="F109" s="248" t="s">
        <v>151</v>
      </c>
      <c r="G109" s="249" t="s">
        <v>152</v>
      </c>
      <c r="H109" s="250">
        <v>6</v>
      </c>
      <c r="I109" s="3"/>
      <c r="J109" s="272">
        <f>ROUND(I109*H109,2)</f>
        <v>0</v>
      </c>
      <c r="K109" s="248" t="s">
        <v>3</v>
      </c>
      <c r="L109" s="2"/>
      <c r="M109" s="4" t="s">
        <v>3</v>
      </c>
      <c r="N109" s="179" t="s">
        <v>43</v>
      </c>
      <c r="O109" s="53"/>
      <c r="P109" s="180">
        <f>O109*H109</f>
        <v>0</v>
      </c>
      <c r="Q109" s="180">
        <v>0</v>
      </c>
      <c r="R109" s="180">
        <f>Q109*H109</f>
        <v>0</v>
      </c>
      <c r="S109" s="180">
        <v>0</v>
      </c>
      <c r="T109" s="181">
        <f>S109*H109</f>
        <v>0</v>
      </c>
      <c r="U109" s="12"/>
      <c r="V109" s="12"/>
      <c r="W109" s="12"/>
      <c r="X109" s="12"/>
      <c r="Y109" s="12"/>
      <c r="Z109" s="12"/>
      <c r="AA109" s="12"/>
      <c r="AB109" s="12"/>
      <c r="AC109" s="12"/>
      <c r="AD109" s="12"/>
      <c r="AE109" s="12"/>
      <c r="AR109" s="182" t="s">
        <v>90</v>
      </c>
      <c r="AT109" s="182" t="s">
        <v>149</v>
      </c>
      <c r="AU109" s="182" t="s">
        <v>87</v>
      </c>
      <c r="AY109" s="22" t="s">
        <v>145</v>
      </c>
      <c r="BE109" s="183">
        <f>IF(N109="základní",J109,0)</f>
        <v>0</v>
      </c>
      <c r="BF109" s="183">
        <f>IF(N109="snížená",J109,0)</f>
        <v>0</v>
      </c>
      <c r="BG109" s="183">
        <f>IF(N109="zákl. přenesená",J109,0)</f>
        <v>0</v>
      </c>
      <c r="BH109" s="183">
        <f>IF(N109="sníž. přenesená",J109,0)</f>
        <v>0</v>
      </c>
      <c r="BI109" s="183">
        <f>IF(N109="nulová",J109,0)</f>
        <v>0</v>
      </c>
      <c r="BJ109" s="22" t="s">
        <v>15</v>
      </c>
      <c r="BK109" s="183">
        <f>ROUND(I109*H109,2)</f>
        <v>0</v>
      </c>
      <c r="BL109" s="22" t="s">
        <v>90</v>
      </c>
      <c r="BM109" s="182" t="s">
        <v>153</v>
      </c>
    </row>
    <row r="110" spans="1:65" s="35" customFormat="1" ht="16.5" customHeight="1">
      <c r="A110" s="12"/>
      <c r="B110" s="2"/>
      <c r="C110" s="246" t="s">
        <v>80</v>
      </c>
      <c r="D110" s="246" t="s">
        <v>149</v>
      </c>
      <c r="E110" s="247" t="s">
        <v>154</v>
      </c>
      <c r="F110" s="248" t="s">
        <v>155</v>
      </c>
      <c r="G110" s="249" t="s">
        <v>152</v>
      </c>
      <c r="H110" s="250">
        <v>6</v>
      </c>
      <c r="I110" s="3"/>
      <c r="J110" s="272">
        <f>ROUND(I110*H110,2)</f>
        <v>0</v>
      </c>
      <c r="K110" s="248" t="s">
        <v>3</v>
      </c>
      <c r="L110" s="2"/>
      <c r="M110" s="4" t="s">
        <v>3</v>
      </c>
      <c r="N110" s="179" t="s">
        <v>43</v>
      </c>
      <c r="O110" s="53"/>
      <c r="P110" s="180">
        <f>O110*H110</f>
        <v>0</v>
      </c>
      <c r="Q110" s="180">
        <v>0</v>
      </c>
      <c r="R110" s="180">
        <f>Q110*H110</f>
        <v>0</v>
      </c>
      <c r="S110" s="180">
        <v>0</v>
      </c>
      <c r="T110" s="181">
        <f>S110*H110</f>
        <v>0</v>
      </c>
      <c r="U110" s="12"/>
      <c r="V110" s="12"/>
      <c r="W110" s="12"/>
      <c r="X110" s="12"/>
      <c r="Y110" s="12"/>
      <c r="Z110" s="12"/>
      <c r="AA110" s="12"/>
      <c r="AB110" s="12"/>
      <c r="AC110" s="12"/>
      <c r="AD110" s="12"/>
      <c r="AE110" s="12"/>
      <c r="AR110" s="182" t="s">
        <v>90</v>
      </c>
      <c r="AT110" s="182" t="s">
        <v>149</v>
      </c>
      <c r="AU110" s="182" t="s">
        <v>87</v>
      </c>
      <c r="AY110" s="22" t="s">
        <v>145</v>
      </c>
      <c r="BE110" s="183">
        <f>IF(N110="základní",J110,0)</f>
        <v>0</v>
      </c>
      <c r="BF110" s="183">
        <f>IF(N110="snížená",J110,0)</f>
        <v>0</v>
      </c>
      <c r="BG110" s="183">
        <f>IF(N110="zákl. přenesená",J110,0)</f>
        <v>0</v>
      </c>
      <c r="BH110" s="183">
        <f>IF(N110="sníž. přenesená",J110,0)</f>
        <v>0</v>
      </c>
      <c r="BI110" s="183">
        <f>IF(N110="nulová",J110,0)</f>
        <v>0</v>
      </c>
      <c r="BJ110" s="22" t="s">
        <v>15</v>
      </c>
      <c r="BK110" s="183">
        <f>ROUND(I110*H110,2)</f>
        <v>0</v>
      </c>
      <c r="BL110" s="22" t="s">
        <v>90</v>
      </c>
      <c r="BM110" s="182" t="s">
        <v>156</v>
      </c>
    </row>
    <row r="111" spans="1:65" s="35" customFormat="1" ht="24.2" customHeight="1">
      <c r="A111" s="12"/>
      <c r="B111" s="2"/>
      <c r="C111" s="246" t="s">
        <v>90</v>
      </c>
      <c r="D111" s="246" t="s">
        <v>149</v>
      </c>
      <c r="E111" s="247" t="s">
        <v>157</v>
      </c>
      <c r="F111" s="248" t="s">
        <v>158</v>
      </c>
      <c r="G111" s="249" t="s">
        <v>159</v>
      </c>
      <c r="H111" s="250">
        <v>469.31</v>
      </c>
      <c r="I111" s="3"/>
      <c r="J111" s="272">
        <f>ROUND(I111*H111,2)</f>
        <v>0</v>
      </c>
      <c r="K111" s="248" t="s">
        <v>3</v>
      </c>
      <c r="L111" s="2"/>
      <c r="M111" s="4" t="s">
        <v>3</v>
      </c>
      <c r="N111" s="179" t="s">
        <v>43</v>
      </c>
      <c r="O111" s="53"/>
      <c r="P111" s="180">
        <f>O111*H111</f>
        <v>0</v>
      </c>
      <c r="Q111" s="180">
        <v>0</v>
      </c>
      <c r="R111" s="180">
        <f>Q111*H111</f>
        <v>0</v>
      </c>
      <c r="S111" s="180">
        <v>0.29</v>
      </c>
      <c r="T111" s="181">
        <f>S111*H111</f>
        <v>136.0999</v>
      </c>
      <c r="U111" s="12"/>
      <c r="V111" s="12"/>
      <c r="W111" s="12"/>
      <c r="X111" s="12"/>
      <c r="Y111" s="12"/>
      <c r="Z111" s="12"/>
      <c r="AA111" s="12"/>
      <c r="AB111" s="12"/>
      <c r="AC111" s="12"/>
      <c r="AD111" s="12"/>
      <c r="AE111" s="12"/>
      <c r="AR111" s="182" t="s">
        <v>90</v>
      </c>
      <c r="AT111" s="182" t="s">
        <v>149</v>
      </c>
      <c r="AU111" s="182" t="s">
        <v>87</v>
      </c>
      <c r="AY111" s="22" t="s">
        <v>145</v>
      </c>
      <c r="BE111" s="183">
        <f>IF(N111="základní",J111,0)</f>
        <v>0</v>
      </c>
      <c r="BF111" s="183">
        <f>IF(N111="snížená",J111,0)</f>
        <v>0</v>
      </c>
      <c r="BG111" s="183">
        <f>IF(N111="zákl. přenesená",J111,0)</f>
        <v>0</v>
      </c>
      <c r="BH111" s="183">
        <f>IF(N111="sníž. přenesená",J111,0)</f>
        <v>0</v>
      </c>
      <c r="BI111" s="183">
        <f>IF(N111="nulová",J111,0)</f>
        <v>0</v>
      </c>
      <c r="BJ111" s="22" t="s">
        <v>15</v>
      </c>
      <c r="BK111" s="183">
        <f>ROUND(I111*H111,2)</f>
        <v>0</v>
      </c>
      <c r="BL111" s="22" t="s">
        <v>90</v>
      </c>
      <c r="BM111" s="182" t="s">
        <v>160</v>
      </c>
    </row>
    <row r="112" spans="2:51" s="5" customFormat="1" ht="12">
      <c r="B112" s="184"/>
      <c r="C112" s="251"/>
      <c r="D112" s="252" t="s">
        <v>161</v>
      </c>
      <c r="E112" s="253" t="s">
        <v>3</v>
      </c>
      <c r="F112" s="254" t="s">
        <v>162</v>
      </c>
      <c r="G112" s="251"/>
      <c r="H112" s="255">
        <v>469.31</v>
      </c>
      <c r="J112" s="251"/>
      <c r="K112" s="251"/>
      <c r="L112" s="184"/>
      <c r="M112" s="186"/>
      <c r="N112" s="187"/>
      <c r="O112" s="187"/>
      <c r="P112" s="187"/>
      <c r="Q112" s="187"/>
      <c r="R112" s="187"/>
      <c r="S112" s="187"/>
      <c r="T112" s="188"/>
      <c r="AT112" s="185" t="s">
        <v>161</v>
      </c>
      <c r="AU112" s="185" t="s">
        <v>87</v>
      </c>
      <c r="AV112" s="5" t="s">
        <v>80</v>
      </c>
      <c r="AW112" s="5" t="s">
        <v>33</v>
      </c>
      <c r="AX112" s="5" t="s">
        <v>15</v>
      </c>
      <c r="AY112" s="185" t="s">
        <v>145</v>
      </c>
    </row>
    <row r="113" spans="1:65" s="35" customFormat="1" ht="24.2" customHeight="1">
      <c r="A113" s="12"/>
      <c r="B113" s="2"/>
      <c r="C113" s="246" t="s">
        <v>96</v>
      </c>
      <c r="D113" s="246" t="s">
        <v>149</v>
      </c>
      <c r="E113" s="247" t="s">
        <v>163</v>
      </c>
      <c r="F113" s="248" t="s">
        <v>164</v>
      </c>
      <c r="G113" s="249" t="s">
        <v>159</v>
      </c>
      <c r="H113" s="250">
        <v>469.31</v>
      </c>
      <c r="I113" s="3"/>
      <c r="J113" s="272">
        <f>ROUND(I113*H113,2)</f>
        <v>0</v>
      </c>
      <c r="K113" s="248" t="s">
        <v>3</v>
      </c>
      <c r="L113" s="2"/>
      <c r="M113" s="4" t="s">
        <v>3</v>
      </c>
      <c r="N113" s="179" t="s">
        <v>43</v>
      </c>
      <c r="O113" s="53"/>
      <c r="P113" s="180">
        <f>O113*H113</f>
        <v>0</v>
      </c>
      <c r="Q113" s="180">
        <v>0</v>
      </c>
      <c r="R113" s="180">
        <f>Q113*H113</f>
        <v>0</v>
      </c>
      <c r="S113" s="180">
        <v>0.22</v>
      </c>
      <c r="T113" s="181">
        <f>S113*H113</f>
        <v>103.2482</v>
      </c>
      <c r="U113" s="12"/>
      <c r="V113" s="12"/>
      <c r="W113" s="12"/>
      <c r="X113" s="12"/>
      <c r="Y113" s="12"/>
      <c r="Z113" s="12"/>
      <c r="AA113" s="12"/>
      <c r="AB113" s="12"/>
      <c r="AC113" s="12"/>
      <c r="AD113" s="12"/>
      <c r="AE113" s="12"/>
      <c r="AR113" s="182" t="s">
        <v>90</v>
      </c>
      <c r="AT113" s="182" t="s">
        <v>149</v>
      </c>
      <c r="AU113" s="182" t="s">
        <v>87</v>
      </c>
      <c r="AY113" s="22" t="s">
        <v>145</v>
      </c>
      <c r="BE113" s="183">
        <f>IF(N113="základní",J113,0)</f>
        <v>0</v>
      </c>
      <c r="BF113" s="183">
        <f>IF(N113="snížená",J113,0)</f>
        <v>0</v>
      </c>
      <c r="BG113" s="183">
        <f>IF(N113="zákl. přenesená",J113,0)</f>
        <v>0</v>
      </c>
      <c r="BH113" s="183">
        <f>IF(N113="sníž. přenesená",J113,0)</f>
        <v>0</v>
      </c>
      <c r="BI113" s="183">
        <f>IF(N113="nulová",J113,0)</f>
        <v>0</v>
      </c>
      <c r="BJ113" s="22" t="s">
        <v>15</v>
      </c>
      <c r="BK113" s="183">
        <f>ROUND(I113*H113,2)</f>
        <v>0</v>
      </c>
      <c r="BL113" s="22" t="s">
        <v>90</v>
      </c>
      <c r="BM113" s="182" t="s">
        <v>165</v>
      </c>
    </row>
    <row r="114" spans="2:51" s="5" customFormat="1" ht="12">
      <c r="B114" s="184"/>
      <c r="C114" s="251"/>
      <c r="D114" s="252" t="s">
        <v>161</v>
      </c>
      <c r="E114" s="253" t="s">
        <v>3</v>
      </c>
      <c r="F114" s="254" t="s">
        <v>162</v>
      </c>
      <c r="G114" s="251"/>
      <c r="H114" s="255">
        <v>469.31</v>
      </c>
      <c r="J114" s="251"/>
      <c r="K114" s="251"/>
      <c r="L114" s="184"/>
      <c r="M114" s="186"/>
      <c r="N114" s="187"/>
      <c r="O114" s="187"/>
      <c r="P114" s="187"/>
      <c r="Q114" s="187"/>
      <c r="R114" s="187"/>
      <c r="S114" s="187"/>
      <c r="T114" s="188"/>
      <c r="AT114" s="185" t="s">
        <v>161</v>
      </c>
      <c r="AU114" s="185" t="s">
        <v>87</v>
      </c>
      <c r="AV114" s="5" t="s">
        <v>80</v>
      </c>
      <c r="AW114" s="5" t="s">
        <v>33</v>
      </c>
      <c r="AX114" s="5" t="s">
        <v>15</v>
      </c>
      <c r="AY114" s="185" t="s">
        <v>145</v>
      </c>
    </row>
    <row r="115" spans="1:65" s="35" customFormat="1" ht="24.2" customHeight="1">
      <c r="A115" s="12"/>
      <c r="B115" s="2"/>
      <c r="C115" s="246" t="s">
        <v>87</v>
      </c>
      <c r="D115" s="246" t="s">
        <v>149</v>
      </c>
      <c r="E115" s="247" t="s">
        <v>166</v>
      </c>
      <c r="F115" s="248" t="s">
        <v>167</v>
      </c>
      <c r="G115" s="249" t="s">
        <v>159</v>
      </c>
      <c r="H115" s="250">
        <v>73</v>
      </c>
      <c r="I115" s="3"/>
      <c r="J115" s="272">
        <f>ROUND(I115*H115,2)</f>
        <v>0</v>
      </c>
      <c r="K115" s="248" t="s">
        <v>3</v>
      </c>
      <c r="L115" s="2"/>
      <c r="M115" s="4" t="s">
        <v>3</v>
      </c>
      <c r="N115" s="179" t="s">
        <v>43</v>
      </c>
      <c r="O115" s="53"/>
      <c r="P115" s="180">
        <f>O115*H115</f>
        <v>0</v>
      </c>
      <c r="Q115" s="180">
        <v>0</v>
      </c>
      <c r="R115" s="180">
        <f>Q115*H115</f>
        <v>0</v>
      </c>
      <c r="S115" s="180">
        <v>0.29</v>
      </c>
      <c r="T115" s="181">
        <f>S115*H115</f>
        <v>21.169999999999998</v>
      </c>
      <c r="U115" s="12"/>
      <c r="V115" s="12"/>
      <c r="W115" s="12"/>
      <c r="X115" s="12"/>
      <c r="Y115" s="12"/>
      <c r="Z115" s="12"/>
      <c r="AA115" s="12"/>
      <c r="AB115" s="12"/>
      <c r="AC115" s="12"/>
      <c r="AD115" s="12"/>
      <c r="AE115" s="12"/>
      <c r="AR115" s="182" t="s">
        <v>90</v>
      </c>
      <c r="AT115" s="182" t="s">
        <v>149</v>
      </c>
      <c r="AU115" s="182" t="s">
        <v>87</v>
      </c>
      <c r="AY115" s="22" t="s">
        <v>145</v>
      </c>
      <c r="BE115" s="183">
        <f>IF(N115="základní",J115,0)</f>
        <v>0</v>
      </c>
      <c r="BF115" s="183">
        <f>IF(N115="snížená",J115,0)</f>
        <v>0</v>
      </c>
      <c r="BG115" s="183">
        <f>IF(N115="zákl. přenesená",J115,0)</f>
        <v>0</v>
      </c>
      <c r="BH115" s="183">
        <f>IF(N115="sníž. přenesená",J115,0)</f>
        <v>0</v>
      </c>
      <c r="BI115" s="183">
        <f>IF(N115="nulová",J115,0)</f>
        <v>0</v>
      </c>
      <c r="BJ115" s="22" t="s">
        <v>15</v>
      </c>
      <c r="BK115" s="183">
        <f>ROUND(I115*H115,2)</f>
        <v>0</v>
      </c>
      <c r="BL115" s="22" t="s">
        <v>90</v>
      </c>
      <c r="BM115" s="182" t="s">
        <v>168</v>
      </c>
    </row>
    <row r="116" spans="2:51" s="6" customFormat="1" ht="12">
      <c r="B116" s="189"/>
      <c r="C116" s="256"/>
      <c r="D116" s="252" t="s">
        <v>161</v>
      </c>
      <c r="E116" s="257" t="s">
        <v>3</v>
      </c>
      <c r="F116" s="258" t="s">
        <v>169</v>
      </c>
      <c r="G116" s="256"/>
      <c r="H116" s="257" t="s">
        <v>3</v>
      </c>
      <c r="J116" s="256"/>
      <c r="K116" s="256"/>
      <c r="L116" s="189"/>
      <c r="M116" s="191"/>
      <c r="N116" s="192"/>
      <c r="O116" s="192"/>
      <c r="P116" s="192"/>
      <c r="Q116" s="192"/>
      <c r="R116" s="192"/>
      <c r="S116" s="192"/>
      <c r="T116" s="193"/>
      <c r="AT116" s="190" t="s">
        <v>161</v>
      </c>
      <c r="AU116" s="190" t="s">
        <v>87</v>
      </c>
      <c r="AV116" s="6" t="s">
        <v>15</v>
      </c>
      <c r="AW116" s="6" t="s">
        <v>33</v>
      </c>
      <c r="AX116" s="6" t="s">
        <v>72</v>
      </c>
      <c r="AY116" s="190" t="s">
        <v>145</v>
      </c>
    </row>
    <row r="117" spans="2:51" s="5" customFormat="1" ht="12">
      <c r="B117" s="184"/>
      <c r="C117" s="251"/>
      <c r="D117" s="252" t="s">
        <v>161</v>
      </c>
      <c r="E117" s="253" t="s">
        <v>3</v>
      </c>
      <c r="F117" s="254" t="s">
        <v>170</v>
      </c>
      <c r="G117" s="251"/>
      <c r="H117" s="255">
        <v>36.5</v>
      </c>
      <c r="J117" s="251"/>
      <c r="K117" s="251"/>
      <c r="L117" s="184"/>
      <c r="M117" s="186"/>
      <c r="N117" s="187"/>
      <c r="O117" s="187"/>
      <c r="P117" s="187"/>
      <c r="Q117" s="187"/>
      <c r="R117" s="187"/>
      <c r="S117" s="187"/>
      <c r="T117" s="188"/>
      <c r="AT117" s="185" t="s">
        <v>161</v>
      </c>
      <c r="AU117" s="185" t="s">
        <v>87</v>
      </c>
      <c r="AV117" s="5" t="s">
        <v>80</v>
      </c>
      <c r="AW117" s="5" t="s">
        <v>33</v>
      </c>
      <c r="AX117" s="5" t="s">
        <v>72</v>
      </c>
      <c r="AY117" s="185" t="s">
        <v>145</v>
      </c>
    </row>
    <row r="118" spans="2:51" s="6" customFormat="1" ht="12">
      <c r="B118" s="189"/>
      <c r="C118" s="256"/>
      <c r="D118" s="252" t="s">
        <v>161</v>
      </c>
      <c r="E118" s="257" t="s">
        <v>3</v>
      </c>
      <c r="F118" s="258" t="s">
        <v>171</v>
      </c>
      <c r="G118" s="256"/>
      <c r="H118" s="257" t="s">
        <v>3</v>
      </c>
      <c r="J118" s="256"/>
      <c r="K118" s="256"/>
      <c r="L118" s="189"/>
      <c r="M118" s="191"/>
      <c r="N118" s="192"/>
      <c r="O118" s="192"/>
      <c r="P118" s="192"/>
      <c r="Q118" s="192"/>
      <c r="R118" s="192"/>
      <c r="S118" s="192"/>
      <c r="T118" s="193"/>
      <c r="AT118" s="190" t="s">
        <v>161</v>
      </c>
      <c r="AU118" s="190" t="s">
        <v>87</v>
      </c>
      <c r="AV118" s="6" t="s">
        <v>15</v>
      </c>
      <c r="AW118" s="6" t="s">
        <v>33</v>
      </c>
      <c r="AX118" s="6" t="s">
        <v>72</v>
      </c>
      <c r="AY118" s="190" t="s">
        <v>145</v>
      </c>
    </row>
    <row r="119" spans="2:51" s="5" customFormat="1" ht="12">
      <c r="B119" s="184"/>
      <c r="C119" s="251"/>
      <c r="D119" s="252" t="s">
        <v>161</v>
      </c>
      <c r="E119" s="253" t="s">
        <v>3</v>
      </c>
      <c r="F119" s="254" t="s">
        <v>170</v>
      </c>
      <c r="G119" s="251"/>
      <c r="H119" s="255">
        <v>36.5</v>
      </c>
      <c r="J119" s="251"/>
      <c r="K119" s="251"/>
      <c r="L119" s="184"/>
      <c r="M119" s="186"/>
      <c r="N119" s="187"/>
      <c r="O119" s="187"/>
      <c r="P119" s="187"/>
      <c r="Q119" s="187"/>
      <c r="R119" s="187"/>
      <c r="S119" s="187"/>
      <c r="T119" s="188"/>
      <c r="AT119" s="185" t="s">
        <v>161</v>
      </c>
      <c r="AU119" s="185" t="s">
        <v>87</v>
      </c>
      <c r="AV119" s="5" t="s">
        <v>80</v>
      </c>
      <c r="AW119" s="5" t="s">
        <v>33</v>
      </c>
      <c r="AX119" s="5" t="s">
        <v>72</v>
      </c>
      <c r="AY119" s="185" t="s">
        <v>145</v>
      </c>
    </row>
    <row r="120" spans="2:51" s="7" customFormat="1" ht="12">
      <c r="B120" s="194"/>
      <c r="C120" s="259"/>
      <c r="D120" s="252" t="s">
        <v>161</v>
      </c>
      <c r="E120" s="260" t="s">
        <v>3</v>
      </c>
      <c r="F120" s="261" t="s">
        <v>172</v>
      </c>
      <c r="G120" s="259"/>
      <c r="H120" s="262">
        <v>73</v>
      </c>
      <c r="J120" s="259"/>
      <c r="K120" s="259"/>
      <c r="L120" s="194"/>
      <c r="M120" s="196"/>
      <c r="N120" s="197"/>
      <c r="O120" s="197"/>
      <c r="P120" s="197"/>
      <c r="Q120" s="197"/>
      <c r="R120" s="197"/>
      <c r="S120" s="197"/>
      <c r="T120" s="198"/>
      <c r="AT120" s="195" t="s">
        <v>161</v>
      </c>
      <c r="AU120" s="195" t="s">
        <v>87</v>
      </c>
      <c r="AV120" s="7" t="s">
        <v>90</v>
      </c>
      <c r="AW120" s="7" t="s">
        <v>33</v>
      </c>
      <c r="AX120" s="7" t="s">
        <v>15</v>
      </c>
      <c r="AY120" s="195" t="s">
        <v>145</v>
      </c>
    </row>
    <row r="121" spans="1:65" s="35" customFormat="1" ht="24.2" customHeight="1">
      <c r="A121" s="12"/>
      <c r="B121" s="2"/>
      <c r="C121" s="246" t="s">
        <v>93</v>
      </c>
      <c r="D121" s="246" t="s">
        <v>149</v>
      </c>
      <c r="E121" s="247" t="s">
        <v>173</v>
      </c>
      <c r="F121" s="248" t="s">
        <v>174</v>
      </c>
      <c r="G121" s="249" t="s">
        <v>159</v>
      </c>
      <c r="H121" s="250">
        <v>36.5</v>
      </c>
      <c r="I121" s="3"/>
      <c r="J121" s="272">
        <f>ROUND(I121*H121,2)</f>
        <v>0</v>
      </c>
      <c r="K121" s="248" t="s">
        <v>3</v>
      </c>
      <c r="L121" s="2"/>
      <c r="M121" s="4" t="s">
        <v>3</v>
      </c>
      <c r="N121" s="179" t="s">
        <v>43</v>
      </c>
      <c r="O121" s="53"/>
      <c r="P121" s="180">
        <f>O121*H121</f>
        <v>0</v>
      </c>
      <c r="Q121" s="180">
        <v>0</v>
      </c>
      <c r="R121" s="180">
        <f>Q121*H121</f>
        <v>0</v>
      </c>
      <c r="S121" s="180">
        <v>0.22</v>
      </c>
      <c r="T121" s="181">
        <f>S121*H121</f>
        <v>8.03</v>
      </c>
      <c r="U121" s="12"/>
      <c r="V121" s="12"/>
      <c r="W121" s="12"/>
      <c r="X121" s="12"/>
      <c r="Y121" s="12"/>
      <c r="Z121" s="12"/>
      <c r="AA121" s="12"/>
      <c r="AB121" s="12"/>
      <c r="AC121" s="12"/>
      <c r="AD121" s="12"/>
      <c r="AE121" s="12"/>
      <c r="AR121" s="182" t="s">
        <v>90</v>
      </c>
      <c r="AT121" s="182" t="s">
        <v>149</v>
      </c>
      <c r="AU121" s="182" t="s">
        <v>87</v>
      </c>
      <c r="AY121" s="22" t="s">
        <v>145</v>
      </c>
      <c r="BE121" s="183">
        <f>IF(N121="základní",J121,0)</f>
        <v>0</v>
      </c>
      <c r="BF121" s="183">
        <f>IF(N121="snížená",J121,0)</f>
        <v>0</v>
      </c>
      <c r="BG121" s="183">
        <f>IF(N121="zákl. přenesená",J121,0)</f>
        <v>0</v>
      </c>
      <c r="BH121" s="183">
        <f>IF(N121="sníž. přenesená",J121,0)</f>
        <v>0</v>
      </c>
      <c r="BI121" s="183">
        <f>IF(N121="nulová",J121,0)</f>
        <v>0</v>
      </c>
      <c r="BJ121" s="22" t="s">
        <v>15</v>
      </c>
      <c r="BK121" s="183">
        <f>ROUND(I121*H121,2)</f>
        <v>0</v>
      </c>
      <c r="BL121" s="22" t="s">
        <v>90</v>
      </c>
      <c r="BM121" s="182" t="s">
        <v>175</v>
      </c>
    </row>
    <row r="122" spans="2:51" s="6" customFormat="1" ht="12">
      <c r="B122" s="189"/>
      <c r="C122" s="256"/>
      <c r="D122" s="252" t="s">
        <v>161</v>
      </c>
      <c r="E122" s="257" t="s">
        <v>3</v>
      </c>
      <c r="F122" s="258" t="s">
        <v>176</v>
      </c>
      <c r="G122" s="256"/>
      <c r="H122" s="257" t="s">
        <v>3</v>
      </c>
      <c r="J122" s="256"/>
      <c r="K122" s="256"/>
      <c r="L122" s="189"/>
      <c r="M122" s="191"/>
      <c r="N122" s="192"/>
      <c r="O122" s="192"/>
      <c r="P122" s="192"/>
      <c r="Q122" s="192"/>
      <c r="R122" s="192"/>
      <c r="S122" s="192"/>
      <c r="T122" s="193"/>
      <c r="AT122" s="190" t="s">
        <v>161</v>
      </c>
      <c r="AU122" s="190" t="s">
        <v>87</v>
      </c>
      <c r="AV122" s="6" t="s">
        <v>15</v>
      </c>
      <c r="AW122" s="6" t="s">
        <v>33</v>
      </c>
      <c r="AX122" s="6" t="s">
        <v>72</v>
      </c>
      <c r="AY122" s="190" t="s">
        <v>145</v>
      </c>
    </row>
    <row r="123" spans="2:51" s="5" customFormat="1" ht="12">
      <c r="B123" s="184"/>
      <c r="C123" s="251"/>
      <c r="D123" s="252" t="s">
        <v>161</v>
      </c>
      <c r="E123" s="253" t="s">
        <v>3</v>
      </c>
      <c r="F123" s="254" t="s">
        <v>170</v>
      </c>
      <c r="G123" s="251"/>
      <c r="H123" s="255">
        <v>36.5</v>
      </c>
      <c r="J123" s="251"/>
      <c r="K123" s="251"/>
      <c r="L123" s="184"/>
      <c r="M123" s="186"/>
      <c r="N123" s="187"/>
      <c r="O123" s="187"/>
      <c r="P123" s="187"/>
      <c r="Q123" s="187"/>
      <c r="R123" s="187"/>
      <c r="S123" s="187"/>
      <c r="T123" s="188"/>
      <c r="AT123" s="185" t="s">
        <v>161</v>
      </c>
      <c r="AU123" s="185" t="s">
        <v>87</v>
      </c>
      <c r="AV123" s="5" t="s">
        <v>80</v>
      </c>
      <c r="AW123" s="5" t="s">
        <v>33</v>
      </c>
      <c r="AX123" s="5" t="s">
        <v>15</v>
      </c>
      <c r="AY123" s="185" t="s">
        <v>145</v>
      </c>
    </row>
    <row r="124" spans="1:65" s="35" customFormat="1" ht="24.2" customHeight="1">
      <c r="A124" s="12"/>
      <c r="B124" s="2"/>
      <c r="C124" s="246" t="s">
        <v>177</v>
      </c>
      <c r="D124" s="246" t="s">
        <v>149</v>
      </c>
      <c r="E124" s="247" t="s">
        <v>178</v>
      </c>
      <c r="F124" s="248" t="s">
        <v>179</v>
      </c>
      <c r="G124" s="249" t="s">
        <v>159</v>
      </c>
      <c r="H124" s="250">
        <v>36.5</v>
      </c>
      <c r="I124" s="3"/>
      <c r="J124" s="272">
        <f>ROUND(I124*H124,2)</f>
        <v>0</v>
      </c>
      <c r="K124" s="248" t="s">
        <v>3</v>
      </c>
      <c r="L124" s="2"/>
      <c r="M124" s="4" t="s">
        <v>3</v>
      </c>
      <c r="N124" s="179" t="s">
        <v>43</v>
      </c>
      <c r="O124" s="53"/>
      <c r="P124" s="180">
        <f>O124*H124</f>
        <v>0</v>
      </c>
      <c r="Q124" s="180">
        <v>3E-05</v>
      </c>
      <c r="R124" s="180">
        <f>Q124*H124</f>
        <v>0.001095</v>
      </c>
      <c r="S124" s="180">
        <v>0.103</v>
      </c>
      <c r="T124" s="181">
        <f>S124*H124</f>
        <v>3.7594999999999996</v>
      </c>
      <c r="U124" s="12"/>
      <c r="V124" s="12"/>
      <c r="W124" s="12"/>
      <c r="X124" s="12"/>
      <c r="Y124" s="12"/>
      <c r="Z124" s="12"/>
      <c r="AA124" s="12"/>
      <c r="AB124" s="12"/>
      <c r="AC124" s="12"/>
      <c r="AD124" s="12"/>
      <c r="AE124" s="12"/>
      <c r="AR124" s="182" t="s">
        <v>90</v>
      </c>
      <c r="AT124" s="182" t="s">
        <v>149</v>
      </c>
      <c r="AU124" s="182" t="s">
        <v>87</v>
      </c>
      <c r="AY124" s="22" t="s">
        <v>145</v>
      </c>
      <c r="BE124" s="183">
        <f>IF(N124="základní",J124,0)</f>
        <v>0</v>
      </c>
      <c r="BF124" s="183">
        <f>IF(N124="snížená",J124,0)</f>
        <v>0</v>
      </c>
      <c r="BG124" s="183">
        <f>IF(N124="zákl. přenesená",J124,0)</f>
        <v>0</v>
      </c>
      <c r="BH124" s="183">
        <f>IF(N124="sníž. přenesená",J124,0)</f>
        <v>0</v>
      </c>
      <c r="BI124" s="183">
        <f>IF(N124="nulová",J124,0)</f>
        <v>0</v>
      </c>
      <c r="BJ124" s="22" t="s">
        <v>15</v>
      </c>
      <c r="BK124" s="183">
        <f>ROUND(I124*H124,2)</f>
        <v>0</v>
      </c>
      <c r="BL124" s="22" t="s">
        <v>90</v>
      </c>
      <c r="BM124" s="182" t="s">
        <v>180</v>
      </c>
    </row>
    <row r="125" spans="2:51" s="5" customFormat="1" ht="12">
      <c r="B125" s="184"/>
      <c r="C125" s="251"/>
      <c r="D125" s="252" t="s">
        <v>161</v>
      </c>
      <c r="E125" s="253" t="s">
        <v>3</v>
      </c>
      <c r="F125" s="254" t="s">
        <v>181</v>
      </c>
      <c r="G125" s="251"/>
      <c r="H125" s="255">
        <v>36.5</v>
      </c>
      <c r="J125" s="251"/>
      <c r="K125" s="251"/>
      <c r="L125" s="184"/>
      <c r="M125" s="186"/>
      <c r="N125" s="187"/>
      <c r="O125" s="187"/>
      <c r="P125" s="187"/>
      <c r="Q125" s="187"/>
      <c r="R125" s="187"/>
      <c r="S125" s="187"/>
      <c r="T125" s="188"/>
      <c r="AT125" s="185" t="s">
        <v>161</v>
      </c>
      <c r="AU125" s="185" t="s">
        <v>87</v>
      </c>
      <c r="AV125" s="5" t="s">
        <v>80</v>
      </c>
      <c r="AW125" s="5" t="s">
        <v>33</v>
      </c>
      <c r="AX125" s="5" t="s">
        <v>15</v>
      </c>
      <c r="AY125" s="185" t="s">
        <v>145</v>
      </c>
    </row>
    <row r="126" spans="1:65" s="35" customFormat="1" ht="24.2" customHeight="1">
      <c r="A126" s="12"/>
      <c r="B126" s="2"/>
      <c r="C126" s="246" t="s">
        <v>182</v>
      </c>
      <c r="D126" s="246" t="s">
        <v>149</v>
      </c>
      <c r="E126" s="247" t="s">
        <v>183</v>
      </c>
      <c r="F126" s="248" t="s">
        <v>184</v>
      </c>
      <c r="G126" s="249" t="s">
        <v>159</v>
      </c>
      <c r="H126" s="250">
        <v>36.5</v>
      </c>
      <c r="I126" s="3"/>
      <c r="J126" s="272">
        <f>ROUND(I126*H126,2)</f>
        <v>0</v>
      </c>
      <c r="K126" s="248" t="s">
        <v>3</v>
      </c>
      <c r="L126" s="2"/>
      <c r="M126" s="4" t="s">
        <v>3</v>
      </c>
      <c r="N126" s="179" t="s">
        <v>43</v>
      </c>
      <c r="O126" s="53"/>
      <c r="P126" s="180">
        <f>O126*H126</f>
        <v>0</v>
      </c>
      <c r="Q126" s="180">
        <v>4E-05</v>
      </c>
      <c r="R126" s="180">
        <f>Q126*H126</f>
        <v>0.0014600000000000001</v>
      </c>
      <c r="S126" s="180">
        <v>0.128</v>
      </c>
      <c r="T126" s="181">
        <f>S126*H126</f>
        <v>4.672</v>
      </c>
      <c r="U126" s="12"/>
      <c r="V126" s="12"/>
      <c r="W126" s="12"/>
      <c r="X126" s="12"/>
      <c r="Y126" s="12"/>
      <c r="Z126" s="12"/>
      <c r="AA126" s="12"/>
      <c r="AB126" s="12"/>
      <c r="AC126" s="12"/>
      <c r="AD126" s="12"/>
      <c r="AE126" s="12"/>
      <c r="AR126" s="182" t="s">
        <v>90</v>
      </c>
      <c r="AT126" s="182" t="s">
        <v>149</v>
      </c>
      <c r="AU126" s="182" t="s">
        <v>87</v>
      </c>
      <c r="AY126" s="22" t="s">
        <v>145</v>
      </c>
      <c r="BE126" s="183">
        <f>IF(N126="základní",J126,0)</f>
        <v>0</v>
      </c>
      <c r="BF126" s="183">
        <f>IF(N126="snížená",J126,0)</f>
        <v>0</v>
      </c>
      <c r="BG126" s="183">
        <f>IF(N126="zákl. přenesená",J126,0)</f>
        <v>0</v>
      </c>
      <c r="BH126" s="183">
        <f>IF(N126="sníž. přenesená",J126,0)</f>
        <v>0</v>
      </c>
      <c r="BI126" s="183">
        <f>IF(N126="nulová",J126,0)</f>
        <v>0</v>
      </c>
      <c r="BJ126" s="22" t="s">
        <v>15</v>
      </c>
      <c r="BK126" s="183">
        <f>ROUND(I126*H126,2)</f>
        <v>0</v>
      </c>
      <c r="BL126" s="22" t="s">
        <v>90</v>
      </c>
      <c r="BM126" s="182" t="s">
        <v>185</v>
      </c>
    </row>
    <row r="127" spans="2:51" s="5" customFormat="1" ht="12">
      <c r="B127" s="184"/>
      <c r="C127" s="251"/>
      <c r="D127" s="252" t="s">
        <v>161</v>
      </c>
      <c r="E127" s="253" t="s">
        <v>3</v>
      </c>
      <c r="F127" s="254" t="s">
        <v>186</v>
      </c>
      <c r="G127" s="251"/>
      <c r="H127" s="255">
        <v>36.5</v>
      </c>
      <c r="J127" s="251"/>
      <c r="K127" s="251"/>
      <c r="L127" s="184"/>
      <c r="M127" s="186"/>
      <c r="N127" s="187"/>
      <c r="O127" s="187"/>
      <c r="P127" s="187"/>
      <c r="Q127" s="187"/>
      <c r="R127" s="187"/>
      <c r="S127" s="187"/>
      <c r="T127" s="188"/>
      <c r="AT127" s="185" t="s">
        <v>161</v>
      </c>
      <c r="AU127" s="185" t="s">
        <v>87</v>
      </c>
      <c r="AV127" s="5" t="s">
        <v>80</v>
      </c>
      <c r="AW127" s="5" t="s">
        <v>33</v>
      </c>
      <c r="AX127" s="5" t="s">
        <v>15</v>
      </c>
      <c r="AY127" s="185" t="s">
        <v>145</v>
      </c>
    </row>
    <row r="128" spans="1:65" s="35" customFormat="1" ht="16.5" customHeight="1">
      <c r="A128" s="12"/>
      <c r="B128" s="2"/>
      <c r="C128" s="246" t="s">
        <v>187</v>
      </c>
      <c r="D128" s="246" t="s">
        <v>149</v>
      </c>
      <c r="E128" s="247" t="s">
        <v>188</v>
      </c>
      <c r="F128" s="248" t="s">
        <v>189</v>
      </c>
      <c r="G128" s="249" t="s">
        <v>190</v>
      </c>
      <c r="H128" s="250">
        <v>166.6</v>
      </c>
      <c r="I128" s="3"/>
      <c r="J128" s="272">
        <f>ROUND(I128*H128,2)</f>
        <v>0</v>
      </c>
      <c r="K128" s="248" t="s">
        <v>3</v>
      </c>
      <c r="L128" s="2"/>
      <c r="M128" s="4" t="s">
        <v>3</v>
      </c>
      <c r="N128" s="179" t="s">
        <v>43</v>
      </c>
      <c r="O128" s="53"/>
      <c r="P128" s="180">
        <f>O128*H128</f>
        <v>0</v>
      </c>
      <c r="Q128" s="180">
        <v>0</v>
      </c>
      <c r="R128" s="180">
        <f>Q128*H128</f>
        <v>0</v>
      </c>
      <c r="S128" s="180">
        <v>0.205</v>
      </c>
      <c r="T128" s="181">
        <f>S128*H128</f>
        <v>34.153</v>
      </c>
      <c r="U128" s="12"/>
      <c r="V128" s="12"/>
      <c r="W128" s="12"/>
      <c r="X128" s="12"/>
      <c r="Y128" s="12"/>
      <c r="Z128" s="12"/>
      <c r="AA128" s="12"/>
      <c r="AB128" s="12"/>
      <c r="AC128" s="12"/>
      <c r="AD128" s="12"/>
      <c r="AE128" s="12"/>
      <c r="AR128" s="182" t="s">
        <v>90</v>
      </c>
      <c r="AT128" s="182" t="s">
        <v>149</v>
      </c>
      <c r="AU128" s="182" t="s">
        <v>87</v>
      </c>
      <c r="AY128" s="22" t="s">
        <v>145</v>
      </c>
      <c r="BE128" s="183">
        <f>IF(N128="základní",J128,0)</f>
        <v>0</v>
      </c>
      <c r="BF128" s="183">
        <f>IF(N128="snížená",J128,0)</f>
        <v>0</v>
      </c>
      <c r="BG128" s="183">
        <f>IF(N128="zákl. přenesená",J128,0)</f>
        <v>0</v>
      </c>
      <c r="BH128" s="183">
        <f>IF(N128="sníž. přenesená",J128,0)</f>
        <v>0</v>
      </c>
      <c r="BI128" s="183">
        <f>IF(N128="nulová",J128,0)</f>
        <v>0</v>
      </c>
      <c r="BJ128" s="22" t="s">
        <v>15</v>
      </c>
      <c r="BK128" s="183">
        <f>ROUND(I128*H128,2)</f>
        <v>0</v>
      </c>
      <c r="BL128" s="22" t="s">
        <v>90</v>
      </c>
      <c r="BM128" s="182" t="s">
        <v>191</v>
      </c>
    </row>
    <row r="129" spans="2:51" s="5" customFormat="1" ht="12">
      <c r="B129" s="184"/>
      <c r="C129" s="251"/>
      <c r="D129" s="252" t="s">
        <v>161</v>
      </c>
      <c r="E129" s="253" t="s">
        <v>3</v>
      </c>
      <c r="F129" s="254" t="s">
        <v>192</v>
      </c>
      <c r="G129" s="251"/>
      <c r="H129" s="255">
        <v>166.6</v>
      </c>
      <c r="J129" s="251"/>
      <c r="K129" s="251"/>
      <c r="L129" s="184"/>
      <c r="M129" s="186"/>
      <c r="N129" s="187"/>
      <c r="O129" s="187"/>
      <c r="P129" s="187"/>
      <c r="Q129" s="187"/>
      <c r="R129" s="187"/>
      <c r="S129" s="187"/>
      <c r="T129" s="188"/>
      <c r="AT129" s="185" t="s">
        <v>161</v>
      </c>
      <c r="AU129" s="185" t="s">
        <v>87</v>
      </c>
      <c r="AV129" s="5" t="s">
        <v>80</v>
      </c>
      <c r="AW129" s="5" t="s">
        <v>33</v>
      </c>
      <c r="AX129" s="5" t="s">
        <v>15</v>
      </c>
      <c r="AY129" s="185" t="s">
        <v>145</v>
      </c>
    </row>
    <row r="130" spans="1:65" s="35" customFormat="1" ht="21.75" customHeight="1">
      <c r="A130" s="12"/>
      <c r="B130" s="2"/>
      <c r="C130" s="246" t="s">
        <v>193</v>
      </c>
      <c r="D130" s="246" t="s">
        <v>149</v>
      </c>
      <c r="E130" s="247" t="s">
        <v>194</v>
      </c>
      <c r="F130" s="248" t="s">
        <v>195</v>
      </c>
      <c r="G130" s="249" t="s">
        <v>152</v>
      </c>
      <c r="H130" s="250">
        <v>2</v>
      </c>
      <c r="I130" s="3"/>
      <c r="J130" s="272">
        <f>ROUND(I130*H130,2)</f>
        <v>0</v>
      </c>
      <c r="K130" s="248" t="s">
        <v>3</v>
      </c>
      <c r="L130" s="2"/>
      <c r="M130" s="4" t="s">
        <v>3</v>
      </c>
      <c r="N130" s="179" t="s">
        <v>43</v>
      </c>
      <c r="O130" s="53"/>
      <c r="P130" s="180">
        <f>O130*H130</f>
        <v>0</v>
      </c>
      <c r="Q130" s="180">
        <v>0</v>
      </c>
      <c r="R130" s="180">
        <f>Q130*H130</f>
        <v>0</v>
      </c>
      <c r="S130" s="180">
        <v>0</v>
      </c>
      <c r="T130" s="181">
        <f>S130*H130</f>
        <v>0</v>
      </c>
      <c r="U130" s="12"/>
      <c r="V130" s="12"/>
      <c r="W130" s="12"/>
      <c r="X130" s="12"/>
      <c r="Y130" s="12"/>
      <c r="Z130" s="12"/>
      <c r="AA130" s="12"/>
      <c r="AB130" s="12"/>
      <c r="AC130" s="12"/>
      <c r="AD130" s="12"/>
      <c r="AE130" s="12"/>
      <c r="AR130" s="182" t="s">
        <v>90</v>
      </c>
      <c r="AT130" s="182" t="s">
        <v>149</v>
      </c>
      <c r="AU130" s="182" t="s">
        <v>87</v>
      </c>
      <c r="AY130" s="22" t="s">
        <v>145</v>
      </c>
      <c r="BE130" s="183">
        <f>IF(N130="základní",J130,0)</f>
        <v>0</v>
      </c>
      <c r="BF130" s="183">
        <f>IF(N130="snížená",J130,0)</f>
        <v>0</v>
      </c>
      <c r="BG130" s="183">
        <f>IF(N130="zákl. přenesená",J130,0)</f>
        <v>0</v>
      </c>
      <c r="BH130" s="183">
        <f>IF(N130="sníž. přenesená",J130,0)</f>
        <v>0</v>
      </c>
      <c r="BI130" s="183">
        <f>IF(N130="nulová",J130,0)</f>
        <v>0</v>
      </c>
      <c r="BJ130" s="22" t="s">
        <v>15</v>
      </c>
      <c r="BK130" s="183">
        <f>ROUND(I130*H130,2)</f>
        <v>0</v>
      </c>
      <c r="BL130" s="22" t="s">
        <v>90</v>
      </c>
      <c r="BM130" s="182" t="s">
        <v>196</v>
      </c>
    </row>
    <row r="131" spans="2:63" s="1" customFormat="1" ht="20.85" customHeight="1">
      <c r="B131" s="171"/>
      <c r="C131" s="242"/>
      <c r="D131" s="240" t="s">
        <v>71</v>
      </c>
      <c r="E131" s="244" t="s">
        <v>197</v>
      </c>
      <c r="F131" s="244" t="s">
        <v>198</v>
      </c>
      <c r="G131" s="242"/>
      <c r="H131" s="242"/>
      <c r="J131" s="245">
        <f>BK131</f>
        <v>0</v>
      </c>
      <c r="K131" s="242"/>
      <c r="L131" s="171"/>
      <c r="M131" s="173"/>
      <c r="N131" s="174"/>
      <c r="O131" s="174"/>
      <c r="P131" s="175">
        <f>SUM(P132:P141)</f>
        <v>0</v>
      </c>
      <c r="Q131" s="174"/>
      <c r="R131" s="175">
        <f>SUM(R132:R141)</f>
        <v>0</v>
      </c>
      <c r="S131" s="174"/>
      <c r="T131" s="176">
        <f>SUM(T132:T141)</f>
        <v>0</v>
      </c>
      <c r="AR131" s="172" t="s">
        <v>15</v>
      </c>
      <c r="AT131" s="177" t="s">
        <v>71</v>
      </c>
      <c r="AU131" s="177" t="s">
        <v>80</v>
      </c>
      <c r="AY131" s="172" t="s">
        <v>145</v>
      </c>
      <c r="BK131" s="178">
        <f>SUM(BK132:BK141)</f>
        <v>0</v>
      </c>
    </row>
    <row r="132" spans="1:65" s="35" customFormat="1" ht="24.2" customHeight="1">
      <c r="A132" s="12"/>
      <c r="B132" s="2"/>
      <c r="C132" s="246" t="s">
        <v>199</v>
      </c>
      <c r="D132" s="246" t="s">
        <v>149</v>
      </c>
      <c r="E132" s="247" t="s">
        <v>200</v>
      </c>
      <c r="F132" s="248" t="s">
        <v>201</v>
      </c>
      <c r="G132" s="249" t="s">
        <v>159</v>
      </c>
      <c r="H132" s="250">
        <v>645.08</v>
      </c>
      <c r="I132" s="3"/>
      <c r="J132" s="272">
        <f>ROUND(I132*H132,2)</f>
        <v>0</v>
      </c>
      <c r="K132" s="248" t="s">
        <v>3</v>
      </c>
      <c r="L132" s="2"/>
      <c r="M132" s="4" t="s">
        <v>3</v>
      </c>
      <c r="N132" s="179" t="s">
        <v>43</v>
      </c>
      <c r="O132" s="53"/>
      <c r="P132" s="180">
        <f>O132*H132</f>
        <v>0</v>
      </c>
      <c r="Q132" s="180">
        <v>0</v>
      </c>
      <c r="R132" s="180">
        <f>Q132*H132</f>
        <v>0</v>
      </c>
      <c r="S132" s="180">
        <v>0</v>
      </c>
      <c r="T132" s="181">
        <f>S132*H132</f>
        <v>0</v>
      </c>
      <c r="U132" s="12"/>
      <c r="V132" s="12"/>
      <c r="W132" s="12"/>
      <c r="X132" s="12"/>
      <c r="Y132" s="12"/>
      <c r="Z132" s="12"/>
      <c r="AA132" s="12"/>
      <c r="AB132" s="12"/>
      <c r="AC132" s="12"/>
      <c r="AD132" s="12"/>
      <c r="AE132" s="12"/>
      <c r="AR132" s="182" t="s">
        <v>90</v>
      </c>
      <c r="AT132" s="182" t="s">
        <v>149</v>
      </c>
      <c r="AU132" s="182" t="s">
        <v>87</v>
      </c>
      <c r="AY132" s="22" t="s">
        <v>145</v>
      </c>
      <c r="BE132" s="183">
        <f>IF(N132="základní",J132,0)</f>
        <v>0</v>
      </c>
      <c r="BF132" s="183">
        <f>IF(N132="snížená",J132,0)</f>
        <v>0</v>
      </c>
      <c r="BG132" s="183">
        <f>IF(N132="zákl. přenesená",J132,0)</f>
        <v>0</v>
      </c>
      <c r="BH132" s="183">
        <f>IF(N132="sníž. přenesená",J132,0)</f>
        <v>0</v>
      </c>
      <c r="BI132" s="183">
        <f>IF(N132="nulová",J132,0)</f>
        <v>0</v>
      </c>
      <c r="BJ132" s="22" t="s">
        <v>15</v>
      </c>
      <c r="BK132" s="183">
        <f>ROUND(I132*H132,2)</f>
        <v>0</v>
      </c>
      <c r="BL132" s="22" t="s">
        <v>90</v>
      </c>
      <c r="BM132" s="182" t="s">
        <v>202</v>
      </c>
    </row>
    <row r="133" spans="1:65" s="35" customFormat="1" ht="33" customHeight="1">
      <c r="A133" s="12"/>
      <c r="B133" s="2"/>
      <c r="C133" s="246" t="s">
        <v>147</v>
      </c>
      <c r="D133" s="246" t="s">
        <v>149</v>
      </c>
      <c r="E133" s="247" t="s">
        <v>203</v>
      </c>
      <c r="F133" s="248" t="s">
        <v>204</v>
      </c>
      <c r="G133" s="249" t="s">
        <v>205</v>
      </c>
      <c r="H133" s="250">
        <v>186.068</v>
      </c>
      <c r="I133" s="3"/>
      <c r="J133" s="272">
        <f>ROUND(I133*H133,2)</f>
        <v>0</v>
      </c>
      <c r="K133" s="248" t="s">
        <v>3</v>
      </c>
      <c r="L133" s="2"/>
      <c r="M133" s="4" t="s">
        <v>3</v>
      </c>
      <c r="N133" s="179" t="s">
        <v>43</v>
      </c>
      <c r="O133" s="53"/>
      <c r="P133" s="180">
        <f>O133*H133</f>
        <v>0</v>
      </c>
      <c r="Q133" s="180">
        <v>0</v>
      </c>
      <c r="R133" s="180">
        <f>Q133*H133</f>
        <v>0</v>
      </c>
      <c r="S133" s="180">
        <v>0</v>
      </c>
      <c r="T133" s="181">
        <f>S133*H133</f>
        <v>0</v>
      </c>
      <c r="U133" s="12"/>
      <c r="V133" s="12"/>
      <c r="W133" s="12"/>
      <c r="X133" s="12"/>
      <c r="Y133" s="12"/>
      <c r="Z133" s="12"/>
      <c r="AA133" s="12"/>
      <c r="AB133" s="12"/>
      <c r="AC133" s="12"/>
      <c r="AD133" s="12"/>
      <c r="AE133" s="12"/>
      <c r="AR133" s="182" t="s">
        <v>90</v>
      </c>
      <c r="AT133" s="182" t="s">
        <v>149</v>
      </c>
      <c r="AU133" s="182" t="s">
        <v>87</v>
      </c>
      <c r="AY133" s="22" t="s">
        <v>145</v>
      </c>
      <c r="BE133" s="183">
        <f>IF(N133="základní",J133,0)</f>
        <v>0</v>
      </c>
      <c r="BF133" s="183">
        <f>IF(N133="snížená",J133,0)</f>
        <v>0</v>
      </c>
      <c r="BG133" s="183">
        <f>IF(N133="zákl. přenesená",J133,0)</f>
        <v>0</v>
      </c>
      <c r="BH133" s="183">
        <f>IF(N133="sníž. přenesená",J133,0)</f>
        <v>0</v>
      </c>
      <c r="BI133" s="183">
        <f>IF(N133="nulová",J133,0)</f>
        <v>0</v>
      </c>
      <c r="BJ133" s="22" t="s">
        <v>15</v>
      </c>
      <c r="BK133" s="183">
        <f>ROUND(I133*H133,2)</f>
        <v>0</v>
      </c>
      <c r="BL133" s="22" t="s">
        <v>90</v>
      </c>
      <c r="BM133" s="182" t="s">
        <v>206</v>
      </c>
    </row>
    <row r="134" spans="2:51" s="6" customFormat="1" ht="12">
      <c r="B134" s="189"/>
      <c r="C134" s="256"/>
      <c r="D134" s="252" t="s">
        <v>161</v>
      </c>
      <c r="E134" s="257" t="s">
        <v>3</v>
      </c>
      <c r="F134" s="258" t="s">
        <v>207</v>
      </c>
      <c r="G134" s="256"/>
      <c r="H134" s="257" t="s">
        <v>3</v>
      </c>
      <c r="J134" s="256"/>
      <c r="K134" s="256"/>
      <c r="L134" s="189"/>
      <c r="M134" s="191"/>
      <c r="N134" s="192"/>
      <c r="O134" s="192"/>
      <c r="P134" s="192"/>
      <c r="Q134" s="192"/>
      <c r="R134" s="192"/>
      <c r="S134" s="192"/>
      <c r="T134" s="193"/>
      <c r="AT134" s="190" t="s">
        <v>161</v>
      </c>
      <c r="AU134" s="190" t="s">
        <v>87</v>
      </c>
      <c r="AV134" s="6" t="s">
        <v>15</v>
      </c>
      <c r="AW134" s="6" t="s">
        <v>33</v>
      </c>
      <c r="AX134" s="6" t="s">
        <v>72</v>
      </c>
      <c r="AY134" s="190" t="s">
        <v>145</v>
      </c>
    </row>
    <row r="135" spans="2:51" s="5" customFormat="1" ht="12">
      <c r="B135" s="184"/>
      <c r="C135" s="251"/>
      <c r="D135" s="252" t="s">
        <v>161</v>
      </c>
      <c r="E135" s="253" t="s">
        <v>3</v>
      </c>
      <c r="F135" s="254" t="s">
        <v>208</v>
      </c>
      <c r="G135" s="251"/>
      <c r="H135" s="255">
        <v>186.068</v>
      </c>
      <c r="J135" s="251"/>
      <c r="K135" s="251"/>
      <c r="L135" s="184"/>
      <c r="M135" s="186"/>
      <c r="N135" s="187"/>
      <c r="O135" s="187"/>
      <c r="P135" s="187"/>
      <c r="Q135" s="187"/>
      <c r="R135" s="187"/>
      <c r="S135" s="187"/>
      <c r="T135" s="188"/>
      <c r="AT135" s="185" t="s">
        <v>161</v>
      </c>
      <c r="AU135" s="185" t="s">
        <v>87</v>
      </c>
      <c r="AV135" s="5" t="s">
        <v>80</v>
      </c>
      <c r="AW135" s="5" t="s">
        <v>33</v>
      </c>
      <c r="AX135" s="5" t="s">
        <v>15</v>
      </c>
      <c r="AY135" s="185" t="s">
        <v>145</v>
      </c>
    </row>
    <row r="136" spans="1:65" s="35" customFormat="1" ht="33" customHeight="1">
      <c r="A136" s="12"/>
      <c r="B136" s="2"/>
      <c r="C136" s="246" t="s">
        <v>197</v>
      </c>
      <c r="D136" s="246" t="s">
        <v>149</v>
      </c>
      <c r="E136" s="247" t="s">
        <v>209</v>
      </c>
      <c r="F136" s="248" t="s">
        <v>210</v>
      </c>
      <c r="G136" s="249" t="s">
        <v>205</v>
      </c>
      <c r="H136" s="250">
        <v>777.02</v>
      </c>
      <c r="I136" s="3"/>
      <c r="J136" s="272">
        <f>ROUND(I136*H136,2)</f>
        <v>0</v>
      </c>
      <c r="K136" s="248" t="s">
        <v>3</v>
      </c>
      <c r="L136" s="2"/>
      <c r="M136" s="4" t="s">
        <v>3</v>
      </c>
      <c r="N136" s="179" t="s">
        <v>43</v>
      </c>
      <c r="O136" s="53"/>
      <c r="P136" s="180">
        <f>O136*H136</f>
        <v>0</v>
      </c>
      <c r="Q136" s="180">
        <v>0</v>
      </c>
      <c r="R136" s="180">
        <f>Q136*H136</f>
        <v>0</v>
      </c>
      <c r="S136" s="180">
        <v>0</v>
      </c>
      <c r="T136" s="181">
        <f>S136*H136</f>
        <v>0</v>
      </c>
      <c r="U136" s="12"/>
      <c r="V136" s="12"/>
      <c r="W136" s="12"/>
      <c r="X136" s="12"/>
      <c r="Y136" s="12"/>
      <c r="Z136" s="12"/>
      <c r="AA136" s="12"/>
      <c r="AB136" s="12"/>
      <c r="AC136" s="12"/>
      <c r="AD136" s="12"/>
      <c r="AE136" s="12"/>
      <c r="AR136" s="182" t="s">
        <v>90</v>
      </c>
      <c r="AT136" s="182" t="s">
        <v>149</v>
      </c>
      <c r="AU136" s="182" t="s">
        <v>87</v>
      </c>
      <c r="AY136" s="22" t="s">
        <v>145</v>
      </c>
      <c r="BE136" s="183">
        <f>IF(N136="základní",J136,0)</f>
        <v>0</v>
      </c>
      <c r="BF136" s="183">
        <f>IF(N136="snížená",J136,0)</f>
        <v>0</v>
      </c>
      <c r="BG136" s="183">
        <f>IF(N136="zákl. přenesená",J136,0)</f>
        <v>0</v>
      </c>
      <c r="BH136" s="183">
        <f>IF(N136="sníž. přenesená",J136,0)</f>
        <v>0</v>
      </c>
      <c r="BI136" s="183">
        <f>IF(N136="nulová",J136,0)</f>
        <v>0</v>
      </c>
      <c r="BJ136" s="22" t="s">
        <v>15</v>
      </c>
      <c r="BK136" s="183">
        <f>ROUND(I136*H136,2)</f>
        <v>0</v>
      </c>
      <c r="BL136" s="22" t="s">
        <v>90</v>
      </c>
      <c r="BM136" s="182" t="s">
        <v>211</v>
      </c>
    </row>
    <row r="137" spans="1:65" s="35" customFormat="1" ht="33" customHeight="1">
      <c r="A137" s="12"/>
      <c r="B137" s="2"/>
      <c r="C137" s="246" t="s">
        <v>212</v>
      </c>
      <c r="D137" s="246" t="s">
        <v>149</v>
      </c>
      <c r="E137" s="247" t="s">
        <v>213</v>
      </c>
      <c r="F137" s="248" t="s">
        <v>214</v>
      </c>
      <c r="G137" s="249" t="s">
        <v>205</v>
      </c>
      <c r="H137" s="250">
        <v>606.04</v>
      </c>
      <c r="I137" s="3"/>
      <c r="J137" s="272">
        <f>ROUND(I137*H137,2)</f>
        <v>0</v>
      </c>
      <c r="K137" s="248" t="s">
        <v>3</v>
      </c>
      <c r="L137" s="2"/>
      <c r="M137" s="4" t="s">
        <v>3</v>
      </c>
      <c r="N137" s="179" t="s">
        <v>43</v>
      </c>
      <c r="O137" s="53"/>
      <c r="P137" s="180">
        <f>O137*H137</f>
        <v>0</v>
      </c>
      <c r="Q137" s="180">
        <v>0</v>
      </c>
      <c r="R137" s="180">
        <f>Q137*H137</f>
        <v>0</v>
      </c>
      <c r="S137" s="180">
        <v>0</v>
      </c>
      <c r="T137" s="181">
        <f>S137*H137</f>
        <v>0</v>
      </c>
      <c r="U137" s="12"/>
      <c r="V137" s="12"/>
      <c r="W137" s="12"/>
      <c r="X137" s="12"/>
      <c r="Y137" s="12"/>
      <c r="Z137" s="12"/>
      <c r="AA137" s="12"/>
      <c r="AB137" s="12"/>
      <c r="AC137" s="12"/>
      <c r="AD137" s="12"/>
      <c r="AE137" s="12"/>
      <c r="AR137" s="182" t="s">
        <v>90</v>
      </c>
      <c r="AT137" s="182" t="s">
        <v>149</v>
      </c>
      <c r="AU137" s="182" t="s">
        <v>87</v>
      </c>
      <c r="AY137" s="22" t="s">
        <v>145</v>
      </c>
      <c r="BE137" s="183">
        <f>IF(N137="základní",J137,0)</f>
        <v>0</v>
      </c>
      <c r="BF137" s="183">
        <f>IF(N137="snížená",J137,0)</f>
        <v>0</v>
      </c>
      <c r="BG137" s="183">
        <f>IF(N137="zákl. přenesená",J137,0)</f>
        <v>0</v>
      </c>
      <c r="BH137" s="183">
        <f>IF(N137="sníž. přenesená",J137,0)</f>
        <v>0</v>
      </c>
      <c r="BI137" s="183">
        <f>IF(N137="nulová",J137,0)</f>
        <v>0</v>
      </c>
      <c r="BJ137" s="22" t="s">
        <v>15</v>
      </c>
      <c r="BK137" s="183">
        <f>ROUND(I137*H137,2)</f>
        <v>0</v>
      </c>
      <c r="BL137" s="22" t="s">
        <v>90</v>
      </c>
      <c r="BM137" s="182" t="s">
        <v>215</v>
      </c>
    </row>
    <row r="138" spans="2:51" s="6" customFormat="1" ht="12">
      <c r="B138" s="189"/>
      <c r="C138" s="256"/>
      <c r="D138" s="252" t="s">
        <v>161</v>
      </c>
      <c r="E138" s="257" t="s">
        <v>3</v>
      </c>
      <c r="F138" s="258" t="s">
        <v>216</v>
      </c>
      <c r="G138" s="256"/>
      <c r="H138" s="257" t="s">
        <v>3</v>
      </c>
      <c r="J138" s="256"/>
      <c r="K138" s="256"/>
      <c r="L138" s="189"/>
      <c r="M138" s="191"/>
      <c r="N138" s="192"/>
      <c r="O138" s="192"/>
      <c r="P138" s="192"/>
      <c r="Q138" s="192"/>
      <c r="R138" s="192"/>
      <c r="S138" s="192"/>
      <c r="T138" s="193"/>
      <c r="AT138" s="190" t="s">
        <v>161</v>
      </c>
      <c r="AU138" s="190" t="s">
        <v>87</v>
      </c>
      <c r="AV138" s="6" t="s">
        <v>15</v>
      </c>
      <c r="AW138" s="6" t="s">
        <v>33</v>
      </c>
      <c r="AX138" s="6" t="s">
        <v>72</v>
      </c>
      <c r="AY138" s="190" t="s">
        <v>145</v>
      </c>
    </row>
    <row r="139" spans="2:51" s="5" customFormat="1" ht="12">
      <c r="B139" s="184"/>
      <c r="C139" s="251"/>
      <c r="D139" s="252" t="s">
        <v>161</v>
      </c>
      <c r="E139" s="253" t="s">
        <v>3</v>
      </c>
      <c r="F139" s="254" t="s">
        <v>217</v>
      </c>
      <c r="G139" s="251"/>
      <c r="H139" s="255">
        <v>606.04</v>
      </c>
      <c r="J139" s="251"/>
      <c r="K139" s="251"/>
      <c r="L139" s="184"/>
      <c r="M139" s="186"/>
      <c r="N139" s="187"/>
      <c r="O139" s="187"/>
      <c r="P139" s="187"/>
      <c r="Q139" s="187"/>
      <c r="R139" s="187"/>
      <c r="S139" s="187"/>
      <c r="T139" s="188"/>
      <c r="AT139" s="185" t="s">
        <v>161</v>
      </c>
      <c r="AU139" s="185" t="s">
        <v>87</v>
      </c>
      <c r="AV139" s="5" t="s">
        <v>80</v>
      </c>
      <c r="AW139" s="5" t="s">
        <v>33</v>
      </c>
      <c r="AX139" s="5" t="s">
        <v>15</v>
      </c>
      <c r="AY139" s="185" t="s">
        <v>145</v>
      </c>
    </row>
    <row r="140" spans="1:65" s="35" customFormat="1" ht="16.5" customHeight="1">
      <c r="A140" s="12"/>
      <c r="B140" s="2"/>
      <c r="C140" s="263" t="s">
        <v>218</v>
      </c>
      <c r="D140" s="263" t="s">
        <v>219</v>
      </c>
      <c r="E140" s="264" t="s">
        <v>220</v>
      </c>
      <c r="F140" s="265" t="s">
        <v>221</v>
      </c>
      <c r="G140" s="266" t="s">
        <v>222</v>
      </c>
      <c r="H140" s="267">
        <v>1151.476</v>
      </c>
      <c r="I140" s="8"/>
      <c r="J140" s="273">
        <f>ROUND(I140*H140,2)</f>
        <v>0</v>
      </c>
      <c r="K140" s="265" t="s">
        <v>3</v>
      </c>
      <c r="L140" s="199"/>
      <c r="M140" s="9" t="s">
        <v>3</v>
      </c>
      <c r="N140" s="200" t="s">
        <v>43</v>
      </c>
      <c r="O140" s="53"/>
      <c r="P140" s="180">
        <f>O140*H140</f>
        <v>0</v>
      </c>
      <c r="Q140" s="180">
        <v>0</v>
      </c>
      <c r="R140" s="180">
        <f>Q140*H140</f>
        <v>0</v>
      </c>
      <c r="S140" s="180">
        <v>0</v>
      </c>
      <c r="T140" s="181">
        <f>S140*H140</f>
        <v>0</v>
      </c>
      <c r="U140" s="12"/>
      <c r="V140" s="12"/>
      <c r="W140" s="12"/>
      <c r="X140" s="12"/>
      <c r="Y140" s="12"/>
      <c r="Z140" s="12"/>
      <c r="AA140" s="12"/>
      <c r="AB140" s="12"/>
      <c r="AC140" s="12"/>
      <c r="AD140" s="12"/>
      <c r="AE140" s="12"/>
      <c r="AR140" s="182" t="s">
        <v>182</v>
      </c>
      <c r="AT140" s="182" t="s">
        <v>219</v>
      </c>
      <c r="AU140" s="182" t="s">
        <v>87</v>
      </c>
      <c r="AY140" s="22" t="s">
        <v>145</v>
      </c>
      <c r="BE140" s="183">
        <f>IF(N140="základní",J140,0)</f>
        <v>0</v>
      </c>
      <c r="BF140" s="183">
        <f>IF(N140="snížená",J140,0)</f>
        <v>0</v>
      </c>
      <c r="BG140" s="183">
        <f>IF(N140="zákl. přenesená",J140,0)</f>
        <v>0</v>
      </c>
      <c r="BH140" s="183">
        <f>IF(N140="sníž. přenesená",J140,0)</f>
        <v>0</v>
      </c>
      <c r="BI140" s="183">
        <f>IF(N140="nulová",J140,0)</f>
        <v>0</v>
      </c>
      <c r="BJ140" s="22" t="s">
        <v>15</v>
      </c>
      <c r="BK140" s="183">
        <f>ROUND(I140*H140,2)</f>
        <v>0</v>
      </c>
      <c r="BL140" s="22" t="s">
        <v>90</v>
      </c>
      <c r="BM140" s="182" t="s">
        <v>223</v>
      </c>
    </row>
    <row r="141" spans="2:51" s="5" customFormat="1" ht="12">
      <c r="B141" s="184"/>
      <c r="C141" s="251"/>
      <c r="D141" s="252" t="s">
        <v>161</v>
      </c>
      <c r="E141" s="253" t="s">
        <v>3</v>
      </c>
      <c r="F141" s="254" t="s">
        <v>224</v>
      </c>
      <c r="G141" s="251"/>
      <c r="H141" s="255">
        <v>1151.476</v>
      </c>
      <c r="J141" s="251"/>
      <c r="K141" s="251"/>
      <c r="L141" s="184"/>
      <c r="M141" s="186"/>
      <c r="N141" s="187"/>
      <c r="O141" s="187"/>
      <c r="P141" s="187"/>
      <c r="Q141" s="187"/>
      <c r="R141" s="187"/>
      <c r="S141" s="187"/>
      <c r="T141" s="188"/>
      <c r="AT141" s="185" t="s">
        <v>161</v>
      </c>
      <c r="AU141" s="185" t="s">
        <v>87</v>
      </c>
      <c r="AV141" s="5" t="s">
        <v>80</v>
      </c>
      <c r="AW141" s="5" t="s">
        <v>33</v>
      </c>
      <c r="AX141" s="5" t="s">
        <v>15</v>
      </c>
      <c r="AY141" s="185" t="s">
        <v>145</v>
      </c>
    </row>
    <row r="142" spans="2:63" s="1" customFormat="1" ht="20.85" customHeight="1">
      <c r="B142" s="171"/>
      <c r="C142" s="242"/>
      <c r="D142" s="240" t="s">
        <v>71</v>
      </c>
      <c r="E142" s="244" t="s">
        <v>212</v>
      </c>
      <c r="F142" s="244" t="s">
        <v>225</v>
      </c>
      <c r="G142" s="242"/>
      <c r="H142" s="242"/>
      <c r="J142" s="245">
        <f>BK142</f>
        <v>0</v>
      </c>
      <c r="K142" s="242"/>
      <c r="L142" s="171"/>
      <c r="M142" s="173"/>
      <c r="N142" s="174"/>
      <c r="O142" s="174"/>
      <c r="P142" s="175">
        <f>SUM(P143:P145)</f>
        <v>0</v>
      </c>
      <c r="Q142" s="174"/>
      <c r="R142" s="175">
        <f>SUM(R143:R145)</f>
        <v>0</v>
      </c>
      <c r="S142" s="174"/>
      <c r="T142" s="176">
        <f>SUM(T143:T145)</f>
        <v>0</v>
      </c>
      <c r="AR142" s="172" t="s">
        <v>15</v>
      </c>
      <c r="AT142" s="177" t="s">
        <v>71</v>
      </c>
      <c r="AU142" s="177" t="s">
        <v>80</v>
      </c>
      <c r="AY142" s="172" t="s">
        <v>145</v>
      </c>
      <c r="BK142" s="178">
        <f>SUM(BK143:BK145)</f>
        <v>0</v>
      </c>
    </row>
    <row r="143" spans="1:65" s="35" customFormat="1" ht="33" customHeight="1">
      <c r="A143" s="12"/>
      <c r="B143" s="2"/>
      <c r="C143" s="246" t="s">
        <v>9</v>
      </c>
      <c r="D143" s="246" t="s">
        <v>149</v>
      </c>
      <c r="E143" s="247" t="s">
        <v>226</v>
      </c>
      <c r="F143" s="248" t="s">
        <v>227</v>
      </c>
      <c r="G143" s="249" t="s">
        <v>205</v>
      </c>
      <c r="H143" s="250">
        <v>13.65</v>
      </c>
      <c r="I143" s="3"/>
      <c r="J143" s="272">
        <f>ROUND(I143*H143,2)</f>
        <v>0</v>
      </c>
      <c r="K143" s="248" t="s">
        <v>3</v>
      </c>
      <c r="L143" s="2"/>
      <c r="M143" s="4" t="s">
        <v>3</v>
      </c>
      <c r="N143" s="179" t="s">
        <v>43</v>
      </c>
      <c r="O143" s="53"/>
      <c r="P143" s="180">
        <f>O143*H143</f>
        <v>0</v>
      </c>
      <c r="Q143" s="180">
        <v>0</v>
      </c>
      <c r="R143" s="180">
        <f>Q143*H143</f>
        <v>0</v>
      </c>
      <c r="S143" s="180">
        <v>0</v>
      </c>
      <c r="T143" s="181">
        <f>S143*H143</f>
        <v>0</v>
      </c>
      <c r="U143" s="12"/>
      <c r="V143" s="12"/>
      <c r="W143" s="12"/>
      <c r="X143" s="12"/>
      <c r="Y143" s="12"/>
      <c r="Z143" s="12"/>
      <c r="AA143" s="12"/>
      <c r="AB143" s="12"/>
      <c r="AC143" s="12"/>
      <c r="AD143" s="12"/>
      <c r="AE143" s="12"/>
      <c r="AR143" s="182" t="s">
        <v>90</v>
      </c>
      <c r="AT143" s="182" t="s">
        <v>149</v>
      </c>
      <c r="AU143" s="182" t="s">
        <v>87</v>
      </c>
      <c r="AY143" s="22" t="s">
        <v>145</v>
      </c>
      <c r="BE143" s="183">
        <f>IF(N143="základní",J143,0)</f>
        <v>0</v>
      </c>
      <c r="BF143" s="183">
        <f>IF(N143="snížená",J143,0)</f>
        <v>0</v>
      </c>
      <c r="BG143" s="183">
        <f>IF(N143="zákl. přenesená",J143,0)</f>
        <v>0</v>
      </c>
      <c r="BH143" s="183">
        <f>IF(N143="sníž. přenesená",J143,0)</f>
        <v>0</v>
      </c>
      <c r="BI143" s="183">
        <f>IF(N143="nulová",J143,0)</f>
        <v>0</v>
      </c>
      <c r="BJ143" s="22" t="s">
        <v>15</v>
      </c>
      <c r="BK143" s="183">
        <f>ROUND(I143*H143,2)</f>
        <v>0</v>
      </c>
      <c r="BL143" s="22" t="s">
        <v>90</v>
      </c>
      <c r="BM143" s="182" t="s">
        <v>228</v>
      </c>
    </row>
    <row r="144" spans="2:51" s="6" customFormat="1" ht="22.5">
      <c r="B144" s="189"/>
      <c r="C144" s="256"/>
      <c r="D144" s="252" t="s">
        <v>161</v>
      </c>
      <c r="E144" s="257" t="s">
        <v>3</v>
      </c>
      <c r="F144" s="258" t="s">
        <v>229</v>
      </c>
      <c r="G144" s="256"/>
      <c r="H144" s="257" t="s">
        <v>3</v>
      </c>
      <c r="J144" s="256"/>
      <c r="K144" s="256"/>
      <c r="L144" s="189"/>
      <c r="M144" s="191"/>
      <c r="N144" s="192"/>
      <c r="O144" s="192"/>
      <c r="P144" s="192"/>
      <c r="Q144" s="192"/>
      <c r="R144" s="192"/>
      <c r="S144" s="192"/>
      <c r="T144" s="193"/>
      <c r="AT144" s="190" t="s">
        <v>161</v>
      </c>
      <c r="AU144" s="190" t="s">
        <v>87</v>
      </c>
      <c r="AV144" s="6" t="s">
        <v>15</v>
      </c>
      <c r="AW144" s="6" t="s">
        <v>33</v>
      </c>
      <c r="AX144" s="6" t="s">
        <v>72</v>
      </c>
      <c r="AY144" s="190" t="s">
        <v>145</v>
      </c>
    </row>
    <row r="145" spans="2:51" s="5" customFormat="1" ht="12">
      <c r="B145" s="184"/>
      <c r="C145" s="251"/>
      <c r="D145" s="252" t="s">
        <v>161</v>
      </c>
      <c r="E145" s="253" t="s">
        <v>3</v>
      </c>
      <c r="F145" s="254" t="s">
        <v>230</v>
      </c>
      <c r="G145" s="251"/>
      <c r="H145" s="255">
        <v>13.65</v>
      </c>
      <c r="J145" s="251"/>
      <c r="K145" s="251"/>
      <c r="L145" s="184"/>
      <c r="M145" s="186"/>
      <c r="N145" s="187"/>
      <c r="O145" s="187"/>
      <c r="P145" s="187"/>
      <c r="Q145" s="187"/>
      <c r="R145" s="187"/>
      <c r="S145" s="187"/>
      <c r="T145" s="188"/>
      <c r="AT145" s="185" t="s">
        <v>161</v>
      </c>
      <c r="AU145" s="185" t="s">
        <v>87</v>
      </c>
      <c r="AV145" s="5" t="s">
        <v>80</v>
      </c>
      <c r="AW145" s="5" t="s">
        <v>33</v>
      </c>
      <c r="AX145" s="5" t="s">
        <v>15</v>
      </c>
      <c r="AY145" s="185" t="s">
        <v>145</v>
      </c>
    </row>
    <row r="146" spans="2:63" s="1" customFormat="1" ht="20.85" customHeight="1">
      <c r="B146" s="171"/>
      <c r="C146" s="242"/>
      <c r="D146" s="240" t="s">
        <v>71</v>
      </c>
      <c r="E146" s="244" t="s">
        <v>9</v>
      </c>
      <c r="F146" s="244" t="s">
        <v>231</v>
      </c>
      <c r="G146" s="242"/>
      <c r="H146" s="242"/>
      <c r="J146" s="245">
        <f>BK146</f>
        <v>0</v>
      </c>
      <c r="K146" s="242"/>
      <c r="L146" s="171"/>
      <c r="M146" s="173"/>
      <c r="N146" s="174"/>
      <c r="O146" s="174"/>
      <c r="P146" s="175">
        <f>SUM(P147:P150)</f>
        <v>0</v>
      </c>
      <c r="Q146" s="174"/>
      <c r="R146" s="175">
        <f>SUM(R147:R150)</f>
        <v>0.032760000000000004</v>
      </c>
      <c r="S146" s="174"/>
      <c r="T146" s="176">
        <f>SUM(T147:T150)</f>
        <v>0</v>
      </c>
      <c r="AR146" s="172" t="s">
        <v>15</v>
      </c>
      <c r="AT146" s="177" t="s">
        <v>71</v>
      </c>
      <c r="AU146" s="177" t="s">
        <v>80</v>
      </c>
      <c r="AY146" s="172" t="s">
        <v>145</v>
      </c>
      <c r="BK146" s="178">
        <f>SUM(BK147:BK150)</f>
        <v>0</v>
      </c>
    </row>
    <row r="147" spans="1:65" s="35" customFormat="1" ht="21.75" customHeight="1">
      <c r="A147" s="12"/>
      <c r="B147" s="2"/>
      <c r="C147" s="246" t="s">
        <v>232</v>
      </c>
      <c r="D147" s="246" t="s">
        <v>149</v>
      </c>
      <c r="E147" s="247" t="s">
        <v>233</v>
      </c>
      <c r="F147" s="248" t="s">
        <v>234</v>
      </c>
      <c r="G147" s="249" t="s">
        <v>159</v>
      </c>
      <c r="H147" s="250">
        <v>39</v>
      </c>
      <c r="I147" s="3"/>
      <c r="J147" s="272">
        <f>ROUND(I147*H147,2)</f>
        <v>0</v>
      </c>
      <c r="K147" s="248" t="s">
        <v>3</v>
      </c>
      <c r="L147" s="2"/>
      <c r="M147" s="4" t="s">
        <v>3</v>
      </c>
      <c r="N147" s="179" t="s">
        <v>43</v>
      </c>
      <c r="O147" s="53"/>
      <c r="P147" s="180">
        <f>O147*H147</f>
        <v>0</v>
      </c>
      <c r="Q147" s="180">
        <v>0.00084</v>
      </c>
      <c r="R147" s="180">
        <f>Q147*H147</f>
        <v>0.032760000000000004</v>
      </c>
      <c r="S147" s="180">
        <v>0</v>
      </c>
      <c r="T147" s="181">
        <f>S147*H147</f>
        <v>0</v>
      </c>
      <c r="U147" s="12"/>
      <c r="V147" s="12"/>
      <c r="W147" s="12"/>
      <c r="X147" s="12"/>
      <c r="Y147" s="12"/>
      <c r="Z147" s="12"/>
      <c r="AA147" s="12"/>
      <c r="AB147" s="12"/>
      <c r="AC147" s="12"/>
      <c r="AD147" s="12"/>
      <c r="AE147" s="12"/>
      <c r="AR147" s="182" t="s">
        <v>90</v>
      </c>
      <c r="AT147" s="182" t="s">
        <v>149</v>
      </c>
      <c r="AU147" s="182" t="s">
        <v>87</v>
      </c>
      <c r="AY147" s="22" t="s">
        <v>145</v>
      </c>
      <c r="BE147" s="183">
        <f>IF(N147="základní",J147,0)</f>
        <v>0</v>
      </c>
      <c r="BF147" s="183">
        <f>IF(N147="snížená",J147,0)</f>
        <v>0</v>
      </c>
      <c r="BG147" s="183">
        <f>IF(N147="zákl. přenesená",J147,0)</f>
        <v>0</v>
      </c>
      <c r="BH147" s="183">
        <f>IF(N147="sníž. přenesená",J147,0)</f>
        <v>0</v>
      </c>
      <c r="BI147" s="183">
        <f>IF(N147="nulová",J147,0)</f>
        <v>0</v>
      </c>
      <c r="BJ147" s="22" t="s">
        <v>15</v>
      </c>
      <c r="BK147" s="183">
        <f>ROUND(I147*H147,2)</f>
        <v>0</v>
      </c>
      <c r="BL147" s="22" t="s">
        <v>90</v>
      </c>
      <c r="BM147" s="182" t="s">
        <v>235</v>
      </c>
    </row>
    <row r="148" spans="2:51" s="6" customFormat="1" ht="22.5">
      <c r="B148" s="189"/>
      <c r="C148" s="256"/>
      <c r="D148" s="252" t="s">
        <v>161</v>
      </c>
      <c r="E148" s="257" t="s">
        <v>3</v>
      </c>
      <c r="F148" s="258" t="s">
        <v>229</v>
      </c>
      <c r="G148" s="256"/>
      <c r="H148" s="257" t="s">
        <v>3</v>
      </c>
      <c r="J148" s="256"/>
      <c r="K148" s="256"/>
      <c r="L148" s="189"/>
      <c r="M148" s="191"/>
      <c r="N148" s="192"/>
      <c r="O148" s="192"/>
      <c r="P148" s="192"/>
      <c r="Q148" s="192"/>
      <c r="R148" s="192"/>
      <c r="S148" s="192"/>
      <c r="T148" s="193"/>
      <c r="AT148" s="190" t="s">
        <v>161</v>
      </c>
      <c r="AU148" s="190" t="s">
        <v>87</v>
      </c>
      <c r="AV148" s="6" t="s">
        <v>15</v>
      </c>
      <c r="AW148" s="6" t="s">
        <v>33</v>
      </c>
      <c r="AX148" s="6" t="s">
        <v>72</v>
      </c>
      <c r="AY148" s="190" t="s">
        <v>145</v>
      </c>
    </row>
    <row r="149" spans="2:51" s="5" customFormat="1" ht="12">
      <c r="B149" s="184"/>
      <c r="C149" s="251"/>
      <c r="D149" s="252" t="s">
        <v>161</v>
      </c>
      <c r="E149" s="253" t="s">
        <v>3</v>
      </c>
      <c r="F149" s="254" t="s">
        <v>236</v>
      </c>
      <c r="G149" s="251"/>
      <c r="H149" s="255">
        <v>39</v>
      </c>
      <c r="J149" s="251"/>
      <c r="K149" s="251"/>
      <c r="L149" s="184"/>
      <c r="M149" s="186"/>
      <c r="N149" s="187"/>
      <c r="O149" s="187"/>
      <c r="P149" s="187"/>
      <c r="Q149" s="187"/>
      <c r="R149" s="187"/>
      <c r="S149" s="187"/>
      <c r="T149" s="188"/>
      <c r="AT149" s="185" t="s">
        <v>161</v>
      </c>
      <c r="AU149" s="185" t="s">
        <v>87</v>
      </c>
      <c r="AV149" s="5" t="s">
        <v>80</v>
      </c>
      <c r="AW149" s="5" t="s">
        <v>33</v>
      </c>
      <c r="AX149" s="5" t="s">
        <v>15</v>
      </c>
      <c r="AY149" s="185" t="s">
        <v>145</v>
      </c>
    </row>
    <row r="150" spans="1:65" s="35" customFormat="1" ht="24.2" customHeight="1">
      <c r="A150" s="12"/>
      <c r="B150" s="2"/>
      <c r="C150" s="246" t="s">
        <v>237</v>
      </c>
      <c r="D150" s="246" t="s">
        <v>149</v>
      </c>
      <c r="E150" s="247" t="s">
        <v>238</v>
      </c>
      <c r="F150" s="248" t="s">
        <v>239</v>
      </c>
      <c r="G150" s="249" t="s">
        <v>159</v>
      </c>
      <c r="H150" s="250">
        <v>39</v>
      </c>
      <c r="I150" s="3"/>
      <c r="J150" s="272">
        <f>ROUND(I150*H150,2)</f>
        <v>0</v>
      </c>
      <c r="K150" s="248" t="s">
        <v>3</v>
      </c>
      <c r="L150" s="2"/>
      <c r="M150" s="4" t="s">
        <v>3</v>
      </c>
      <c r="N150" s="179" t="s">
        <v>43</v>
      </c>
      <c r="O150" s="53"/>
      <c r="P150" s="180">
        <f>O150*H150</f>
        <v>0</v>
      </c>
      <c r="Q150" s="180">
        <v>0</v>
      </c>
      <c r="R150" s="180">
        <f>Q150*H150</f>
        <v>0</v>
      </c>
      <c r="S150" s="180">
        <v>0</v>
      </c>
      <c r="T150" s="181">
        <f>S150*H150</f>
        <v>0</v>
      </c>
      <c r="U150" s="12"/>
      <c r="V150" s="12"/>
      <c r="W150" s="12"/>
      <c r="X150" s="12"/>
      <c r="Y150" s="12"/>
      <c r="Z150" s="12"/>
      <c r="AA150" s="12"/>
      <c r="AB150" s="12"/>
      <c r="AC150" s="12"/>
      <c r="AD150" s="12"/>
      <c r="AE150" s="12"/>
      <c r="AR150" s="182" t="s">
        <v>90</v>
      </c>
      <c r="AT150" s="182" t="s">
        <v>149</v>
      </c>
      <c r="AU150" s="182" t="s">
        <v>87</v>
      </c>
      <c r="AY150" s="22" t="s">
        <v>145</v>
      </c>
      <c r="BE150" s="183">
        <f>IF(N150="základní",J150,0)</f>
        <v>0</v>
      </c>
      <c r="BF150" s="183">
        <f>IF(N150="snížená",J150,0)</f>
        <v>0</v>
      </c>
      <c r="BG150" s="183">
        <f>IF(N150="zákl. přenesená",J150,0)</f>
        <v>0</v>
      </c>
      <c r="BH150" s="183">
        <f>IF(N150="sníž. přenesená",J150,0)</f>
        <v>0</v>
      </c>
      <c r="BI150" s="183">
        <f>IF(N150="nulová",J150,0)</f>
        <v>0</v>
      </c>
      <c r="BJ150" s="22" t="s">
        <v>15</v>
      </c>
      <c r="BK150" s="183">
        <f>ROUND(I150*H150,2)</f>
        <v>0</v>
      </c>
      <c r="BL150" s="22" t="s">
        <v>90</v>
      </c>
      <c r="BM150" s="182" t="s">
        <v>240</v>
      </c>
    </row>
    <row r="151" spans="2:63" s="1" customFormat="1" ht="20.85" customHeight="1">
      <c r="B151" s="171"/>
      <c r="C151" s="242"/>
      <c r="D151" s="240" t="s">
        <v>71</v>
      </c>
      <c r="E151" s="244" t="s">
        <v>232</v>
      </c>
      <c r="F151" s="244" t="s">
        <v>241</v>
      </c>
      <c r="G151" s="242"/>
      <c r="H151" s="242"/>
      <c r="J151" s="245">
        <f>BK151</f>
        <v>0</v>
      </c>
      <c r="K151" s="242"/>
      <c r="L151" s="171"/>
      <c r="M151" s="173"/>
      <c r="N151" s="174"/>
      <c r="O151" s="174"/>
      <c r="P151" s="175">
        <f>SUM(P152:P172)</f>
        <v>0</v>
      </c>
      <c r="Q151" s="174"/>
      <c r="R151" s="175">
        <f>SUM(R152:R172)</f>
        <v>0</v>
      </c>
      <c r="S151" s="174"/>
      <c r="T151" s="176">
        <f>SUM(T152:T172)</f>
        <v>0</v>
      </c>
      <c r="AR151" s="172" t="s">
        <v>15</v>
      </c>
      <c r="AT151" s="177" t="s">
        <v>71</v>
      </c>
      <c r="AU151" s="177" t="s">
        <v>80</v>
      </c>
      <c r="AY151" s="172" t="s">
        <v>145</v>
      </c>
      <c r="BK151" s="178">
        <f>SUM(BK152:BK172)</f>
        <v>0</v>
      </c>
    </row>
    <row r="152" spans="1:65" s="35" customFormat="1" ht="24.2" customHeight="1">
      <c r="A152" s="12"/>
      <c r="B152" s="2"/>
      <c r="C152" s="246" t="s">
        <v>242</v>
      </c>
      <c r="D152" s="246" t="s">
        <v>149</v>
      </c>
      <c r="E152" s="247" t="s">
        <v>243</v>
      </c>
      <c r="F152" s="248" t="s">
        <v>244</v>
      </c>
      <c r="G152" s="249" t="s">
        <v>152</v>
      </c>
      <c r="H152" s="250">
        <v>6</v>
      </c>
      <c r="I152" s="3"/>
      <c r="J152" s="272">
        <f>ROUND(I152*H152,2)</f>
        <v>0</v>
      </c>
      <c r="K152" s="248" t="s">
        <v>3</v>
      </c>
      <c r="L152" s="2"/>
      <c r="M152" s="4" t="s">
        <v>3</v>
      </c>
      <c r="N152" s="179" t="s">
        <v>43</v>
      </c>
      <c r="O152" s="53"/>
      <c r="P152" s="180">
        <f>O152*H152</f>
        <v>0</v>
      </c>
      <c r="Q152" s="180">
        <v>0</v>
      </c>
      <c r="R152" s="180">
        <f>Q152*H152</f>
        <v>0</v>
      </c>
      <c r="S152" s="180">
        <v>0</v>
      </c>
      <c r="T152" s="181">
        <f>S152*H152</f>
        <v>0</v>
      </c>
      <c r="U152" s="12"/>
      <c r="V152" s="12"/>
      <c r="W152" s="12"/>
      <c r="X152" s="12"/>
      <c r="Y152" s="12"/>
      <c r="Z152" s="12"/>
      <c r="AA152" s="12"/>
      <c r="AB152" s="12"/>
      <c r="AC152" s="12"/>
      <c r="AD152" s="12"/>
      <c r="AE152" s="12"/>
      <c r="AR152" s="182" t="s">
        <v>90</v>
      </c>
      <c r="AT152" s="182" t="s">
        <v>149</v>
      </c>
      <c r="AU152" s="182" t="s">
        <v>87</v>
      </c>
      <c r="AY152" s="22" t="s">
        <v>145</v>
      </c>
      <c r="BE152" s="183">
        <f>IF(N152="základní",J152,0)</f>
        <v>0</v>
      </c>
      <c r="BF152" s="183">
        <f>IF(N152="snížená",J152,0)</f>
        <v>0</v>
      </c>
      <c r="BG152" s="183">
        <f>IF(N152="zákl. přenesená",J152,0)</f>
        <v>0</v>
      </c>
      <c r="BH152" s="183">
        <f>IF(N152="sníž. přenesená",J152,0)</f>
        <v>0</v>
      </c>
      <c r="BI152" s="183">
        <f>IF(N152="nulová",J152,0)</f>
        <v>0</v>
      </c>
      <c r="BJ152" s="22" t="s">
        <v>15</v>
      </c>
      <c r="BK152" s="183">
        <f>ROUND(I152*H152,2)</f>
        <v>0</v>
      </c>
      <c r="BL152" s="22" t="s">
        <v>90</v>
      </c>
      <c r="BM152" s="182" t="s">
        <v>245</v>
      </c>
    </row>
    <row r="153" spans="1:65" s="35" customFormat="1" ht="24.2" customHeight="1">
      <c r="A153" s="12"/>
      <c r="B153" s="2"/>
      <c r="C153" s="246" t="s">
        <v>246</v>
      </c>
      <c r="D153" s="246" t="s">
        <v>149</v>
      </c>
      <c r="E153" s="247" t="s">
        <v>247</v>
      </c>
      <c r="F153" s="248" t="s">
        <v>248</v>
      </c>
      <c r="G153" s="249" t="s">
        <v>152</v>
      </c>
      <c r="H153" s="250">
        <v>6</v>
      </c>
      <c r="I153" s="3"/>
      <c r="J153" s="272">
        <f>ROUND(I153*H153,2)</f>
        <v>0</v>
      </c>
      <c r="K153" s="248" t="s">
        <v>3</v>
      </c>
      <c r="L153" s="2"/>
      <c r="M153" s="4" t="s">
        <v>3</v>
      </c>
      <c r="N153" s="179" t="s">
        <v>43</v>
      </c>
      <c r="O153" s="53"/>
      <c r="P153" s="180">
        <f>O153*H153</f>
        <v>0</v>
      </c>
      <c r="Q153" s="180">
        <v>0</v>
      </c>
      <c r="R153" s="180">
        <f>Q153*H153</f>
        <v>0</v>
      </c>
      <c r="S153" s="180">
        <v>0</v>
      </c>
      <c r="T153" s="181">
        <f>S153*H153</f>
        <v>0</v>
      </c>
      <c r="U153" s="12"/>
      <c r="V153" s="12"/>
      <c r="W153" s="12"/>
      <c r="X153" s="12"/>
      <c r="Y153" s="12"/>
      <c r="Z153" s="12"/>
      <c r="AA153" s="12"/>
      <c r="AB153" s="12"/>
      <c r="AC153" s="12"/>
      <c r="AD153" s="12"/>
      <c r="AE153" s="12"/>
      <c r="AR153" s="182" t="s">
        <v>90</v>
      </c>
      <c r="AT153" s="182" t="s">
        <v>149</v>
      </c>
      <c r="AU153" s="182" t="s">
        <v>87</v>
      </c>
      <c r="AY153" s="22" t="s">
        <v>145</v>
      </c>
      <c r="BE153" s="183">
        <f>IF(N153="základní",J153,0)</f>
        <v>0</v>
      </c>
      <c r="BF153" s="183">
        <f>IF(N153="snížená",J153,0)</f>
        <v>0</v>
      </c>
      <c r="BG153" s="183">
        <f>IF(N153="zákl. přenesená",J153,0)</f>
        <v>0</v>
      </c>
      <c r="BH153" s="183">
        <f>IF(N153="sníž. přenesená",J153,0)</f>
        <v>0</v>
      </c>
      <c r="BI153" s="183">
        <f>IF(N153="nulová",J153,0)</f>
        <v>0</v>
      </c>
      <c r="BJ153" s="22" t="s">
        <v>15</v>
      </c>
      <c r="BK153" s="183">
        <f>ROUND(I153*H153,2)</f>
        <v>0</v>
      </c>
      <c r="BL153" s="22" t="s">
        <v>90</v>
      </c>
      <c r="BM153" s="182" t="s">
        <v>249</v>
      </c>
    </row>
    <row r="154" spans="1:65" s="35" customFormat="1" ht="21.75" customHeight="1">
      <c r="A154" s="12"/>
      <c r="B154" s="2"/>
      <c r="C154" s="246" t="s">
        <v>250</v>
      </c>
      <c r="D154" s="246" t="s">
        <v>149</v>
      </c>
      <c r="E154" s="247" t="s">
        <v>251</v>
      </c>
      <c r="F154" s="248" t="s">
        <v>252</v>
      </c>
      <c r="G154" s="249" t="s">
        <v>152</v>
      </c>
      <c r="H154" s="250">
        <v>6</v>
      </c>
      <c r="I154" s="3"/>
      <c r="J154" s="272">
        <f>ROUND(I154*H154,2)</f>
        <v>0</v>
      </c>
      <c r="K154" s="248" t="s">
        <v>3</v>
      </c>
      <c r="L154" s="2"/>
      <c r="M154" s="4" t="s">
        <v>3</v>
      </c>
      <c r="N154" s="179" t="s">
        <v>43</v>
      </c>
      <c r="O154" s="53"/>
      <c r="P154" s="180">
        <f>O154*H154</f>
        <v>0</v>
      </c>
      <c r="Q154" s="180">
        <v>0</v>
      </c>
      <c r="R154" s="180">
        <f>Q154*H154</f>
        <v>0</v>
      </c>
      <c r="S154" s="180">
        <v>0</v>
      </c>
      <c r="T154" s="181">
        <f>S154*H154</f>
        <v>0</v>
      </c>
      <c r="U154" s="12"/>
      <c r="V154" s="12"/>
      <c r="W154" s="12"/>
      <c r="X154" s="12"/>
      <c r="Y154" s="12"/>
      <c r="Z154" s="12"/>
      <c r="AA154" s="12"/>
      <c r="AB154" s="12"/>
      <c r="AC154" s="12"/>
      <c r="AD154" s="12"/>
      <c r="AE154" s="12"/>
      <c r="AR154" s="182" t="s">
        <v>90</v>
      </c>
      <c r="AT154" s="182" t="s">
        <v>149</v>
      </c>
      <c r="AU154" s="182" t="s">
        <v>87</v>
      </c>
      <c r="AY154" s="22" t="s">
        <v>145</v>
      </c>
      <c r="BE154" s="183">
        <f>IF(N154="základní",J154,0)</f>
        <v>0</v>
      </c>
      <c r="BF154" s="183">
        <f>IF(N154="snížená",J154,0)</f>
        <v>0</v>
      </c>
      <c r="BG154" s="183">
        <f>IF(N154="zákl. přenesená",J154,0)</f>
        <v>0</v>
      </c>
      <c r="BH154" s="183">
        <f>IF(N154="sníž. přenesená",J154,0)</f>
        <v>0</v>
      </c>
      <c r="BI154" s="183">
        <f>IF(N154="nulová",J154,0)</f>
        <v>0</v>
      </c>
      <c r="BJ154" s="22" t="s">
        <v>15</v>
      </c>
      <c r="BK154" s="183">
        <f>ROUND(I154*H154,2)</f>
        <v>0</v>
      </c>
      <c r="BL154" s="22" t="s">
        <v>90</v>
      </c>
      <c r="BM154" s="182" t="s">
        <v>253</v>
      </c>
    </row>
    <row r="155" spans="1:65" s="35" customFormat="1" ht="24.2" customHeight="1">
      <c r="A155" s="12"/>
      <c r="B155" s="2"/>
      <c r="C155" s="246" t="s">
        <v>8</v>
      </c>
      <c r="D155" s="246" t="s">
        <v>149</v>
      </c>
      <c r="E155" s="247" t="s">
        <v>254</v>
      </c>
      <c r="F155" s="248" t="s">
        <v>255</v>
      </c>
      <c r="G155" s="249" t="s">
        <v>152</v>
      </c>
      <c r="H155" s="250">
        <v>54</v>
      </c>
      <c r="I155" s="3"/>
      <c r="J155" s="272">
        <f>ROUND(I155*H155,2)</f>
        <v>0</v>
      </c>
      <c r="K155" s="248" t="s">
        <v>3</v>
      </c>
      <c r="L155" s="2"/>
      <c r="M155" s="4" t="s">
        <v>3</v>
      </c>
      <c r="N155" s="179" t="s">
        <v>43</v>
      </c>
      <c r="O155" s="53"/>
      <c r="P155" s="180">
        <f>O155*H155</f>
        <v>0</v>
      </c>
      <c r="Q155" s="180">
        <v>0</v>
      </c>
      <c r="R155" s="180">
        <f>Q155*H155</f>
        <v>0</v>
      </c>
      <c r="S155" s="180">
        <v>0</v>
      </c>
      <c r="T155" s="181">
        <f>S155*H155</f>
        <v>0</v>
      </c>
      <c r="U155" s="12"/>
      <c r="V155" s="12"/>
      <c r="W155" s="12"/>
      <c r="X155" s="12"/>
      <c r="Y155" s="12"/>
      <c r="Z155" s="12"/>
      <c r="AA155" s="12"/>
      <c r="AB155" s="12"/>
      <c r="AC155" s="12"/>
      <c r="AD155" s="12"/>
      <c r="AE155" s="12"/>
      <c r="AR155" s="182" t="s">
        <v>90</v>
      </c>
      <c r="AT155" s="182" t="s">
        <v>149</v>
      </c>
      <c r="AU155" s="182" t="s">
        <v>87</v>
      </c>
      <c r="AY155" s="22" t="s">
        <v>145</v>
      </c>
      <c r="BE155" s="183">
        <f>IF(N155="základní",J155,0)</f>
        <v>0</v>
      </c>
      <c r="BF155" s="183">
        <f>IF(N155="snížená",J155,0)</f>
        <v>0</v>
      </c>
      <c r="BG155" s="183">
        <f>IF(N155="zákl. přenesená",J155,0)</f>
        <v>0</v>
      </c>
      <c r="BH155" s="183">
        <f>IF(N155="sníž. přenesená",J155,0)</f>
        <v>0</v>
      </c>
      <c r="BI155" s="183">
        <f>IF(N155="nulová",J155,0)</f>
        <v>0</v>
      </c>
      <c r="BJ155" s="22" t="s">
        <v>15</v>
      </c>
      <c r="BK155" s="183">
        <f>ROUND(I155*H155,2)</f>
        <v>0</v>
      </c>
      <c r="BL155" s="22" t="s">
        <v>90</v>
      </c>
      <c r="BM155" s="182" t="s">
        <v>256</v>
      </c>
    </row>
    <row r="156" spans="2:51" s="6" customFormat="1" ht="12">
      <c r="B156" s="189"/>
      <c r="C156" s="256"/>
      <c r="D156" s="252" t="s">
        <v>161</v>
      </c>
      <c r="E156" s="257" t="s">
        <v>3</v>
      </c>
      <c r="F156" s="258" t="s">
        <v>257</v>
      </c>
      <c r="G156" s="256"/>
      <c r="H156" s="257" t="s">
        <v>3</v>
      </c>
      <c r="J156" s="256"/>
      <c r="K156" s="256"/>
      <c r="L156" s="189"/>
      <c r="M156" s="191"/>
      <c r="N156" s="192"/>
      <c r="O156" s="192"/>
      <c r="P156" s="192"/>
      <c r="Q156" s="192"/>
      <c r="R156" s="192"/>
      <c r="S156" s="192"/>
      <c r="T156" s="193"/>
      <c r="AT156" s="190" t="s">
        <v>161</v>
      </c>
      <c r="AU156" s="190" t="s">
        <v>87</v>
      </c>
      <c r="AV156" s="6" t="s">
        <v>15</v>
      </c>
      <c r="AW156" s="6" t="s">
        <v>33</v>
      </c>
      <c r="AX156" s="6" t="s">
        <v>72</v>
      </c>
      <c r="AY156" s="190" t="s">
        <v>145</v>
      </c>
    </row>
    <row r="157" spans="2:51" s="5" customFormat="1" ht="12">
      <c r="B157" s="184"/>
      <c r="C157" s="251"/>
      <c r="D157" s="252" t="s">
        <v>161</v>
      </c>
      <c r="E157" s="253" t="s">
        <v>3</v>
      </c>
      <c r="F157" s="254" t="s">
        <v>258</v>
      </c>
      <c r="G157" s="251"/>
      <c r="H157" s="255">
        <v>54</v>
      </c>
      <c r="J157" s="251"/>
      <c r="K157" s="251"/>
      <c r="L157" s="184"/>
      <c r="M157" s="186"/>
      <c r="N157" s="187"/>
      <c r="O157" s="187"/>
      <c r="P157" s="187"/>
      <c r="Q157" s="187"/>
      <c r="R157" s="187"/>
      <c r="S157" s="187"/>
      <c r="T157" s="188"/>
      <c r="AT157" s="185" t="s">
        <v>161</v>
      </c>
      <c r="AU157" s="185" t="s">
        <v>87</v>
      </c>
      <c r="AV157" s="5" t="s">
        <v>80</v>
      </c>
      <c r="AW157" s="5" t="s">
        <v>33</v>
      </c>
      <c r="AX157" s="5" t="s">
        <v>15</v>
      </c>
      <c r="AY157" s="185" t="s">
        <v>145</v>
      </c>
    </row>
    <row r="158" spans="1:65" s="35" customFormat="1" ht="33" customHeight="1">
      <c r="A158" s="12"/>
      <c r="B158" s="2"/>
      <c r="C158" s="246" t="s">
        <v>259</v>
      </c>
      <c r="D158" s="246" t="s">
        <v>149</v>
      </c>
      <c r="E158" s="247" t="s">
        <v>260</v>
      </c>
      <c r="F158" s="248" t="s">
        <v>261</v>
      </c>
      <c r="G158" s="249" t="s">
        <v>152</v>
      </c>
      <c r="H158" s="250">
        <v>54</v>
      </c>
      <c r="I158" s="3"/>
      <c r="J158" s="272">
        <f>ROUND(I158*H158,2)</f>
        <v>0</v>
      </c>
      <c r="K158" s="248" t="s">
        <v>3</v>
      </c>
      <c r="L158" s="2"/>
      <c r="M158" s="4" t="s">
        <v>3</v>
      </c>
      <c r="N158" s="179" t="s">
        <v>43</v>
      </c>
      <c r="O158" s="53"/>
      <c r="P158" s="180">
        <f>O158*H158</f>
        <v>0</v>
      </c>
      <c r="Q158" s="180">
        <v>0</v>
      </c>
      <c r="R158" s="180">
        <f>Q158*H158</f>
        <v>0</v>
      </c>
      <c r="S158" s="180">
        <v>0</v>
      </c>
      <c r="T158" s="181">
        <f>S158*H158</f>
        <v>0</v>
      </c>
      <c r="U158" s="12"/>
      <c r="V158" s="12"/>
      <c r="W158" s="12"/>
      <c r="X158" s="12"/>
      <c r="Y158" s="12"/>
      <c r="Z158" s="12"/>
      <c r="AA158" s="12"/>
      <c r="AB158" s="12"/>
      <c r="AC158" s="12"/>
      <c r="AD158" s="12"/>
      <c r="AE158" s="12"/>
      <c r="AR158" s="182" t="s">
        <v>90</v>
      </c>
      <c r="AT158" s="182" t="s">
        <v>149</v>
      </c>
      <c r="AU158" s="182" t="s">
        <v>87</v>
      </c>
      <c r="AY158" s="22" t="s">
        <v>145</v>
      </c>
      <c r="BE158" s="183">
        <f>IF(N158="základní",J158,0)</f>
        <v>0</v>
      </c>
      <c r="BF158" s="183">
        <f>IF(N158="snížená",J158,0)</f>
        <v>0</v>
      </c>
      <c r="BG158" s="183">
        <f>IF(N158="zákl. přenesená",J158,0)</f>
        <v>0</v>
      </c>
      <c r="BH158" s="183">
        <f>IF(N158="sníž. přenesená",J158,0)</f>
        <v>0</v>
      </c>
      <c r="BI158" s="183">
        <f>IF(N158="nulová",J158,0)</f>
        <v>0</v>
      </c>
      <c r="BJ158" s="22" t="s">
        <v>15</v>
      </c>
      <c r="BK158" s="183">
        <f>ROUND(I158*H158,2)</f>
        <v>0</v>
      </c>
      <c r="BL158" s="22" t="s">
        <v>90</v>
      </c>
      <c r="BM158" s="182" t="s">
        <v>262</v>
      </c>
    </row>
    <row r="159" spans="2:51" s="6" customFormat="1" ht="12">
      <c r="B159" s="189"/>
      <c r="C159" s="256"/>
      <c r="D159" s="252" t="s">
        <v>161</v>
      </c>
      <c r="E159" s="257" t="s">
        <v>3</v>
      </c>
      <c r="F159" s="258" t="s">
        <v>257</v>
      </c>
      <c r="G159" s="256"/>
      <c r="H159" s="257" t="s">
        <v>3</v>
      </c>
      <c r="J159" s="256"/>
      <c r="K159" s="256"/>
      <c r="L159" s="189"/>
      <c r="M159" s="191"/>
      <c r="N159" s="192"/>
      <c r="O159" s="192"/>
      <c r="P159" s="192"/>
      <c r="Q159" s="192"/>
      <c r="R159" s="192"/>
      <c r="S159" s="192"/>
      <c r="T159" s="193"/>
      <c r="AT159" s="190" t="s">
        <v>161</v>
      </c>
      <c r="AU159" s="190" t="s">
        <v>87</v>
      </c>
      <c r="AV159" s="6" t="s">
        <v>15</v>
      </c>
      <c r="AW159" s="6" t="s">
        <v>33</v>
      </c>
      <c r="AX159" s="6" t="s">
        <v>72</v>
      </c>
      <c r="AY159" s="190" t="s">
        <v>145</v>
      </c>
    </row>
    <row r="160" spans="2:51" s="5" customFormat="1" ht="12">
      <c r="B160" s="184"/>
      <c r="C160" s="251"/>
      <c r="D160" s="252" t="s">
        <v>161</v>
      </c>
      <c r="E160" s="253" t="s">
        <v>3</v>
      </c>
      <c r="F160" s="254" t="s">
        <v>258</v>
      </c>
      <c r="G160" s="251"/>
      <c r="H160" s="255">
        <v>54</v>
      </c>
      <c r="J160" s="251"/>
      <c r="K160" s="251"/>
      <c r="L160" s="184"/>
      <c r="M160" s="186"/>
      <c r="N160" s="187"/>
      <c r="O160" s="187"/>
      <c r="P160" s="187"/>
      <c r="Q160" s="187"/>
      <c r="R160" s="187"/>
      <c r="S160" s="187"/>
      <c r="T160" s="188"/>
      <c r="AT160" s="185" t="s">
        <v>161</v>
      </c>
      <c r="AU160" s="185" t="s">
        <v>87</v>
      </c>
      <c r="AV160" s="5" t="s">
        <v>80</v>
      </c>
      <c r="AW160" s="5" t="s">
        <v>33</v>
      </c>
      <c r="AX160" s="5" t="s">
        <v>15</v>
      </c>
      <c r="AY160" s="185" t="s">
        <v>145</v>
      </c>
    </row>
    <row r="161" spans="1:65" s="35" customFormat="1" ht="24.2" customHeight="1">
      <c r="A161" s="12"/>
      <c r="B161" s="2"/>
      <c r="C161" s="246" t="s">
        <v>263</v>
      </c>
      <c r="D161" s="246" t="s">
        <v>149</v>
      </c>
      <c r="E161" s="247" t="s">
        <v>264</v>
      </c>
      <c r="F161" s="248" t="s">
        <v>265</v>
      </c>
      <c r="G161" s="249" t="s">
        <v>152</v>
      </c>
      <c r="H161" s="250">
        <v>54</v>
      </c>
      <c r="I161" s="3"/>
      <c r="J161" s="272">
        <f>ROUND(I161*H161,2)</f>
        <v>0</v>
      </c>
      <c r="K161" s="248" t="s">
        <v>3</v>
      </c>
      <c r="L161" s="2"/>
      <c r="M161" s="4" t="s">
        <v>3</v>
      </c>
      <c r="N161" s="179" t="s">
        <v>43</v>
      </c>
      <c r="O161" s="53"/>
      <c r="P161" s="180">
        <f>O161*H161</f>
        <v>0</v>
      </c>
      <c r="Q161" s="180">
        <v>0</v>
      </c>
      <c r="R161" s="180">
        <f>Q161*H161</f>
        <v>0</v>
      </c>
      <c r="S161" s="180">
        <v>0</v>
      </c>
      <c r="T161" s="181">
        <f>S161*H161</f>
        <v>0</v>
      </c>
      <c r="U161" s="12"/>
      <c r="V161" s="12"/>
      <c r="W161" s="12"/>
      <c r="X161" s="12"/>
      <c r="Y161" s="12"/>
      <c r="Z161" s="12"/>
      <c r="AA161" s="12"/>
      <c r="AB161" s="12"/>
      <c r="AC161" s="12"/>
      <c r="AD161" s="12"/>
      <c r="AE161" s="12"/>
      <c r="AR161" s="182" t="s">
        <v>90</v>
      </c>
      <c r="AT161" s="182" t="s">
        <v>149</v>
      </c>
      <c r="AU161" s="182" t="s">
        <v>87</v>
      </c>
      <c r="AY161" s="22" t="s">
        <v>145</v>
      </c>
      <c r="BE161" s="183">
        <f>IF(N161="základní",J161,0)</f>
        <v>0</v>
      </c>
      <c r="BF161" s="183">
        <f>IF(N161="snížená",J161,0)</f>
        <v>0</v>
      </c>
      <c r="BG161" s="183">
        <f>IF(N161="zákl. přenesená",J161,0)</f>
        <v>0</v>
      </c>
      <c r="BH161" s="183">
        <f>IF(N161="sníž. přenesená",J161,0)</f>
        <v>0</v>
      </c>
      <c r="BI161" s="183">
        <f>IF(N161="nulová",J161,0)</f>
        <v>0</v>
      </c>
      <c r="BJ161" s="22" t="s">
        <v>15</v>
      </c>
      <c r="BK161" s="183">
        <f>ROUND(I161*H161,2)</f>
        <v>0</v>
      </c>
      <c r="BL161" s="22" t="s">
        <v>90</v>
      </c>
      <c r="BM161" s="182" t="s">
        <v>266</v>
      </c>
    </row>
    <row r="162" spans="2:51" s="6" customFormat="1" ht="12">
      <c r="B162" s="189"/>
      <c r="C162" s="256"/>
      <c r="D162" s="252" t="s">
        <v>161</v>
      </c>
      <c r="E162" s="257" t="s">
        <v>3</v>
      </c>
      <c r="F162" s="258" t="s">
        <v>257</v>
      </c>
      <c r="G162" s="256"/>
      <c r="H162" s="257" t="s">
        <v>3</v>
      </c>
      <c r="J162" s="256"/>
      <c r="K162" s="256"/>
      <c r="L162" s="189"/>
      <c r="M162" s="191"/>
      <c r="N162" s="192"/>
      <c r="O162" s="192"/>
      <c r="P162" s="192"/>
      <c r="Q162" s="192"/>
      <c r="R162" s="192"/>
      <c r="S162" s="192"/>
      <c r="T162" s="193"/>
      <c r="AT162" s="190" t="s">
        <v>161</v>
      </c>
      <c r="AU162" s="190" t="s">
        <v>87</v>
      </c>
      <c r="AV162" s="6" t="s">
        <v>15</v>
      </c>
      <c r="AW162" s="6" t="s">
        <v>33</v>
      </c>
      <c r="AX162" s="6" t="s">
        <v>72</v>
      </c>
      <c r="AY162" s="190" t="s">
        <v>145</v>
      </c>
    </row>
    <row r="163" spans="2:51" s="5" customFormat="1" ht="12">
      <c r="B163" s="184"/>
      <c r="C163" s="251"/>
      <c r="D163" s="252" t="s">
        <v>161</v>
      </c>
      <c r="E163" s="253" t="s">
        <v>3</v>
      </c>
      <c r="F163" s="254" t="s">
        <v>258</v>
      </c>
      <c r="G163" s="251"/>
      <c r="H163" s="255">
        <v>54</v>
      </c>
      <c r="J163" s="251"/>
      <c r="K163" s="251"/>
      <c r="L163" s="184"/>
      <c r="M163" s="186"/>
      <c r="N163" s="187"/>
      <c r="O163" s="187"/>
      <c r="P163" s="187"/>
      <c r="Q163" s="187"/>
      <c r="R163" s="187"/>
      <c r="S163" s="187"/>
      <c r="T163" s="188"/>
      <c r="AT163" s="185" t="s">
        <v>161</v>
      </c>
      <c r="AU163" s="185" t="s">
        <v>87</v>
      </c>
      <c r="AV163" s="5" t="s">
        <v>80</v>
      </c>
      <c r="AW163" s="5" t="s">
        <v>33</v>
      </c>
      <c r="AX163" s="5" t="s">
        <v>15</v>
      </c>
      <c r="AY163" s="185" t="s">
        <v>145</v>
      </c>
    </row>
    <row r="164" spans="1:65" s="35" customFormat="1" ht="33" customHeight="1">
      <c r="A164" s="12"/>
      <c r="B164" s="2"/>
      <c r="C164" s="246" t="s">
        <v>267</v>
      </c>
      <c r="D164" s="246" t="s">
        <v>149</v>
      </c>
      <c r="E164" s="247" t="s">
        <v>268</v>
      </c>
      <c r="F164" s="248" t="s">
        <v>269</v>
      </c>
      <c r="G164" s="249" t="s">
        <v>205</v>
      </c>
      <c r="H164" s="250">
        <v>2000.219</v>
      </c>
      <c r="I164" s="3"/>
      <c r="J164" s="272">
        <f>ROUND(I164*H164,2)</f>
        <v>0</v>
      </c>
      <c r="K164" s="248" t="s">
        <v>3</v>
      </c>
      <c r="L164" s="2"/>
      <c r="M164" s="4" t="s">
        <v>3</v>
      </c>
      <c r="N164" s="179" t="s">
        <v>43</v>
      </c>
      <c r="O164" s="53"/>
      <c r="P164" s="180">
        <f>O164*H164</f>
        <v>0</v>
      </c>
      <c r="Q164" s="180">
        <v>0</v>
      </c>
      <c r="R164" s="180">
        <f>Q164*H164</f>
        <v>0</v>
      </c>
      <c r="S164" s="180">
        <v>0</v>
      </c>
      <c r="T164" s="181">
        <f>S164*H164</f>
        <v>0</v>
      </c>
      <c r="U164" s="12"/>
      <c r="V164" s="12"/>
      <c r="W164" s="12"/>
      <c r="X164" s="12"/>
      <c r="Y164" s="12"/>
      <c r="Z164" s="12"/>
      <c r="AA164" s="12"/>
      <c r="AB164" s="12"/>
      <c r="AC164" s="12"/>
      <c r="AD164" s="12"/>
      <c r="AE164" s="12"/>
      <c r="AR164" s="182" t="s">
        <v>90</v>
      </c>
      <c r="AT164" s="182" t="s">
        <v>149</v>
      </c>
      <c r="AU164" s="182" t="s">
        <v>87</v>
      </c>
      <c r="AY164" s="22" t="s">
        <v>145</v>
      </c>
      <c r="BE164" s="183">
        <f>IF(N164="základní",J164,0)</f>
        <v>0</v>
      </c>
      <c r="BF164" s="183">
        <f>IF(N164="snížená",J164,0)</f>
        <v>0</v>
      </c>
      <c r="BG164" s="183">
        <f>IF(N164="zákl. přenesená",J164,0)</f>
        <v>0</v>
      </c>
      <c r="BH164" s="183">
        <f>IF(N164="sníž. přenesená",J164,0)</f>
        <v>0</v>
      </c>
      <c r="BI164" s="183">
        <f>IF(N164="nulová",J164,0)</f>
        <v>0</v>
      </c>
      <c r="BJ164" s="22" t="s">
        <v>15</v>
      </c>
      <c r="BK164" s="183">
        <f>ROUND(I164*H164,2)</f>
        <v>0</v>
      </c>
      <c r="BL164" s="22" t="s">
        <v>90</v>
      </c>
      <c r="BM164" s="182" t="s">
        <v>270</v>
      </c>
    </row>
    <row r="165" spans="2:51" s="6" customFormat="1" ht="12">
      <c r="B165" s="189"/>
      <c r="C165" s="256"/>
      <c r="D165" s="252" t="s">
        <v>161</v>
      </c>
      <c r="E165" s="257" t="s">
        <v>3</v>
      </c>
      <c r="F165" s="258" t="s">
        <v>271</v>
      </c>
      <c r="G165" s="256"/>
      <c r="H165" s="257" t="s">
        <v>3</v>
      </c>
      <c r="J165" s="256"/>
      <c r="K165" s="256"/>
      <c r="L165" s="189"/>
      <c r="M165" s="191"/>
      <c r="N165" s="192"/>
      <c r="O165" s="192"/>
      <c r="P165" s="192"/>
      <c r="Q165" s="192"/>
      <c r="R165" s="192"/>
      <c r="S165" s="192"/>
      <c r="T165" s="193"/>
      <c r="AT165" s="190" t="s">
        <v>161</v>
      </c>
      <c r="AU165" s="190" t="s">
        <v>87</v>
      </c>
      <c r="AV165" s="6" t="s">
        <v>15</v>
      </c>
      <c r="AW165" s="6" t="s">
        <v>33</v>
      </c>
      <c r="AX165" s="6" t="s">
        <v>72</v>
      </c>
      <c r="AY165" s="190" t="s">
        <v>145</v>
      </c>
    </row>
    <row r="166" spans="2:51" s="5" customFormat="1" ht="12">
      <c r="B166" s="184"/>
      <c r="C166" s="251"/>
      <c r="D166" s="252" t="s">
        <v>161</v>
      </c>
      <c r="E166" s="253" t="s">
        <v>3</v>
      </c>
      <c r="F166" s="254" t="s">
        <v>272</v>
      </c>
      <c r="G166" s="251"/>
      <c r="H166" s="255">
        <v>1089.56</v>
      </c>
      <c r="J166" s="251"/>
      <c r="K166" s="251"/>
      <c r="L166" s="184"/>
      <c r="M166" s="186"/>
      <c r="N166" s="187"/>
      <c r="O166" s="187"/>
      <c r="P166" s="187"/>
      <c r="Q166" s="187"/>
      <c r="R166" s="187"/>
      <c r="S166" s="187"/>
      <c r="T166" s="188"/>
      <c r="AT166" s="185" t="s">
        <v>161</v>
      </c>
      <c r="AU166" s="185" t="s">
        <v>87</v>
      </c>
      <c r="AV166" s="5" t="s">
        <v>80</v>
      </c>
      <c r="AW166" s="5" t="s">
        <v>33</v>
      </c>
      <c r="AX166" s="5" t="s">
        <v>72</v>
      </c>
      <c r="AY166" s="185" t="s">
        <v>145</v>
      </c>
    </row>
    <row r="167" spans="2:51" s="5" customFormat="1" ht="12">
      <c r="B167" s="184"/>
      <c r="C167" s="251"/>
      <c r="D167" s="252" t="s">
        <v>161</v>
      </c>
      <c r="E167" s="253" t="s">
        <v>3</v>
      </c>
      <c r="F167" s="254" t="s">
        <v>273</v>
      </c>
      <c r="G167" s="251"/>
      <c r="H167" s="255">
        <v>-10.465</v>
      </c>
      <c r="J167" s="251"/>
      <c r="K167" s="251"/>
      <c r="L167" s="184"/>
      <c r="M167" s="186"/>
      <c r="N167" s="187"/>
      <c r="O167" s="187"/>
      <c r="P167" s="187"/>
      <c r="Q167" s="187"/>
      <c r="R167" s="187"/>
      <c r="S167" s="187"/>
      <c r="T167" s="188"/>
      <c r="AT167" s="185" t="s">
        <v>161</v>
      </c>
      <c r="AU167" s="185" t="s">
        <v>87</v>
      </c>
      <c r="AV167" s="5" t="s">
        <v>80</v>
      </c>
      <c r="AW167" s="5" t="s">
        <v>33</v>
      </c>
      <c r="AX167" s="5" t="s">
        <v>72</v>
      </c>
      <c r="AY167" s="185" t="s">
        <v>145</v>
      </c>
    </row>
    <row r="168" spans="2:51" s="10" customFormat="1" ht="12">
      <c r="B168" s="201"/>
      <c r="C168" s="268"/>
      <c r="D168" s="252" t="s">
        <v>161</v>
      </c>
      <c r="E168" s="269" t="s">
        <v>3</v>
      </c>
      <c r="F168" s="270" t="s">
        <v>274</v>
      </c>
      <c r="G168" s="268"/>
      <c r="H168" s="271">
        <v>1079.095</v>
      </c>
      <c r="J168" s="268"/>
      <c r="K168" s="268"/>
      <c r="L168" s="201"/>
      <c r="M168" s="203"/>
      <c r="N168" s="204"/>
      <c r="O168" s="204"/>
      <c r="P168" s="204"/>
      <c r="Q168" s="204"/>
      <c r="R168" s="204"/>
      <c r="S168" s="204"/>
      <c r="T168" s="205"/>
      <c r="AT168" s="202" t="s">
        <v>161</v>
      </c>
      <c r="AU168" s="202" t="s">
        <v>87</v>
      </c>
      <c r="AV168" s="10" t="s">
        <v>87</v>
      </c>
      <c r="AW168" s="10" t="s">
        <v>33</v>
      </c>
      <c r="AX168" s="10" t="s">
        <v>72</v>
      </c>
      <c r="AY168" s="202" t="s">
        <v>145</v>
      </c>
    </row>
    <row r="169" spans="2:51" s="5" customFormat="1" ht="12">
      <c r="B169" s="184"/>
      <c r="C169" s="251"/>
      <c r="D169" s="252" t="s">
        <v>161</v>
      </c>
      <c r="E169" s="253" t="s">
        <v>3</v>
      </c>
      <c r="F169" s="254" t="s">
        <v>275</v>
      </c>
      <c r="G169" s="251"/>
      <c r="H169" s="255">
        <v>129.016</v>
      </c>
      <c r="J169" s="251"/>
      <c r="K169" s="251"/>
      <c r="L169" s="184"/>
      <c r="M169" s="186"/>
      <c r="N169" s="187"/>
      <c r="O169" s="187"/>
      <c r="P169" s="187"/>
      <c r="Q169" s="187"/>
      <c r="R169" s="187"/>
      <c r="S169" s="187"/>
      <c r="T169" s="188"/>
      <c r="AT169" s="185" t="s">
        <v>161</v>
      </c>
      <c r="AU169" s="185" t="s">
        <v>87</v>
      </c>
      <c r="AV169" s="5" t="s">
        <v>80</v>
      </c>
      <c r="AW169" s="5" t="s">
        <v>33</v>
      </c>
      <c r="AX169" s="5" t="s">
        <v>72</v>
      </c>
      <c r="AY169" s="185" t="s">
        <v>145</v>
      </c>
    </row>
    <row r="170" spans="2:51" s="5" customFormat="1" ht="12">
      <c r="B170" s="184"/>
      <c r="C170" s="251"/>
      <c r="D170" s="252" t="s">
        <v>161</v>
      </c>
      <c r="E170" s="253" t="s">
        <v>3</v>
      </c>
      <c r="F170" s="254" t="s">
        <v>276</v>
      </c>
      <c r="G170" s="251"/>
      <c r="H170" s="255">
        <v>186.068</v>
      </c>
      <c r="J170" s="251"/>
      <c r="K170" s="251"/>
      <c r="L170" s="184"/>
      <c r="M170" s="186"/>
      <c r="N170" s="187"/>
      <c r="O170" s="187"/>
      <c r="P170" s="187"/>
      <c r="Q170" s="187"/>
      <c r="R170" s="187"/>
      <c r="S170" s="187"/>
      <c r="T170" s="188"/>
      <c r="AT170" s="185" t="s">
        <v>161</v>
      </c>
      <c r="AU170" s="185" t="s">
        <v>87</v>
      </c>
      <c r="AV170" s="5" t="s">
        <v>80</v>
      </c>
      <c r="AW170" s="5" t="s">
        <v>33</v>
      </c>
      <c r="AX170" s="5" t="s">
        <v>72</v>
      </c>
      <c r="AY170" s="185" t="s">
        <v>145</v>
      </c>
    </row>
    <row r="171" spans="2:51" s="5" customFormat="1" ht="12">
      <c r="B171" s="184"/>
      <c r="C171" s="251"/>
      <c r="D171" s="252" t="s">
        <v>161</v>
      </c>
      <c r="E171" s="253" t="s">
        <v>3</v>
      </c>
      <c r="F171" s="254" t="s">
        <v>277</v>
      </c>
      <c r="G171" s="251"/>
      <c r="H171" s="255">
        <v>606.04</v>
      </c>
      <c r="J171" s="251"/>
      <c r="K171" s="251"/>
      <c r="L171" s="184"/>
      <c r="M171" s="186"/>
      <c r="N171" s="187"/>
      <c r="O171" s="187"/>
      <c r="P171" s="187"/>
      <c r="Q171" s="187"/>
      <c r="R171" s="187"/>
      <c r="S171" s="187"/>
      <c r="T171" s="188"/>
      <c r="AT171" s="185" t="s">
        <v>161</v>
      </c>
      <c r="AU171" s="185" t="s">
        <v>87</v>
      </c>
      <c r="AV171" s="5" t="s">
        <v>80</v>
      </c>
      <c r="AW171" s="5" t="s">
        <v>33</v>
      </c>
      <c r="AX171" s="5" t="s">
        <v>72</v>
      </c>
      <c r="AY171" s="185" t="s">
        <v>145</v>
      </c>
    </row>
    <row r="172" spans="2:51" s="7" customFormat="1" ht="12">
      <c r="B172" s="194"/>
      <c r="C172" s="259"/>
      <c r="D172" s="252" t="s">
        <v>161</v>
      </c>
      <c r="E172" s="260" t="s">
        <v>3</v>
      </c>
      <c r="F172" s="261" t="s">
        <v>172</v>
      </c>
      <c r="G172" s="259"/>
      <c r="H172" s="262">
        <v>2000.219</v>
      </c>
      <c r="J172" s="259"/>
      <c r="K172" s="259"/>
      <c r="L172" s="194"/>
      <c r="M172" s="196"/>
      <c r="N172" s="197"/>
      <c r="O172" s="197"/>
      <c r="P172" s="197"/>
      <c r="Q172" s="197"/>
      <c r="R172" s="197"/>
      <c r="S172" s="197"/>
      <c r="T172" s="198"/>
      <c r="AT172" s="195" t="s">
        <v>161</v>
      </c>
      <c r="AU172" s="195" t="s">
        <v>87</v>
      </c>
      <c r="AV172" s="7" t="s">
        <v>90</v>
      </c>
      <c r="AW172" s="7" t="s">
        <v>33</v>
      </c>
      <c r="AX172" s="7" t="s">
        <v>15</v>
      </c>
      <c r="AY172" s="195" t="s">
        <v>145</v>
      </c>
    </row>
    <row r="173" spans="2:63" s="1" customFormat="1" ht="20.85" customHeight="1">
      <c r="B173" s="171"/>
      <c r="C173" s="242"/>
      <c r="D173" s="240" t="s">
        <v>71</v>
      </c>
      <c r="E173" s="244" t="s">
        <v>237</v>
      </c>
      <c r="F173" s="244" t="s">
        <v>278</v>
      </c>
      <c r="G173" s="242"/>
      <c r="H173" s="242"/>
      <c r="J173" s="245">
        <f>BK173</f>
        <v>0</v>
      </c>
      <c r="K173" s="242"/>
      <c r="L173" s="171"/>
      <c r="M173" s="173"/>
      <c r="N173" s="174"/>
      <c r="O173" s="174"/>
      <c r="P173" s="175">
        <f>SUM(P174:P194)</f>
        <v>0</v>
      </c>
      <c r="Q173" s="174"/>
      <c r="R173" s="175">
        <f>SUM(R174:R194)</f>
        <v>4.448</v>
      </c>
      <c r="S173" s="174"/>
      <c r="T173" s="176">
        <f>SUM(T174:T194)</f>
        <v>0</v>
      </c>
      <c r="AR173" s="172" t="s">
        <v>15</v>
      </c>
      <c r="AT173" s="177" t="s">
        <v>71</v>
      </c>
      <c r="AU173" s="177" t="s">
        <v>80</v>
      </c>
      <c r="AY173" s="172" t="s">
        <v>145</v>
      </c>
      <c r="BK173" s="178">
        <f>SUM(BK174:BK194)</f>
        <v>0</v>
      </c>
    </row>
    <row r="174" spans="1:65" s="35" customFormat="1" ht="24.2" customHeight="1">
      <c r="A174" s="12"/>
      <c r="B174" s="2"/>
      <c r="C174" s="246" t="s">
        <v>279</v>
      </c>
      <c r="D174" s="246" t="s">
        <v>149</v>
      </c>
      <c r="E174" s="247" t="s">
        <v>280</v>
      </c>
      <c r="F174" s="248" t="s">
        <v>281</v>
      </c>
      <c r="G174" s="249" t="s">
        <v>205</v>
      </c>
      <c r="H174" s="250">
        <v>606.04</v>
      </c>
      <c r="I174" s="3"/>
      <c r="J174" s="272">
        <f>ROUND(I174*H174,2)</f>
        <v>0</v>
      </c>
      <c r="K174" s="248" t="s">
        <v>3</v>
      </c>
      <c r="L174" s="2"/>
      <c r="M174" s="4" t="s">
        <v>3</v>
      </c>
      <c r="N174" s="179" t="s">
        <v>43</v>
      </c>
      <c r="O174" s="53"/>
      <c r="P174" s="180">
        <f>O174*H174</f>
        <v>0</v>
      </c>
      <c r="Q174" s="180">
        <v>0</v>
      </c>
      <c r="R174" s="180">
        <f>Q174*H174</f>
        <v>0</v>
      </c>
      <c r="S174" s="180">
        <v>0</v>
      </c>
      <c r="T174" s="181">
        <f>S174*H174</f>
        <v>0</v>
      </c>
      <c r="U174" s="12"/>
      <c r="V174" s="12"/>
      <c r="W174" s="12"/>
      <c r="X174" s="12"/>
      <c r="Y174" s="12"/>
      <c r="Z174" s="12"/>
      <c r="AA174" s="12"/>
      <c r="AB174" s="12"/>
      <c r="AC174" s="12"/>
      <c r="AD174" s="12"/>
      <c r="AE174" s="12"/>
      <c r="AR174" s="182" t="s">
        <v>90</v>
      </c>
      <c r="AT174" s="182" t="s">
        <v>149</v>
      </c>
      <c r="AU174" s="182" t="s">
        <v>87</v>
      </c>
      <c r="AY174" s="22" t="s">
        <v>145</v>
      </c>
      <c r="BE174" s="183">
        <f>IF(N174="základní",J174,0)</f>
        <v>0</v>
      </c>
      <c r="BF174" s="183">
        <f>IF(N174="snížená",J174,0)</f>
        <v>0</v>
      </c>
      <c r="BG174" s="183">
        <f>IF(N174="zákl. přenesená",J174,0)</f>
        <v>0</v>
      </c>
      <c r="BH174" s="183">
        <f>IF(N174="sníž. přenesená",J174,0)</f>
        <v>0</v>
      </c>
      <c r="BI174" s="183">
        <f>IF(N174="nulová",J174,0)</f>
        <v>0</v>
      </c>
      <c r="BJ174" s="22" t="s">
        <v>15</v>
      </c>
      <c r="BK174" s="183">
        <f>ROUND(I174*H174,2)</f>
        <v>0</v>
      </c>
      <c r="BL174" s="22" t="s">
        <v>90</v>
      </c>
      <c r="BM174" s="182" t="s">
        <v>282</v>
      </c>
    </row>
    <row r="175" spans="2:51" s="5" customFormat="1" ht="12">
      <c r="B175" s="184"/>
      <c r="C175" s="251"/>
      <c r="D175" s="252" t="s">
        <v>161</v>
      </c>
      <c r="E175" s="253" t="s">
        <v>3</v>
      </c>
      <c r="F175" s="254" t="s">
        <v>283</v>
      </c>
      <c r="G175" s="251"/>
      <c r="H175" s="255">
        <v>606.04</v>
      </c>
      <c r="J175" s="251"/>
      <c r="K175" s="251"/>
      <c r="L175" s="184"/>
      <c r="M175" s="186"/>
      <c r="N175" s="187"/>
      <c r="O175" s="187"/>
      <c r="P175" s="187"/>
      <c r="Q175" s="187"/>
      <c r="R175" s="187"/>
      <c r="S175" s="187"/>
      <c r="T175" s="188"/>
      <c r="AT175" s="185" t="s">
        <v>161</v>
      </c>
      <c r="AU175" s="185" t="s">
        <v>87</v>
      </c>
      <c r="AV175" s="5" t="s">
        <v>80</v>
      </c>
      <c r="AW175" s="5" t="s">
        <v>33</v>
      </c>
      <c r="AX175" s="5" t="s">
        <v>15</v>
      </c>
      <c r="AY175" s="185" t="s">
        <v>145</v>
      </c>
    </row>
    <row r="176" spans="1:65" s="35" customFormat="1" ht="16.5" customHeight="1">
      <c r="A176" s="12"/>
      <c r="B176" s="2"/>
      <c r="C176" s="246" t="s">
        <v>284</v>
      </c>
      <c r="D176" s="246" t="s">
        <v>149</v>
      </c>
      <c r="E176" s="247" t="s">
        <v>285</v>
      </c>
      <c r="F176" s="248" t="s">
        <v>286</v>
      </c>
      <c r="G176" s="249" t="s">
        <v>205</v>
      </c>
      <c r="H176" s="250">
        <v>780.205</v>
      </c>
      <c r="I176" s="3"/>
      <c r="J176" s="272">
        <f>ROUND(I176*H176,2)</f>
        <v>0</v>
      </c>
      <c r="K176" s="248" t="s">
        <v>3</v>
      </c>
      <c r="L176" s="2"/>
      <c r="M176" s="4" t="s">
        <v>3</v>
      </c>
      <c r="N176" s="179" t="s">
        <v>43</v>
      </c>
      <c r="O176" s="53"/>
      <c r="P176" s="180">
        <f>O176*H176</f>
        <v>0</v>
      </c>
      <c r="Q176" s="180">
        <v>0</v>
      </c>
      <c r="R176" s="180">
        <f>Q176*H176</f>
        <v>0</v>
      </c>
      <c r="S176" s="180">
        <v>0</v>
      </c>
      <c r="T176" s="181">
        <f>S176*H176</f>
        <v>0</v>
      </c>
      <c r="U176" s="12"/>
      <c r="V176" s="12"/>
      <c r="W176" s="12"/>
      <c r="X176" s="12"/>
      <c r="Y176" s="12"/>
      <c r="Z176" s="12"/>
      <c r="AA176" s="12"/>
      <c r="AB176" s="12"/>
      <c r="AC176" s="12"/>
      <c r="AD176" s="12"/>
      <c r="AE176" s="12"/>
      <c r="AR176" s="182" t="s">
        <v>90</v>
      </c>
      <c r="AT176" s="182" t="s">
        <v>149</v>
      </c>
      <c r="AU176" s="182" t="s">
        <v>87</v>
      </c>
      <c r="AY176" s="22" t="s">
        <v>145</v>
      </c>
      <c r="BE176" s="183">
        <f>IF(N176="základní",J176,0)</f>
        <v>0</v>
      </c>
      <c r="BF176" s="183">
        <f>IF(N176="snížená",J176,0)</f>
        <v>0</v>
      </c>
      <c r="BG176" s="183">
        <f>IF(N176="zákl. přenesená",J176,0)</f>
        <v>0</v>
      </c>
      <c r="BH176" s="183">
        <f>IF(N176="sníž. přenesená",J176,0)</f>
        <v>0</v>
      </c>
      <c r="BI176" s="183">
        <f>IF(N176="nulová",J176,0)</f>
        <v>0</v>
      </c>
      <c r="BJ176" s="22" t="s">
        <v>15</v>
      </c>
      <c r="BK176" s="183">
        <f>ROUND(I176*H176,2)</f>
        <v>0</v>
      </c>
      <c r="BL176" s="22" t="s">
        <v>90</v>
      </c>
      <c r="BM176" s="182" t="s">
        <v>287</v>
      </c>
    </row>
    <row r="177" spans="2:51" s="6" customFormat="1" ht="12">
      <c r="B177" s="189"/>
      <c r="C177" s="256"/>
      <c r="D177" s="252" t="s">
        <v>161</v>
      </c>
      <c r="E177" s="257" t="s">
        <v>3</v>
      </c>
      <c r="F177" s="258" t="s">
        <v>271</v>
      </c>
      <c r="G177" s="256"/>
      <c r="H177" s="257" t="s">
        <v>3</v>
      </c>
      <c r="J177" s="256"/>
      <c r="K177" s="256"/>
      <c r="L177" s="189"/>
      <c r="M177" s="191"/>
      <c r="N177" s="192"/>
      <c r="O177" s="192"/>
      <c r="P177" s="192"/>
      <c r="Q177" s="192"/>
      <c r="R177" s="192"/>
      <c r="S177" s="192"/>
      <c r="T177" s="193"/>
      <c r="AT177" s="190" t="s">
        <v>161</v>
      </c>
      <c r="AU177" s="190" t="s">
        <v>87</v>
      </c>
      <c r="AV177" s="6" t="s">
        <v>15</v>
      </c>
      <c r="AW177" s="6" t="s">
        <v>33</v>
      </c>
      <c r="AX177" s="6" t="s">
        <v>72</v>
      </c>
      <c r="AY177" s="190" t="s">
        <v>145</v>
      </c>
    </row>
    <row r="178" spans="2:51" s="5" customFormat="1" ht="12">
      <c r="B178" s="184"/>
      <c r="C178" s="251"/>
      <c r="D178" s="252" t="s">
        <v>161</v>
      </c>
      <c r="E178" s="253" t="s">
        <v>3</v>
      </c>
      <c r="F178" s="254" t="s">
        <v>288</v>
      </c>
      <c r="G178" s="251"/>
      <c r="H178" s="255">
        <v>790.67</v>
      </c>
      <c r="J178" s="251"/>
      <c r="K178" s="251"/>
      <c r="L178" s="184"/>
      <c r="M178" s="186"/>
      <c r="N178" s="187"/>
      <c r="O178" s="187"/>
      <c r="P178" s="187"/>
      <c r="Q178" s="187"/>
      <c r="R178" s="187"/>
      <c r="S178" s="187"/>
      <c r="T178" s="188"/>
      <c r="AT178" s="185" t="s">
        <v>161</v>
      </c>
      <c r="AU178" s="185" t="s">
        <v>87</v>
      </c>
      <c r="AV178" s="5" t="s">
        <v>80</v>
      </c>
      <c r="AW178" s="5" t="s">
        <v>33</v>
      </c>
      <c r="AX178" s="5" t="s">
        <v>72</v>
      </c>
      <c r="AY178" s="185" t="s">
        <v>145</v>
      </c>
    </row>
    <row r="179" spans="2:51" s="5" customFormat="1" ht="12">
      <c r="B179" s="184"/>
      <c r="C179" s="251"/>
      <c r="D179" s="252" t="s">
        <v>161</v>
      </c>
      <c r="E179" s="253" t="s">
        <v>3</v>
      </c>
      <c r="F179" s="254" t="s">
        <v>273</v>
      </c>
      <c r="G179" s="251"/>
      <c r="H179" s="255">
        <v>-10.465</v>
      </c>
      <c r="J179" s="251"/>
      <c r="K179" s="251"/>
      <c r="L179" s="184"/>
      <c r="M179" s="186"/>
      <c r="N179" s="187"/>
      <c r="O179" s="187"/>
      <c r="P179" s="187"/>
      <c r="Q179" s="187"/>
      <c r="R179" s="187"/>
      <c r="S179" s="187"/>
      <c r="T179" s="188"/>
      <c r="AT179" s="185" t="s">
        <v>161</v>
      </c>
      <c r="AU179" s="185" t="s">
        <v>87</v>
      </c>
      <c r="AV179" s="5" t="s">
        <v>80</v>
      </c>
      <c r="AW179" s="5" t="s">
        <v>33</v>
      </c>
      <c r="AX179" s="5" t="s">
        <v>72</v>
      </c>
      <c r="AY179" s="185" t="s">
        <v>145</v>
      </c>
    </row>
    <row r="180" spans="2:51" s="7" customFormat="1" ht="12">
      <c r="B180" s="194"/>
      <c r="C180" s="259"/>
      <c r="D180" s="252" t="s">
        <v>161</v>
      </c>
      <c r="E180" s="260" t="s">
        <v>3</v>
      </c>
      <c r="F180" s="261" t="s">
        <v>172</v>
      </c>
      <c r="G180" s="259"/>
      <c r="H180" s="262">
        <v>780.205</v>
      </c>
      <c r="J180" s="259"/>
      <c r="K180" s="259"/>
      <c r="L180" s="194"/>
      <c r="M180" s="196"/>
      <c r="N180" s="197"/>
      <c r="O180" s="197"/>
      <c r="P180" s="197"/>
      <c r="Q180" s="197"/>
      <c r="R180" s="197"/>
      <c r="S180" s="197"/>
      <c r="T180" s="198"/>
      <c r="AT180" s="195" t="s">
        <v>161</v>
      </c>
      <c r="AU180" s="195" t="s">
        <v>87</v>
      </c>
      <c r="AV180" s="7" t="s">
        <v>90</v>
      </c>
      <c r="AW180" s="7" t="s">
        <v>33</v>
      </c>
      <c r="AX180" s="7" t="s">
        <v>15</v>
      </c>
      <c r="AY180" s="195" t="s">
        <v>145</v>
      </c>
    </row>
    <row r="181" spans="1:65" s="35" customFormat="1" ht="24.2" customHeight="1">
      <c r="A181" s="12"/>
      <c r="B181" s="2"/>
      <c r="C181" s="246" t="s">
        <v>289</v>
      </c>
      <c r="D181" s="246" t="s">
        <v>149</v>
      </c>
      <c r="E181" s="247" t="s">
        <v>290</v>
      </c>
      <c r="F181" s="248" t="s">
        <v>291</v>
      </c>
      <c r="G181" s="249" t="s">
        <v>222</v>
      </c>
      <c r="H181" s="250">
        <v>1443.379</v>
      </c>
      <c r="I181" s="3"/>
      <c r="J181" s="272">
        <f>ROUND(I181*H181,2)</f>
        <v>0</v>
      </c>
      <c r="K181" s="248" t="s">
        <v>3</v>
      </c>
      <c r="L181" s="2"/>
      <c r="M181" s="4" t="s">
        <v>3</v>
      </c>
      <c r="N181" s="179" t="s">
        <v>43</v>
      </c>
      <c r="O181" s="53"/>
      <c r="P181" s="180">
        <f>O181*H181</f>
        <v>0</v>
      </c>
      <c r="Q181" s="180">
        <v>0</v>
      </c>
      <c r="R181" s="180">
        <f>Q181*H181</f>
        <v>0</v>
      </c>
      <c r="S181" s="180">
        <v>0</v>
      </c>
      <c r="T181" s="181">
        <f>S181*H181</f>
        <v>0</v>
      </c>
      <c r="U181" s="12"/>
      <c r="V181" s="12"/>
      <c r="W181" s="12"/>
      <c r="X181" s="12"/>
      <c r="Y181" s="12"/>
      <c r="Z181" s="12"/>
      <c r="AA181" s="12"/>
      <c r="AB181" s="12"/>
      <c r="AC181" s="12"/>
      <c r="AD181" s="12"/>
      <c r="AE181" s="12"/>
      <c r="AR181" s="182" t="s">
        <v>90</v>
      </c>
      <c r="AT181" s="182" t="s">
        <v>149</v>
      </c>
      <c r="AU181" s="182" t="s">
        <v>87</v>
      </c>
      <c r="AY181" s="22" t="s">
        <v>145</v>
      </c>
      <c r="BE181" s="183">
        <f>IF(N181="základní",J181,0)</f>
        <v>0</v>
      </c>
      <c r="BF181" s="183">
        <f>IF(N181="snížená",J181,0)</f>
        <v>0</v>
      </c>
      <c r="BG181" s="183">
        <f>IF(N181="zákl. přenesená",J181,0)</f>
        <v>0</v>
      </c>
      <c r="BH181" s="183">
        <f>IF(N181="sníž. přenesená",J181,0)</f>
        <v>0</v>
      </c>
      <c r="BI181" s="183">
        <f>IF(N181="nulová",J181,0)</f>
        <v>0</v>
      </c>
      <c r="BJ181" s="22" t="s">
        <v>15</v>
      </c>
      <c r="BK181" s="183">
        <f>ROUND(I181*H181,2)</f>
        <v>0</v>
      </c>
      <c r="BL181" s="22" t="s">
        <v>90</v>
      </c>
      <c r="BM181" s="182" t="s">
        <v>292</v>
      </c>
    </row>
    <row r="182" spans="2:51" s="5" customFormat="1" ht="12">
      <c r="B182" s="184"/>
      <c r="C182" s="251"/>
      <c r="D182" s="252" t="s">
        <v>161</v>
      </c>
      <c r="E182" s="253" t="s">
        <v>3</v>
      </c>
      <c r="F182" s="254" t="s">
        <v>293</v>
      </c>
      <c r="G182" s="251"/>
      <c r="H182" s="255">
        <v>1443.379</v>
      </c>
      <c r="J182" s="251"/>
      <c r="K182" s="251"/>
      <c r="L182" s="184"/>
      <c r="M182" s="186"/>
      <c r="N182" s="187"/>
      <c r="O182" s="187"/>
      <c r="P182" s="187"/>
      <c r="Q182" s="187"/>
      <c r="R182" s="187"/>
      <c r="S182" s="187"/>
      <c r="T182" s="188"/>
      <c r="AT182" s="185" t="s">
        <v>161</v>
      </c>
      <c r="AU182" s="185" t="s">
        <v>87</v>
      </c>
      <c r="AV182" s="5" t="s">
        <v>80</v>
      </c>
      <c r="AW182" s="5" t="s">
        <v>33</v>
      </c>
      <c r="AX182" s="5" t="s">
        <v>15</v>
      </c>
      <c r="AY182" s="185" t="s">
        <v>145</v>
      </c>
    </row>
    <row r="183" spans="1:65" s="35" customFormat="1" ht="24.2" customHeight="1">
      <c r="A183" s="12"/>
      <c r="B183" s="2"/>
      <c r="C183" s="246" t="s">
        <v>294</v>
      </c>
      <c r="D183" s="246" t="s">
        <v>149</v>
      </c>
      <c r="E183" s="247" t="s">
        <v>295</v>
      </c>
      <c r="F183" s="248" t="s">
        <v>296</v>
      </c>
      <c r="G183" s="249" t="s">
        <v>205</v>
      </c>
      <c r="H183" s="250">
        <v>10.465</v>
      </c>
      <c r="I183" s="3"/>
      <c r="J183" s="272">
        <f>ROUND(I183*H183,2)</f>
        <v>0</v>
      </c>
      <c r="K183" s="248" t="s">
        <v>3</v>
      </c>
      <c r="L183" s="2"/>
      <c r="M183" s="4" t="s">
        <v>3</v>
      </c>
      <c r="N183" s="179" t="s">
        <v>43</v>
      </c>
      <c r="O183" s="53"/>
      <c r="P183" s="180">
        <f>O183*H183</f>
        <v>0</v>
      </c>
      <c r="Q183" s="180">
        <v>0</v>
      </c>
      <c r="R183" s="180">
        <f>Q183*H183</f>
        <v>0</v>
      </c>
      <c r="S183" s="180">
        <v>0</v>
      </c>
      <c r="T183" s="181">
        <f>S183*H183</f>
        <v>0</v>
      </c>
      <c r="U183" s="12"/>
      <c r="V183" s="12"/>
      <c r="W183" s="12"/>
      <c r="X183" s="12"/>
      <c r="Y183" s="12"/>
      <c r="Z183" s="12"/>
      <c r="AA183" s="12"/>
      <c r="AB183" s="12"/>
      <c r="AC183" s="12"/>
      <c r="AD183" s="12"/>
      <c r="AE183" s="12"/>
      <c r="AR183" s="182" t="s">
        <v>90</v>
      </c>
      <c r="AT183" s="182" t="s">
        <v>149</v>
      </c>
      <c r="AU183" s="182" t="s">
        <v>87</v>
      </c>
      <c r="AY183" s="22" t="s">
        <v>145</v>
      </c>
      <c r="BE183" s="183">
        <f>IF(N183="základní",J183,0)</f>
        <v>0</v>
      </c>
      <c r="BF183" s="183">
        <f>IF(N183="snížená",J183,0)</f>
        <v>0</v>
      </c>
      <c r="BG183" s="183">
        <f>IF(N183="zákl. přenesená",J183,0)</f>
        <v>0</v>
      </c>
      <c r="BH183" s="183">
        <f>IF(N183="sníž. přenesená",J183,0)</f>
        <v>0</v>
      </c>
      <c r="BI183" s="183">
        <f>IF(N183="nulová",J183,0)</f>
        <v>0</v>
      </c>
      <c r="BJ183" s="22" t="s">
        <v>15</v>
      </c>
      <c r="BK183" s="183">
        <f>ROUND(I183*H183,2)</f>
        <v>0</v>
      </c>
      <c r="BL183" s="22" t="s">
        <v>90</v>
      </c>
      <c r="BM183" s="182" t="s">
        <v>297</v>
      </c>
    </row>
    <row r="184" spans="2:51" s="5" customFormat="1" ht="12">
      <c r="B184" s="184"/>
      <c r="C184" s="251"/>
      <c r="D184" s="252" t="s">
        <v>161</v>
      </c>
      <c r="E184" s="253" t="s">
        <v>3</v>
      </c>
      <c r="F184" s="254" t="s">
        <v>298</v>
      </c>
      <c r="G184" s="251"/>
      <c r="H184" s="255">
        <v>13.65</v>
      </c>
      <c r="J184" s="251"/>
      <c r="K184" s="251"/>
      <c r="L184" s="184"/>
      <c r="M184" s="186"/>
      <c r="N184" s="187"/>
      <c r="O184" s="187"/>
      <c r="P184" s="187"/>
      <c r="Q184" s="187"/>
      <c r="R184" s="187"/>
      <c r="S184" s="187"/>
      <c r="T184" s="188"/>
      <c r="AT184" s="185" t="s">
        <v>161</v>
      </c>
      <c r="AU184" s="185" t="s">
        <v>87</v>
      </c>
      <c r="AV184" s="5" t="s">
        <v>80</v>
      </c>
      <c r="AW184" s="5" t="s">
        <v>33</v>
      </c>
      <c r="AX184" s="5" t="s">
        <v>72</v>
      </c>
      <c r="AY184" s="185" t="s">
        <v>145</v>
      </c>
    </row>
    <row r="185" spans="2:51" s="5" customFormat="1" ht="12">
      <c r="B185" s="184"/>
      <c r="C185" s="251"/>
      <c r="D185" s="252" t="s">
        <v>161</v>
      </c>
      <c r="E185" s="253" t="s">
        <v>3</v>
      </c>
      <c r="F185" s="254" t="s">
        <v>299</v>
      </c>
      <c r="G185" s="251"/>
      <c r="H185" s="255">
        <v>-2.275</v>
      </c>
      <c r="J185" s="251"/>
      <c r="K185" s="251"/>
      <c r="L185" s="184"/>
      <c r="M185" s="186"/>
      <c r="N185" s="187"/>
      <c r="O185" s="187"/>
      <c r="P185" s="187"/>
      <c r="Q185" s="187"/>
      <c r="R185" s="187"/>
      <c r="S185" s="187"/>
      <c r="T185" s="188"/>
      <c r="AT185" s="185" t="s">
        <v>161</v>
      </c>
      <c r="AU185" s="185" t="s">
        <v>87</v>
      </c>
      <c r="AV185" s="5" t="s">
        <v>80</v>
      </c>
      <c r="AW185" s="5" t="s">
        <v>33</v>
      </c>
      <c r="AX185" s="5" t="s">
        <v>72</v>
      </c>
      <c r="AY185" s="185" t="s">
        <v>145</v>
      </c>
    </row>
    <row r="186" spans="2:51" s="5" customFormat="1" ht="12">
      <c r="B186" s="184"/>
      <c r="C186" s="251"/>
      <c r="D186" s="252" t="s">
        <v>161</v>
      </c>
      <c r="E186" s="253" t="s">
        <v>3</v>
      </c>
      <c r="F186" s="254" t="s">
        <v>300</v>
      </c>
      <c r="G186" s="251"/>
      <c r="H186" s="255">
        <v>-0.91</v>
      </c>
      <c r="J186" s="251"/>
      <c r="K186" s="251"/>
      <c r="L186" s="184"/>
      <c r="M186" s="186"/>
      <c r="N186" s="187"/>
      <c r="O186" s="187"/>
      <c r="P186" s="187"/>
      <c r="Q186" s="187"/>
      <c r="R186" s="187"/>
      <c r="S186" s="187"/>
      <c r="T186" s="188"/>
      <c r="AT186" s="185" t="s">
        <v>161</v>
      </c>
      <c r="AU186" s="185" t="s">
        <v>87</v>
      </c>
      <c r="AV186" s="5" t="s">
        <v>80</v>
      </c>
      <c r="AW186" s="5" t="s">
        <v>33</v>
      </c>
      <c r="AX186" s="5" t="s">
        <v>72</v>
      </c>
      <c r="AY186" s="185" t="s">
        <v>145</v>
      </c>
    </row>
    <row r="187" spans="2:51" s="7" customFormat="1" ht="12">
      <c r="B187" s="194"/>
      <c r="C187" s="259"/>
      <c r="D187" s="252" t="s">
        <v>161</v>
      </c>
      <c r="E187" s="260" t="s">
        <v>3</v>
      </c>
      <c r="F187" s="261" t="s">
        <v>172</v>
      </c>
      <c r="G187" s="259"/>
      <c r="H187" s="262">
        <v>10.465</v>
      </c>
      <c r="J187" s="259"/>
      <c r="K187" s="259"/>
      <c r="L187" s="194"/>
      <c r="M187" s="196"/>
      <c r="N187" s="197"/>
      <c r="O187" s="197"/>
      <c r="P187" s="197"/>
      <c r="Q187" s="197"/>
      <c r="R187" s="197"/>
      <c r="S187" s="197"/>
      <c r="T187" s="198"/>
      <c r="AT187" s="195" t="s">
        <v>161</v>
      </c>
      <c r="AU187" s="195" t="s">
        <v>87</v>
      </c>
      <c r="AV187" s="7" t="s">
        <v>90</v>
      </c>
      <c r="AW187" s="7" t="s">
        <v>33</v>
      </c>
      <c r="AX187" s="7" t="s">
        <v>15</v>
      </c>
      <c r="AY187" s="195" t="s">
        <v>145</v>
      </c>
    </row>
    <row r="188" spans="1:65" s="35" customFormat="1" ht="24.2" customHeight="1">
      <c r="A188" s="12"/>
      <c r="B188" s="2"/>
      <c r="C188" s="246" t="s">
        <v>301</v>
      </c>
      <c r="D188" s="246" t="s">
        <v>149</v>
      </c>
      <c r="E188" s="247" t="s">
        <v>302</v>
      </c>
      <c r="F188" s="248" t="s">
        <v>303</v>
      </c>
      <c r="G188" s="249" t="s">
        <v>205</v>
      </c>
      <c r="H188" s="250">
        <v>2.275</v>
      </c>
      <c r="I188" s="3"/>
      <c r="J188" s="272">
        <f>ROUND(I188*H188,2)</f>
        <v>0</v>
      </c>
      <c r="K188" s="248" t="s">
        <v>3</v>
      </c>
      <c r="L188" s="2"/>
      <c r="M188" s="4" t="s">
        <v>3</v>
      </c>
      <c r="N188" s="179" t="s">
        <v>43</v>
      </c>
      <c r="O188" s="53"/>
      <c r="P188" s="180">
        <f>O188*H188</f>
        <v>0</v>
      </c>
      <c r="Q188" s="180">
        <v>0</v>
      </c>
      <c r="R188" s="180">
        <f>Q188*H188</f>
        <v>0</v>
      </c>
      <c r="S188" s="180">
        <v>0</v>
      </c>
      <c r="T188" s="181">
        <f>S188*H188</f>
        <v>0</v>
      </c>
      <c r="U188" s="12"/>
      <c r="V188" s="12"/>
      <c r="W188" s="12"/>
      <c r="X188" s="12"/>
      <c r="Y188" s="12"/>
      <c r="Z188" s="12"/>
      <c r="AA188" s="12"/>
      <c r="AB188" s="12"/>
      <c r="AC188" s="12"/>
      <c r="AD188" s="12"/>
      <c r="AE188" s="12"/>
      <c r="AR188" s="182" t="s">
        <v>90</v>
      </c>
      <c r="AT188" s="182" t="s">
        <v>149</v>
      </c>
      <c r="AU188" s="182" t="s">
        <v>87</v>
      </c>
      <c r="AY188" s="22" t="s">
        <v>145</v>
      </c>
      <c r="BE188" s="183">
        <f>IF(N188="základní",J188,0)</f>
        <v>0</v>
      </c>
      <c r="BF188" s="183">
        <f>IF(N188="snížená",J188,0)</f>
        <v>0</v>
      </c>
      <c r="BG188" s="183">
        <f>IF(N188="zákl. přenesená",J188,0)</f>
        <v>0</v>
      </c>
      <c r="BH188" s="183">
        <f>IF(N188="sníž. přenesená",J188,0)</f>
        <v>0</v>
      </c>
      <c r="BI188" s="183">
        <f>IF(N188="nulová",J188,0)</f>
        <v>0</v>
      </c>
      <c r="BJ188" s="22" t="s">
        <v>15</v>
      </c>
      <c r="BK188" s="183">
        <f>ROUND(I188*H188,2)</f>
        <v>0</v>
      </c>
      <c r="BL188" s="22" t="s">
        <v>90</v>
      </c>
      <c r="BM188" s="182" t="s">
        <v>304</v>
      </c>
    </row>
    <row r="189" spans="2:51" s="6" customFormat="1" ht="12">
      <c r="B189" s="189"/>
      <c r="C189" s="256"/>
      <c r="D189" s="252" t="s">
        <v>161</v>
      </c>
      <c r="E189" s="257" t="s">
        <v>3</v>
      </c>
      <c r="F189" s="258" t="s">
        <v>305</v>
      </c>
      <c r="G189" s="256"/>
      <c r="H189" s="257" t="s">
        <v>3</v>
      </c>
      <c r="J189" s="256"/>
      <c r="K189" s="256"/>
      <c r="L189" s="189"/>
      <c r="M189" s="191"/>
      <c r="N189" s="192"/>
      <c r="O189" s="192"/>
      <c r="P189" s="192"/>
      <c r="Q189" s="192"/>
      <c r="R189" s="192"/>
      <c r="S189" s="192"/>
      <c r="T189" s="193"/>
      <c r="AT189" s="190" t="s">
        <v>161</v>
      </c>
      <c r="AU189" s="190" t="s">
        <v>87</v>
      </c>
      <c r="AV189" s="6" t="s">
        <v>15</v>
      </c>
      <c r="AW189" s="6" t="s">
        <v>33</v>
      </c>
      <c r="AX189" s="6" t="s">
        <v>72</v>
      </c>
      <c r="AY189" s="190" t="s">
        <v>145</v>
      </c>
    </row>
    <row r="190" spans="2:51" s="6" customFormat="1" ht="22.5">
      <c r="B190" s="189"/>
      <c r="C190" s="256"/>
      <c r="D190" s="252" t="s">
        <v>161</v>
      </c>
      <c r="E190" s="257" t="s">
        <v>3</v>
      </c>
      <c r="F190" s="258" t="s">
        <v>229</v>
      </c>
      <c r="G190" s="256"/>
      <c r="H190" s="257" t="s">
        <v>3</v>
      </c>
      <c r="J190" s="256"/>
      <c r="K190" s="256"/>
      <c r="L190" s="189"/>
      <c r="M190" s="191"/>
      <c r="N190" s="192"/>
      <c r="O190" s="192"/>
      <c r="P190" s="192"/>
      <c r="Q190" s="192"/>
      <c r="R190" s="192"/>
      <c r="S190" s="192"/>
      <c r="T190" s="193"/>
      <c r="AT190" s="190" t="s">
        <v>161</v>
      </c>
      <c r="AU190" s="190" t="s">
        <v>87</v>
      </c>
      <c r="AV190" s="6" t="s">
        <v>15</v>
      </c>
      <c r="AW190" s="6" t="s">
        <v>33</v>
      </c>
      <c r="AX190" s="6" t="s">
        <v>72</v>
      </c>
      <c r="AY190" s="190" t="s">
        <v>145</v>
      </c>
    </row>
    <row r="191" spans="2:51" s="5" customFormat="1" ht="12">
      <c r="B191" s="184"/>
      <c r="C191" s="251"/>
      <c r="D191" s="252" t="s">
        <v>161</v>
      </c>
      <c r="E191" s="253" t="s">
        <v>3</v>
      </c>
      <c r="F191" s="254" t="s">
        <v>306</v>
      </c>
      <c r="G191" s="251"/>
      <c r="H191" s="255">
        <v>2.275</v>
      </c>
      <c r="J191" s="251"/>
      <c r="K191" s="251"/>
      <c r="L191" s="184"/>
      <c r="M191" s="186"/>
      <c r="N191" s="187"/>
      <c r="O191" s="187"/>
      <c r="P191" s="187"/>
      <c r="Q191" s="187"/>
      <c r="R191" s="187"/>
      <c r="S191" s="187"/>
      <c r="T191" s="188"/>
      <c r="AT191" s="185" t="s">
        <v>161</v>
      </c>
      <c r="AU191" s="185" t="s">
        <v>87</v>
      </c>
      <c r="AV191" s="5" t="s">
        <v>80</v>
      </c>
      <c r="AW191" s="5" t="s">
        <v>33</v>
      </c>
      <c r="AX191" s="5" t="s">
        <v>15</v>
      </c>
      <c r="AY191" s="185" t="s">
        <v>145</v>
      </c>
    </row>
    <row r="192" spans="1:65" s="35" customFormat="1" ht="16.5" customHeight="1">
      <c r="A192" s="12"/>
      <c r="B192" s="2"/>
      <c r="C192" s="263" t="s">
        <v>307</v>
      </c>
      <c r="D192" s="263" t="s">
        <v>219</v>
      </c>
      <c r="E192" s="264" t="s">
        <v>308</v>
      </c>
      <c r="F192" s="265" t="s">
        <v>309</v>
      </c>
      <c r="G192" s="266" t="s">
        <v>222</v>
      </c>
      <c r="H192" s="267">
        <v>4.448</v>
      </c>
      <c r="I192" s="8"/>
      <c r="J192" s="273">
        <f>ROUND(I192*H192,2)</f>
        <v>0</v>
      </c>
      <c r="K192" s="265" t="s">
        <v>3</v>
      </c>
      <c r="L192" s="199"/>
      <c r="M192" s="9" t="s">
        <v>3</v>
      </c>
      <c r="N192" s="200" t="s">
        <v>43</v>
      </c>
      <c r="O192" s="53"/>
      <c r="P192" s="180">
        <f>O192*H192</f>
        <v>0</v>
      </c>
      <c r="Q192" s="180">
        <v>1</v>
      </c>
      <c r="R192" s="180">
        <f>Q192*H192</f>
        <v>4.448</v>
      </c>
      <c r="S192" s="180">
        <v>0</v>
      </c>
      <c r="T192" s="181">
        <f>S192*H192</f>
        <v>0</v>
      </c>
      <c r="U192" s="12"/>
      <c r="V192" s="12"/>
      <c r="W192" s="12"/>
      <c r="X192" s="12"/>
      <c r="Y192" s="12"/>
      <c r="Z192" s="12"/>
      <c r="AA192" s="12"/>
      <c r="AB192" s="12"/>
      <c r="AC192" s="12"/>
      <c r="AD192" s="12"/>
      <c r="AE192" s="12"/>
      <c r="AR192" s="182" t="s">
        <v>310</v>
      </c>
      <c r="AT192" s="182" t="s">
        <v>219</v>
      </c>
      <c r="AU192" s="182" t="s">
        <v>87</v>
      </c>
      <c r="AY192" s="22" t="s">
        <v>145</v>
      </c>
      <c r="BE192" s="183">
        <f>IF(N192="základní",J192,0)</f>
        <v>0</v>
      </c>
      <c r="BF192" s="183">
        <f>IF(N192="snížená",J192,0)</f>
        <v>0</v>
      </c>
      <c r="BG192" s="183">
        <f>IF(N192="zákl. přenesená",J192,0)</f>
        <v>0</v>
      </c>
      <c r="BH192" s="183">
        <f>IF(N192="sníž. přenesená",J192,0)</f>
        <v>0</v>
      </c>
      <c r="BI192" s="183">
        <f>IF(N192="nulová",J192,0)</f>
        <v>0</v>
      </c>
      <c r="BJ192" s="22" t="s">
        <v>15</v>
      </c>
      <c r="BK192" s="183">
        <f>ROUND(I192*H192,2)</f>
        <v>0</v>
      </c>
      <c r="BL192" s="22" t="s">
        <v>310</v>
      </c>
      <c r="BM192" s="182" t="s">
        <v>311</v>
      </c>
    </row>
    <row r="193" spans="2:51" s="5" customFormat="1" ht="12">
      <c r="B193" s="184"/>
      <c r="C193" s="251"/>
      <c r="D193" s="252" t="s">
        <v>161</v>
      </c>
      <c r="E193" s="253" t="s">
        <v>3</v>
      </c>
      <c r="F193" s="254" t="s">
        <v>312</v>
      </c>
      <c r="G193" s="251"/>
      <c r="H193" s="255">
        <v>3.868</v>
      </c>
      <c r="J193" s="251"/>
      <c r="K193" s="251"/>
      <c r="L193" s="184"/>
      <c r="M193" s="186"/>
      <c r="N193" s="187"/>
      <c r="O193" s="187"/>
      <c r="P193" s="187"/>
      <c r="Q193" s="187"/>
      <c r="R193" s="187"/>
      <c r="S193" s="187"/>
      <c r="T193" s="188"/>
      <c r="AT193" s="185" t="s">
        <v>161</v>
      </c>
      <c r="AU193" s="185" t="s">
        <v>87</v>
      </c>
      <c r="AV193" s="5" t="s">
        <v>80</v>
      </c>
      <c r="AW193" s="5" t="s">
        <v>33</v>
      </c>
      <c r="AX193" s="5" t="s">
        <v>72</v>
      </c>
      <c r="AY193" s="185" t="s">
        <v>145</v>
      </c>
    </row>
    <row r="194" spans="2:51" s="5" customFormat="1" ht="12">
      <c r="B194" s="184"/>
      <c r="C194" s="251"/>
      <c r="D194" s="252" t="s">
        <v>161</v>
      </c>
      <c r="E194" s="253" t="s">
        <v>3</v>
      </c>
      <c r="F194" s="254" t="s">
        <v>313</v>
      </c>
      <c r="G194" s="251"/>
      <c r="H194" s="255">
        <v>4.448</v>
      </c>
      <c r="J194" s="251"/>
      <c r="K194" s="251"/>
      <c r="L194" s="184"/>
      <c r="M194" s="186"/>
      <c r="N194" s="187"/>
      <c r="O194" s="187"/>
      <c r="P194" s="187"/>
      <c r="Q194" s="187"/>
      <c r="R194" s="187"/>
      <c r="S194" s="187"/>
      <c r="T194" s="188"/>
      <c r="AT194" s="185" t="s">
        <v>161</v>
      </c>
      <c r="AU194" s="185" t="s">
        <v>87</v>
      </c>
      <c r="AV194" s="5" t="s">
        <v>80</v>
      </c>
      <c r="AW194" s="5" t="s">
        <v>33</v>
      </c>
      <c r="AX194" s="5" t="s">
        <v>15</v>
      </c>
      <c r="AY194" s="185" t="s">
        <v>145</v>
      </c>
    </row>
    <row r="195" spans="2:63" s="1" customFormat="1" ht="20.85" customHeight="1">
      <c r="B195" s="171"/>
      <c r="C195" s="242"/>
      <c r="D195" s="240" t="s">
        <v>71</v>
      </c>
      <c r="E195" s="244" t="s">
        <v>242</v>
      </c>
      <c r="F195" s="244" t="s">
        <v>314</v>
      </c>
      <c r="G195" s="242"/>
      <c r="H195" s="242"/>
      <c r="J195" s="245">
        <f>BK195</f>
        <v>0</v>
      </c>
      <c r="K195" s="242"/>
      <c r="L195" s="171"/>
      <c r="M195" s="173"/>
      <c r="N195" s="174"/>
      <c r="O195" s="174"/>
      <c r="P195" s="175">
        <f>SUM(P196:P210)</f>
        <v>0</v>
      </c>
      <c r="Q195" s="174"/>
      <c r="R195" s="175">
        <f>SUM(R196:R210)</f>
        <v>0.037214</v>
      </c>
      <c r="S195" s="174"/>
      <c r="T195" s="176">
        <f>SUM(T196:T210)</f>
        <v>0</v>
      </c>
      <c r="AR195" s="172" t="s">
        <v>15</v>
      </c>
      <c r="AT195" s="177" t="s">
        <v>71</v>
      </c>
      <c r="AU195" s="177" t="s">
        <v>80</v>
      </c>
      <c r="AY195" s="172" t="s">
        <v>145</v>
      </c>
      <c r="BK195" s="178">
        <f>SUM(BK196:BK210)</f>
        <v>0</v>
      </c>
    </row>
    <row r="196" spans="1:65" s="35" customFormat="1" ht="33" customHeight="1">
      <c r="A196" s="12"/>
      <c r="B196" s="2"/>
      <c r="C196" s="246" t="s">
        <v>315</v>
      </c>
      <c r="D196" s="246" t="s">
        <v>149</v>
      </c>
      <c r="E196" s="247" t="s">
        <v>316</v>
      </c>
      <c r="F196" s="248" t="s">
        <v>317</v>
      </c>
      <c r="G196" s="249" t="s">
        <v>159</v>
      </c>
      <c r="H196" s="250">
        <v>1240.88</v>
      </c>
      <c r="I196" s="3"/>
      <c r="J196" s="272">
        <f>ROUND(I196*H196,2)</f>
        <v>0</v>
      </c>
      <c r="K196" s="248" t="s">
        <v>3</v>
      </c>
      <c r="L196" s="2"/>
      <c r="M196" s="4" t="s">
        <v>3</v>
      </c>
      <c r="N196" s="179" t="s">
        <v>43</v>
      </c>
      <c r="O196" s="53"/>
      <c r="P196" s="180">
        <f>O196*H196</f>
        <v>0</v>
      </c>
      <c r="Q196" s="180">
        <v>0</v>
      </c>
      <c r="R196" s="180">
        <f>Q196*H196</f>
        <v>0</v>
      </c>
      <c r="S196" s="180">
        <v>0</v>
      </c>
      <c r="T196" s="181">
        <f>S196*H196</f>
        <v>0</v>
      </c>
      <c r="U196" s="12"/>
      <c r="V196" s="12"/>
      <c r="W196" s="12"/>
      <c r="X196" s="12"/>
      <c r="Y196" s="12"/>
      <c r="Z196" s="12"/>
      <c r="AA196" s="12"/>
      <c r="AB196" s="12"/>
      <c r="AC196" s="12"/>
      <c r="AD196" s="12"/>
      <c r="AE196" s="12"/>
      <c r="AR196" s="182" t="s">
        <v>90</v>
      </c>
      <c r="AT196" s="182" t="s">
        <v>149</v>
      </c>
      <c r="AU196" s="182" t="s">
        <v>87</v>
      </c>
      <c r="AY196" s="22" t="s">
        <v>145</v>
      </c>
      <c r="BE196" s="183">
        <f>IF(N196="základní",J196,0)</f>
        <v>0</v>
      </c>
      <c r="BF196" s="183">
        <f>IF(N196="snížená",J196,0)</f>
        <v>0</v>
      </c>
      <c r="BG196" s="183">
        <f>IF(N196="zákl. přenesená",J196,0)</f>
        <v>0</v>
      </c>
      <c r="BH196" s="183">
        <f>IF(N196="sníž. přenesená",J196,0)</f>
        <v>0</v>
      </c>
      <c r="BI196" s="183">
        <f>IF(N196="nulová",J196,0)</f>
        <v>0</v>
      </c>
      <c r="BJ196" s="22" t="s">
        <v>15</v>
      </c>
      <c r="BK196" s="183">
        <f>ROUND(I196*H196,2)</f>
        <v>0</v>
      </c>
      <c r="BL196" s="22" t="s">
        <v>90</v>
      </c>
      <c r="BM196" s="182" t="s">
        <v>318</v>
      </c>
    </row>
    <row r="197" spans="1:65" s="35" customFormat="1" ht="24.2" customHeight="1">
      <c r="A197" s="12"/>
      <c r="B197" s="2"/>
      <c r="C197" s="246" t="s">
        <v>319</v>
      </c>
      <c r="D197" s="246" t="s">
        <v>149</v>
      </c>
      <c r="E197" s="247" t="s">
        <v>320</v>
      </c>
      <c r="F197" s="248" t="s">
        <v>321</v>
      </c>
      <c r="G197" s="249" t="s">
        <v>159</v>
      </c>
      <c r="H197" s="250">
        <v>1240.45</v>
      </c>
      <c r="I197" s="3"/>
      <c r="J197" s="272">
        <f>ROUND(I197*H197,2)</f>
        <v>0</v>
      </c>
      <c r="K197" s="248" t="s">
        <v>3</v>
      </c>
      <c r="L197" s="2"/>
      <c r="M197" s="4" t="s">
        <v>3</v>
      </c>
      <c r="N197" s="179" t="s">
        <v>43</v>
      </c>
      <c r="O197" s="53"/>
      <c r="P197" s="180">
        <f>O197*H197</f>
        <v>0</v>
      </c>
      <c r="Q197" s="180">
        <v>0</v>
      </c>
      <c r="R197" s="180">
        <f>Q197*H197</f>
        <v>0</v>
      </c>
      <c r="S197" s="180">
        <v>0</v>
      </c>
      <c r="T197" s="181">
        <f>S197*H197</f>
        <v>0</v>
      </c>
      <c r="U197" s="12"/>
      <c r="V197" s="12"/>
      <c r="W197" s="12"/>
      <c r="X197" s="12"/>
      <c r="Y197" s="12"/>
      <c r="Z197" s="12"/>
      <c r="AA197" s="12"/>
      <c r="AB197" s="12"/>
      <c r="AC197" s="12"/>
      <c r="AD197" s="12"/>
      <c r="AE197" s="12"/>
      <c r="AR197" s="182" t="s">
        <v>90</v>
      </c>
      <c r="AT197" s="182" t="s">
        <v>149</v>
      </c>
      <c r="AU197" s="182" t="s">
        <v>87</v>
      </c>
      <c r="AY197" s="22" t="s">
        <v>145</v>
      </c>
      <c r="BE197" s="183">
        <f>IF(N197="základní",J197,0)</f>
        <v>0</v>
      </c>
      <c r="BF197" s="183">
        <f>IF(N197="snížená",J197,0)</f>
        <v>0</v>
      </c>
      <c r="BG197" s="183">
        <f>IF(N197="zákl. přenesená",J197,0)</f>
        <v>0</v>
      </c>
      <c r="BH197" s="183">
        <f>IF(N197="sníž. přenesená",J197,0)</f>
        <v>0</v>
      </c>
      <c r="BI197" s="183">
        <f>IF(N197="nulová",J197,0)</f>
        <v>0</v>
      </c>
      <c r="BJ197" s="22" t="s">
        <v>15</v>
      </c>
      <c r="BK197" s="183">
        <f>ROUND(I197*H197,2)</f>
        <v>0</v>
      </c>
      <c r="BL197" s="22" t="s">
        <v>90</v>
      </c>
      <c r="BM197" s="182" t="s">
        <v>322</v>
      </c>
    </row>
    <row r="198" spans="1:65" s="35" customFormat="1" ht="16.5" customHeight="1">
      <c r="A198" s="12"/>
      <c r="B198" s="2"/>
      <c r="C198" s="263" t="s">
        <v>323</v>
      </c>
      <c r="D198" s="263" t="s">
        <v>219</v>
      </c>
      <c r="E198" s="264" t="s">
        <v>324</v>
      </c>
      <c r="F198" s="265" t="s">
        <v>325</v>
      </c>
      <c r="G198" s="266" t="s">
        <v>326</v>
      </c>
      <c r="H198" s="267">
        <v>37.214</v>
      </c>
      <c r="I198" s="8"/>
      <c r="J198" s="273">
        <f>ROUND(I198*H198,2)</f>
        <v>0</v>
      </c>
      <c r="K198" s="265" t="s">
        <v>3</v>
      </c>
      <c r="L198" s="199"/>
      <c r="M198" s="9" t="s">
        <v>3</v>
      </c>
      <c r="N198" s="200" t="s">
        <v>43</v>
      </c>
      <c r="O198" s="53"/>
      <c r="P198" s="180">
        <f>O198*H198</f>
        <v>0</v>
      </c>
      <c r="Q198" s="180">
        <v>0.001</v>
      </c>
      <c r="R198" s="180">
        <f>Q198*H198</f>
        <v>0.037214</v>
      </c>
      <c r="S198" s="180">
        <v>0</v>
      </c>
      <c r="T198" s="181">
        <f>S198*H198</f>
        <v>0</v>
      </c>
      <c r="U198" s="12"/>
      <c r="V198" s="12"/>
      <c r="W198" s="12"/>
      <c r="X198" s="12"/>
      <c r="Y198" s="12"/>
      <c r="Z198" s="12"/>
      <c r="AA198" s="12"/>
      <c r="AB198" s="12"/>
      <c r="AC198" s="12"/>
      <c r="AD198" s="12"/>
      <c r="AE198" s="12"/>
      <c r="AR198" s="182" t="s">
        <v>310</v>
      </c>
      <c r="AT198" s="182" t="s">
        <v>219</v>
      </c>
      <c r="AU198" s="182" t="s">
        <v>87</v>
      </c>
      <c r="AY198" s="22" t="s">
        <v>145</v>
      </c>
      <c r="BE198" s="183">
        <f>IF(N198="základní",J198,0)</f>
        <v>0</v>
      </c>
      <c r="BF198" s="183">
        <f>IF(N198="snížená",J198,0)</f>
        <v>0</v>
      </c>
      <c r="BG198" s="183">
        <f>IF(N198="zákl. přenesená",J198,0)</f>
        <v>0</v>
      </c>
      <c r="BH198" s="183">
        <f>IF(N198="sníž. přenesená",J198,0)</f>
        <v>0</v>
      </c>
      <c r="BI198" s="183">
        <f>IF(N198="nulová",J198,0)</f>
        <v>0</v>
      </c>
      <c r="BJ198" s="22" t="s">
        <v>15</v>
      </c>
      <c r="BK198" s="183">
        <f>ROUND(I198*H198,2)</f>
        <v>0</v>
      </c>
      <c r="BL198" s="22" t="s">
        <v>310</v>
      </c>
      <c r="BM198" s="182" t="s">
        <v>327</v>
      </c>
    </row>
    <row r="199" spans="2:51" s="6" customFormat="1" ht="12">
      <c r="B199" s="189"/>
      <c r="C199" s="256"/>
      <c r="D199" s="252" t="s">
        <v>161</v>
      </c>
      <c r="E199" s="257" t="s">
        <v>3</v>
      </c>
      <c r="F199" s="258" t="s">
        <v>328</v>
      </c>
      <c r="G199" s="256"/>
      <c r="H199" s="257" t="s">
        <v>3</v>
      </c>
      <c r="J199" s="256"/>
      <c r="K199" s="256"/>
      <c r="L199" s="189"/>
      <c r="M199" s="191"/>
      <c r="N199" s="192"/>
      <c r="O199" s="192"/>
      <c r="P199" s="192"/>
      <c r="Q199" s="192"/>
      <c r="R199" s="192"/>
      <c r="S199" s="192"/>
      <c r="T199" s="193"/>
      <c r="AT199" s="190" t="s">
        <v>161</v>
      </c>
      <c r="AU199" s="190" t="s">
        <v>87</v>
      </c>
      <c r="AV199" s="6" t="s">
        <v>15</v>
      </c>
      <c r="AW199" s="6" t="s">
        <v>33</v>
      </c>
      <c r="AX199" s="6" t="s">
        <v>72</v>
      </c>
      <c r="AY199" s="190" t="s">
        <v>145</v>
      </c>
    </row>
    <row r="200" spans="2:51" s="5" customFormat="1" ht="12">
      <c r="B200" s="184"/>
      <c r="C200" s="251"/>
      <c r="D200" s="252" t="s">
        <v>161</v>
      </c>
      <c r="E200" s="253" t="s">
        <v>3</v>
      </c>
      <c r="F200" s="254" t="s">
        <v>329</v>
      </c>
      <c r="G200" s="251"/>
      <c r="H200" s="255">
        <v>37.214</v>
      </c>
      <c r="J200" s="251"/>
      <c r="K200" s="251"/>
      <c r="L200" s="184"/>
      <c r="M200" s="186"/>
      <c r="N200" s="187"/>
      <c r="O200" s="187"/>
      <c r="P200" s="187"/>
      <c r="Q200" s="187"/>
      <c r="R200" s="187"/>
      <c r="S200" s="187"/>
      <c r="T200" s="188"/>
      <c r="AT200" s="185" t="s">
        <v>161</v>
      </c>
      <c r="AU200" s="185" t="s">
        <v>87</v>
      </c>
      <c r="AV200" s="5" t="s">
        <v>80</v>
      </c>
      <c r="AW200" s="5" t="s">
        <v>33</v>
      </c>
      <c r="AX200" s="5" t="s">
        <v>15</v>
      </c>
      <c r="AY200" s="185" t="s">
        <v>145</v>
      </c>
    </row>
    <row r="201" spans="1:65" s="35" customFormat="1" ht="24.2" customHeight="1">
      <c r="A201" s="12"/>
      <c r="B201" s="2"/>
      <c r="C201" s="246" t="s">
        <v>330</v>
      </c>
      <c r="D201" s="246" t="s">
        <v>149</v>
      </c>
      <c r="E201" s="247" t="s">
        <v>331</v>
      </c>
      <c r="F201" s="248" t="s">
        <v>332</v>
      </c>
      <c r="G201" s="249" t="s">
        <v>159</v>
      </c>
      <c r="H201" s="250">
        <v>1240.45</v>
      </c>
      <c r="I201" s="3"/>
      <c r="J201" s="272">
        <f>ROUND(I201*H201,2)</f>
        <v>0</v>
      </c>
      <c r="K201" s="248" t="s">
        <v>3</v>
      </c>
      <c r="L201" s="2"/>
      <c r="M201" s="4" t="s">
        <v>3</v>
      </c>
      <c r="N201" s="179" t="s">
        <v>43</v>
      </c>
      <c r="O201" s="53"/>
      <c r="P201" s="180">
        <f>O201*H201</f>
        <v>0</v>
      </c>
      <c r="Q201" s="180">
        <v>0</v>
      </c>
      <c r="R201" s="180">
        <f>Q201*H201</f>
        <v>0</v>
      </c>
      <c r="S201" s="180">
        <v>0</v>
      </c>
      <c r="T201" s="181">
        <f>S201*H201</f>
        <v>0</v>
      </c>
      <c r="U201" s="12"/>
      <c r="V201" s="12"/>
      <c r="W201" s="12"/>
      <c r="X201" s="12"/>
      <c r="Y201" s="12"/>
      <c r="Z201" s="12"/>
      <c r="AA201" s="12"/>
      <c r="AB201" s="12"/>
      <c r="AC201" s="12"/>
      <c r="AD201" s="12"/>
      <c r="AE201" s="12"/>
      <c r="AR201" s="182" t="s">
        <v>90</v>
      </c>
      <c r="AT201" s="182" t="s">
        <v>149</v>
      </c>
      <c r="AU201" s="182" t="s">
        <v>87</v>
      </c>
      <c r="AY201" s="22" t="s">
        <v>145</v>
      </c>
      <c r="BE201" s="183">
        <f>IF(N201="základní",J201,0)</f>
        <v>0</v>
      </c>
      <c r="BF201" s="183">
        <f>IF(N201="snížená",J201,0)</f>
        <v>0</v>
      </c>
      <c r="BG201" s="183">
        <f>IF(N201="zákl. přenesená",J201,0)</f>
        <v>0</v>
      </c>
      <c r="BH201" s="183">
        <f>IF(N201="sníž. přenesená",J201,0)</f>
        <v>0</v>
      </c>
      <c r="BI201" s="183">
        <f>IF(N201="nulová",J201,0)</f>
        <v>0</v>
      </c>
      <c r="BJ201" s="22" t="s">
        <v>15</v>
      </c>
      <c r="BK201" s="183">
        <f>ROUND(I201*H201,2)</f>
        <v>0</v>
      </c>
      <c r="BL201" s="22" t="s">
        <v>90</v>
      </c>
      <c r="BM201" s="182" t="s">
        <v>333</v>
      </c>
    </row>
    <row r="202" spans="2:51" s="5" customFormat="1" ht="12">
      <c r="B202" s="184"/>
      <c r="C202" s="251"/>
      <c r="D202" s="252" t="s">
        <v>161</v>
      </c>
      <c r="E202" s="253" t="s">
        <v>3</v>
      </c>
      <c r="F202" s="254" t="s">
        <v>334</v>
      </c>
      <c r="G202" s="251"/>
      <c r="H202" s="255">
        <v>1240.45</v>
      </c>
      <c r="J202" s="251"/>
      <c r="K202" s="251"/>
      <c r="L202" s="184"/>
      <c r="M202" s="186"/>
      <c r="N202" s="187"/>
      <c r="O202" s="187"/>
      <c r="P202" s="187"/>
      <c r="Q202" s="187"/>
      <c r="R202" s="187"/>
      <c r="S202" s="187"/>
      <c r="T202" s="188"/>
      <c r="AT202" s="185" t="s">
        <v>161</v>
      </c>
      <c r="AU202" s="185" t="s">
        <v>87</v>
      </c>
      <c r="AV202" s="5" t="s">
        <v>80</v>
      </c>
      <c r="AW202" s="5" t="s">
        <v>33</v>
      </c>
      <c r="AX202" s="5" t="s">
        <v>15</v>
      </c>
      <c r="AY202" s="185" t="s">
        <v>145</v>
      </c>
    </row>
    <row r="203" spans="1:65" s="35" customFormat="1" ht="24.2" customHeight="1">
      <c r="A203" s="12"/>
      <c r="B203" s="2"/>
      <c r="C203" s="246" t="s">
        <v>335</v>
      </c>
      <c r="D203" s="246" t="s">
        <v>149</v>
      </c>
      <c r="E203" s="247" t="s">
        <v>336</v>
      </c>
      <c r="F203" s="248" t="s">
        <v>337</v>
      </c>
      <c r="G203" s="249" t="s">
        <v>159</v>
      </c>
      <c r="H203" s="250">
        <v>1041.55</v>
      </c>
      <c r="I203" s="3"/>
      <c r="J203" s="272">
        <f>ROUND(I203*H203,2)</f>
        <v>0</v>
      </c>
      <c r="K203" s="248" t="s">
        <v>3</v>
      </c>
      <c r="L203" s="2"/>
      <c r="M203" s="4" t="s">
        <v>3</v>
      </c>
      <c r="N203" s="179" t="s">
        <v>43</v>
      </c>
      <c r="O203" s="53"/>
      <c r="P203" s="180">
        <f>O203*H203</f>
        <v>0</v>
      </c>
      <c r="Q203" s="180">
        <v>0</v>
      </c>
      <c r="R203" s="180">
        <f>Q203*H203</f>
        <v>0</v>
      </c>
      <c r="S203" s="180">
        <v>0</v>
      </c>
      <c r="T203" s="181">
        <f>S203*H203</f>
        <v>0</v>
      </c>
      <c r="U203" s="12"/>
      <c r="V203" s="12"/>
      <c r="W203" s="12"/>
      <c r="X203" s="12"/>
      <c r="Y203" s="12"/>
      <c r="Z203" s="12"/>
      <c r="AA203" s="12"/>
      <c r="AB203" s="12"/>
      <c r="AC203" s="12"/>
      <c r="AD203" s="12"/>
      <c r="AE203" s="12"/>
      <c r="AR203" s="182" t="s">
        <v>90</v>
      </c>
      <c r="AT203" s="182" t="s">
        <v>149</v>
      </c>
      <c r="AU203" s="182" t="s">
        <v>87</v>
      </c>
      <c r="AY203" s="22" t="s">
        <v>145</v>
      </c>
      <c r="BE203" s="183">
        <f>IF(N203="základní",J203,0)</f>
        <v>0</v>
      </c>
      <c r="BF203" s="183">
        <f>IF(N203="snížená",J203,0)</f>
        <v>0</v>
      </c>
      <c r="BG203" s="183">
        <f>IF(N203="zákl. přenesená",J203,0)</f>
        <v>0</v>
      </c>
      <c r="BH203" s="183">
        <f>IF(N203="sníž. přenesená",J203,0)</f>
        <v>0</v>
      </c>
      <c r="BI203" s="183">
        <f>IF(N203="nulová",J203,0)</f>
        <v>0</v>
      </c>
      <c r="BJ203" s="22" t="s">
        <v>15</v>
      </c>
      <c r="BK203" s="183">
        <f>ROUND(I203*H203,2)</f>
        <v>0</v>
      </c>
      <c r="BL203" s="22" t="s">
        <v>90</v>
      </c>
      <c r="BM203" s="182" t="s">
        <v>338</v>
      </c>
    </row>
    <row r="204" spans="2:51" s="5" customFormat="1" ht="12">
      <c r="B204" s="184"/>
      <c r="C204" s="251"/>
      <c r="D204" s="252" t="s">
        <v>161</v>
      </c>
      <c r="E204" s="253" t="s">
        <v>3</v>
      </c>
      <c r="F204" s="254" t="s">
        <v>339</v>
      </c>
      <c r="G204" s="251"/>
      <c r="H204" s="255">
        <v>4.6</v>
      </c>
      <c r="J204" s="251"/>
      <c r="K204" s="251"/>
      <c r="L204" s="184"/>
      <c r="M204" s="186"/>
      <c r="N204" s="187"/>
      <c r="O204" s="187"/>
      <c r="P204" s="187"/>
      <c r="Q204" s="187"/>
      <c r="R204" s="187"/>
      <c r="S204" s="187"/>
      <c r="T204" s="188"/>
      <c r="AT204" s="185" t="s">
        <v>161</v>
      </c>
      <c r="AU204" s="185" t="s">
        <v>87</v>
      </c>
      <c r="AV204" s="5" t="s">
        <v>80</v>
      </c>
      <c r="AW204" s="5" t="s">
        <v>33</v>
      </c>
      <c r="AX204" s="5" t="s">
        <v>72</v>
      </c>
      <c r="AY204" s="185" t="s">
        <v>145</v>
      </c>
    </row>
    <row r="205" spans="2:51" s="5" customFormat="1" ht="12">
      <c r="B205" s="184"/>
      <c r="C205" s="251"/>
      <c r="D205" s="252" t="s">
        <v>161</v>
      </c>
      <c r="E205" s="253" t="s">
        <v>3</v>
      </c>
      <c r="F205" s="254" t="s">
        <v>340</v>
      </c>
      <c r="G205" s="251"/>
      <c r="H205" s="255">
        <v>88.1</v>
      </c>
      <c r="J205" s="251"/>
      <c r="K205" s="251"/>
      <c r="L205" s="184"/>
      <c r="M205" s="186"/>
      <c r="N205" s="187"/>
      <c r="O205" s="187"/>
      <c r="P205" s="187"/>
      <c r="Q205" s="187"/>
      <c r="R205" s="187"/>
      <c r="S205" s="187"/>
      <c r="T205" s="188"/>
      <c r="AT205" s="185" t="s">
        <v>161</v>
      </c>
      <c r="AU205" s="185" t="s">
        <v>87</v>
      </c>
      <c r="AV205" s="5" t="s">
        <v>80</v>
      </c>
      <c r="AW205" s="5" t="s">
        <v>33</v>
      </c>
      <c r="AX205" s="5" t="s">
        <v>72</v>
      </c>
      <c r="AY205" s="185" t="s">
        <v>145</v>
      </c>
    </row>
    <row r="206" spans="2:51" s="5" customFormat="1" ht="12">
      <c r="B206" s="184"/>
      <c r="C206" s="251"/>
      <c r="D206" s="252" t="s">
        <v>161</v>
      </c>
      <c r="E206" s="253" t="s">
        <v>3</v>
      </c>
      <c r="F206" s="254" t="s">
        <v>341</v>
      </c>
      <c r="G206" s="251"/>
      <c r="H206" s="255">
        <v>15.75</v>
      </c>
      <c r="J206" s="251"/>
      <c r="K206" s="251"/>
      <c r="L206" s="184"/>
      <c r="M206" s="186"/>
      <c r="N206" s="187"/>
      <c r="O206" s="187"/>
      <c r="P206" s="187"/>
      <c r="Q206" s="187"/>
      <c r="R206" s="187"/>
      <c r="S206" s="187"/>
      <c r="T206" s="188"/>
      <c r="AT206" s="185" t="s">
        <v>161</v>
      </c>
      <c r="AU206" s="185" t="s">
        <v>87</v>
      </c>
      <c r="AV206" s="5" t="s">
        <v>80</v>
      </c>
      <c r="AW206" s="5" t="s">
        <v>33</v>
      </c>
      <c r="AX206" s="5" t="s">
        <v>72</v>
      </c>
      <c r="AY206" s="185" t="s">
        <v>145</v>
      </c>
    </row>
    <row r="207" spans="2:51" s="5" customFormat="1" ht="12">
      <c r="B207" s="184"/>
      <c r="C207" s="251"/>
      <c r="D207" s="252" t="s">
        <v>161</v>
      </c>
      <c r="E207" s="253" t="s">
        <v>3</v>
      </c>
      <c r="F207" s="254" t="s">
        <v>342</v>
      </c>
      <c r="G207" s="251"/>
      <c r="H207" s="255">
        <v>36.5</v>
      </c>
      <c r="J207" s="251"/>
      <c r="K207" s="251"/>
      <c r="L207" s="184"/>
      <c r="M207" s="186"/>
      <c r="N207" s="187"/>
      <c r="O207" s="187"/>
      <c r="P207" s="187"/>
      <c r="Q207" s="187"/>
      <c r="R207" s="187"/>
      <c r="S207" s="187"/>
      <c r="T207" s="188"/>
      <c r="AT207" s="185" t="s">
        <v>161</v>
      </c>
      <c r="AU207" s="185" t="s">
        <v>87</v>
      </c>
      <c r="AV207" s="5" t="s">
        <v>80</v>
      </c>
      <c r="AW207" s="5" t="s">
        <v>33</v>
      </c>
      <c r="AX207" s="5" t="s">
        <v>72</v>
      </c>
      <c r="AY207" s="185" t="s">
        <v>145</v>
      </c>
    </row>
    <row r="208" spans="2:51" s="5" customFormat="1" ht="12">
      <c r="B208" s="184"/>
      <c r="C208" s="251"/>
      <c r="D208" s="252" t="s">
        <v>161</v>
      </c>
      <c r="E208" s="253" t="s">
        <v>3</v>
      </c>
      <c r="F208" s="254" t="s">
        <v>343</v>
      </c>
      <c r="G208" s="251"/>
      <c r="H208" s="255">
        <v>816.7</v>
      </c>
      <c r="J208" s="251"/>
      <c r="K208" s="251"/>
      <c r="L208" s="184"/>
      <c r="M208" s="186"/>
      <c r="N208" s="187"/>
      <c r="O208" s="187"/>
      <c r="P208" s="187"/>
      <c r="Q208" s="187"/>
      <c r="R208" s="187"/>
      <c r="S208" s="187"/>
      <c r="T208" s="188"/>
      <c r="AT208" s="185" t="s">
        <v>161</v>
      </c>
      <c r="AU208" s="185" t="s">
        <v>87</v>
      </c>
      <c r="AV208" s="5" t="s">
        <v>80</v>
      </c>
      <c r="AW208" s="5" t="s">
        <v>33</v>
      </c>
      <c r="AX208" s="5" t="s">
        <v>72</v>
      </c>
      <c r="AY208" s="185" t="s">
        <v>145</v>
      </c>
    </row>
    <row r="209" spans="2:51" s="5" customFormat="1" ht="12">
      <c r="B209" s="184"/>
      <c r="C209" s="251"/>
      <c r="D209" s="252" t="s">
        <v>161</v>
      </c>
      <c r="E209" s="253" t="s">
        <v>3</v>
      </c>
      <c r="F209" s="254" t="s">
        <v>344</v>
      </c>
      <c r="G209" s="251"/>
      <c r="H209" s="255">
        <v>79.9</v>
      </c>
      <c r="J209" s="251"/>
      <c r="K209" s="251"/>
      <c r="L209" s="184"/>
      <c r="M209" s="186"/>
      <c r="N209" s="187"/>
      <c r="O209" s="187"/>
      <c r="P209" s="187"/>
      <c r="Q209" s="187"/>
      <c r="R209" s="187"/>
      <c r="S209" s="187"/>
      <c r="T209" s="188"/>
      <c r="AT209" s="185" t="s">
        <v>161</v>
      </c>
      <c r="AU209" s="185" t="s">
        <v>87</v>
      </c>
      <c r="AV209" s="5" t="s">
        <v>80</v>
      </c>
      <c r="AW209" s="5" t="s">
        <v>33</v>
      </c>
      <c r="AX209" s="5" t="s">
        <v>72</v>
      </c>
      <c r="AY209" s="185" t="s">
        <v>145</v>
      </c>
    </row>
    <row r="210" spans="2:51" s="7" customFormat="1" ht="12">
      <c r="B210" s="194"/>
      <c r="C210" s="259"/>
      <c r="D210" s="252" t="s">
        <v>161</v>
      </c>
      <c r="E210" s="260" t="s">
        <v>3</v>
      </c>
      <c r="F210" s="261" t="s">
        <v>172</v>
      </c>
      <c r="G210" s="259"/>
      <c r="H210" s="262">
        <v>1041.55</v>
      </c>
      <c r="J210" s="259"/>
      <c r="K210" s="259"/>
      <c r="L210" s="194"/>
      <c r="M210" s="196"/>
      <c r="N210" s="197"/>
      <c r="O210" s="197"/>
      <c r="P210" s="197"/>
      <c r="Q210" s="197"/>
      <c r="R210" s="197"/>
      <c r="S210" s="197"/>
      <c r="T210" s="198"/>
      <c r="AT210" s="195" t="s">
        <v>161</v>
      </c>
      <c r="AU210" s="195" t="s">
        <v>87</v>
      </c>
      <c r="AV210" s="7" t="s">
        <v>90</v>
      </c>
      <c r="AW210" s="7" t="s">
        <v>33</v>
      </c>
      <c r="AX210" s="7" t="s">
        <v>15</v>
      </c>
      <c r="AY210" s="195" t="s">
        <v>145</v>
      </c>
    </row>
    <row r="211" spans="2:63" s="1" customFormat="1" ht="22.9" customHeight="1">
      <c r="B211" s="171"/>
      <c r="C211" s="242"/>
      <c r="D211" s="240" t="s">
        <v>71</v>
      </c>
      <c r="E211" s="244" t="s">
        <v>80</v>
      </c>
      <c r="F211" s="244" t="s">
        <v>345</v>
      </c>
      <c r="G211" s="242"/>
      <c r="H211" s="242"/>
      <c r="J211" s="245">
        <f>BK211</f>
        <v>0</v>
      </c>
      <c r="K211" s="242"/>
      <c r="L211" s="171"/>
      <c r="M211" s="173"/>
      <c r="N211" s="174"/>
      <c r="O211" s="174"/>
      <c r="P211" s="175">
        <f>SUM(P212:P220)</f>
        <v>0</v>
      </c>
      <c r="Q211" s="174"/>
      <c r="R211" s="175">
        <f>SUM(R212:R220)</f>
        <v>57.7132</v>
      </c>
      <c r="S211" s="174"/>
      <c r="T211" s="176">
        <f>SUM(T212:T220)</f>
        <v>0</v>
      </c>
      <c r="AR211" s="172" t="s">
        <v>15</v>
      </c>
      <c r="AT211" s="177" t="s">
        <v>71</v>
      </c>
      <c r="AU211" s="177" t="s">
        <v>15</v>
      </c>
      <c r="AY211" s="172" t="s">
        <v>145</v>
      </c>
      <c r="BK211" s="178">
        <f>SUM(BK212:BK220)</f>
        <v>0</v>
      </c>
    </row>
    <row r="212" spans="1:65" s="35" customFormat="1" ht="37.9" customHeight="1">
      <c r="A212" s="12"/>
      <c r="B212" s="2"/>
      <c r="C212" s="246" t="s">
        <v>346</v>
      </c>
      <c r="D212" s="246" t="s">
        <v>149</v>
      </c>
      <c r="E212" s="247" t="s">
        <v>347</v>
      </c>
      <c r="F212" s="248" t="s">
        <v>348</v>
      </c>
      <c r="G212" s="249" t="s">
        <v>190</v>
      </c>
      <c r="H212" s="250">
        <v>104</v>
      </c>
      <c r="I212" s="3"/>
      <c r="J212" s="272">
        <f>ROUND(I212*H212,2)</f>
        <v>0</v>
      </c>
      <c r="K212" s="248" t="s">
        <v>3</v>
      </c>
      <c r="L212" s="2"/>
      <c r="M212" s="4" t="s">
        <v>3</v>
      </c>
      <c r="N212" s="179" t="s">
        <v>43</v>
      </c>
      <c r="O212" s="53"/>
      <c r="P212" s="180">
        <f>O212*H212</f>
        <v>0</v>
      </c>
      <c r="Q212" s="180">
        <v>0.27378</v>
      </c>
      <c r="R212" s="180">
        <f>Q212*H212</f>
        <v>28.47312</v>
      </c>
      <c r="S212" s="180">
        <v>0</v>
      </c>
      <c r="T212" s="181">
        <f>S212*H212</f>
        <v>0</v>
      </c>
      <c r="U212" s="12"/>
      <c r="V212" s="12"/>
      <c r="W212" s="12"/>
      <c r="X212" s="12"/>
      <c r="Y212" s="12"/>
      <c r="Z212" s="12"/>
      <c r="AA212" s="12"/>
      <c r="AB212" s="12"/>
      <c r="AC212" s="12"/>
      <c r="AD212" s="12"/>
      <c r="AE212" s="12"/>
      <c r="AR212" s="182" t="s">
        <v>90</v>
      </c>
      <c r="AT212" s="182" t="s">
        <v>149</v>
      </c>
      <c r="AU212" s="182" t="s">
        <v>80</v>
      </c>
      <c r="AY212" s="22" t="s">
        <v>145</v>
      </c>
      <c r="BE212" s="183">
        <f>IF(N212="základní",J212,0)</f>
        <v>0</v>
      </c>
      <c r="BF212" s="183">
        <f>IF(N212="snížená",J212,0)</f>
        <v>0</v>
      </c>
      <c r="BG212" s="183">
        <f>IF(N212="zákl. přenesená",J212,0)</f>
        <v>0</v>
      </c>
      <c r="BH212" s="183">
        <f>IF(N212="sníž. přenesená",J212,0)</f>
        <v>0</v>
      </c>
      <c r="BI212" s="183">
        <f>IF(N212="nulová",J212,0)</f>
        <v>0</v>
      </c>
      <c r="BJ212" s="22" t="s">
        <v>15</v>
      </c>
      <c r="BK212" s="183">
        <f>ROUND(I212*H212,2)</f>
        <v>0</v>
      </c>
      <c r="BL212" s="22" t="s">
        <v>90</v>
      </c>
      <c r="BM212" s="182" t="s">
        <v>349</v>
      </c>
    </row>
    <row r="213" spans="2:51" s="5" customFormat="1" ht="12">
      <c r="B213" s="184"/>
      <c r="C213" s="251"/>
      <c r="D213" s="252" t="s">
        <v>161</v>
      </c>
      <c r="E213" s="253" t="s">
        <v>3</v>
      </c>
      <c r="F213" s="254" t="s">
        <v>350</v>
      </c>
      <c r="G213" s="251"/>
      <c r="H213" s="255">
        <v>104</v>
      </c>
      <c r="J213" s="251"/>
      <c r="K213" s="251"/>
      <c r="L213" s="184"/>
      <c r="M213" s="186"/>
      <c r="N213" s="187"/>
      <c r="O213" s="187"/>
      <c r="P213" s="187"/>
      <c r="Q213" s="187"/>
      <c r="R213" s="187"/>
      <c r="S213" s="187"/>
      <c r="T213" s="188"/>
      <c r="AT213" s="185" t="s">
        <v>161</v>
      </c>
      <c r="AU213" s="185" t="s">
        <v>80</v>
      </c>
      <c r="AV213" s="5" t="s">
        <v>80</v>
      </c>
      <c r="AW213" s="5" t="s">
        <v>33</v>
      </c>
      <c r="AX213" s="5" t="s">
        <v>15</v>
      </c>
      <c r="AY213" s="185" t="s">
        <v>145</v>
      </c>
    </row>
    <row r="214" spans="1:65" s="35" customFormat="1" ht="24.2" customHeight="1">
      <c r="A214" s="12"/>
      <c r="B214" s="2"/>
      <c r="C214" s="246" t="s">
        <v>351</v>
      </c>
      <c r="D214" s="246" t="s">
        <v>149</v>
      </c>
      <c r="E214" s="247" t="s">
        <v>352</v>
      </c>
      <c r="F214" s="248" t="s">
        <v>353</v>
      </c>
      <c r="G214" s="249" t="s">
        <v>190</v>
      </c>
      <c r="H214" s="250">
        <v>104</v>
      </c>
      <c r="I214" s="3"/>
      <c r="J214" s="272">
        <f>ROUND(I214*H214,2)</f>
        <v>0</v>
      </c>
      <c r="K214" s="248" t="s">
        <v>3</v>
      </c>
      <c r="L214" s="2"/>
      <c r="M214" s="4" t="s">
        <v>3</v>
      </c>
      <c r="N214" s="179" t="s">
        <v>43</v>
      </c>
      <c r="O214" s="53"/>
      <c r="P214" s="180">
        <f>O214*H214</f>
        <v>0</v>
      </c>
      <c r="Q214" s="180">
        <v>0</v>
      </c>
      <c r="R214" s="180">
        <f>Q214*H214</f>
        <v>0</v>
      </c>
      <c r="S214" s="180">
        <v>0</v>
      </c>
      <c r="T214" s="181">
        <f>S214*H214</f>
        <v>0</v>
      </c>
      <c r="U214" s="12"/>
      <c r="V214" s="12"/>
      <c r="W214" s="12"/>
      <c r="X214" s="12"/>
      <c r="Y214" s="12"/>
      <c r="Z214" s="12"/>
      <c r="AA214" s="12"/>
      <c r="AB214" s="12"/>
      <c r="AC214" s="12"/>
      <c r="AD214" s="12"/>
      <c r="AE214" s="12"/>
      <c r="AR214" s="182" t="s">
        <v>90</v>
      </c>
      <c r="AT214" s="182" t="s">
        <v>149</v>
      </c>
      <c r="AU214" s="182" t="s">
        <v>80</v>
      </c>
      <c r="AY214" s="22" t="s">
        <v>145</v>
      </c>
      <c r="BE214" s="183">
        <f>IF(N214="základní",J214,0)</f>
        <v>0</v>
      </c>
      <c r="BF214" s="183">
        <f>IF(N214="snížená",J214,0)</f>
        <v>0</v>
      </c>
      <c r="BG214" s="183">
        <f>IF(N214="zákl. přenesená",J214,0)</f>
        <v>0</v>
      </c>
      <c r="BH214" s="183">
        <f>IF(N214="sníž. přenesená",J214,0)</f>
        <v>0</v>
      </c>
      <c r="BI214" s="183">
        <f>IF(N214="nulová",J214,0)</f>
        <v>0</v>
      </c>
      <c r="BJ214" s="22" t="s">
        <v>15</v>
      </c>
      <c r="BK214" s="183">
        <f>ROUND(I214*H214,2)</f>
        <v>0</v>
      </c>
      <c r="BL214" s="22" t="s">
        <v>90</v>
      </c>
      <c r="BM214" s="182" t="s">
        <v>354</v>
      </c>
    </row>
    <row r="215" spans="2:51" s="5" customFormat="1" ht="12">
      <c r="B215" s="184"/>
      <c r="C215" s="251"/>
      <c r="D215" s="252" t="s">
        <v>161</v>
      </c>
      <c r="E215" s="253" t="s">
        <v>3</v>
      </c>
      <c r="F215" s="254" t="s">
        <v>355</v>
      </c>
      <c r="G215" s="251"/>
      <c r="H215" s="255">
        <v>104</v>
      </c>
      <c r="J215" s="251"/>
      <c r="K215" s="251"/>
      <c r="L215" s="184"/>
      <c r="M215" s="186"/>
      <c r="N215" s="187"/>
      <c r="O215" s="187"/>
      <c r="P215" s="187"/>
      <c r="Q215" s="187"/>
      <c r="R215" s="187"/>
      <c r="S215" s="187"/>
      <c r="T215" s="188"/>
      <c r="AT215" s="185" t="s">
        <v>161</v>
      </c>
      <c r="AU215" s="185" t="s">
        <v>80</v>
      </c>
      <c r="AV215" s="5" t="s">
        <v>80</v>
      </c>
      <c r="AW215" s="5" t="s">
        <v>33</v>
      </c>
      <c r="AX215" s="5" t="s">
        <v>15</v>
      </c>
      <c r="AY215" s="185" t="s">
        <v>145</v>
      </c>
    </row>
    <row r="216" spans="1:65" s="35" customFormat="1" ht="16.5" customHeight="1">
      <c r="A216" s="12"/>
      <c r="B216" s="2"/>
      <c r="C216" s="263" t="s">
        <v>356</v>
      </c>
      <c r="D216" s="263" t="s">
        <v>219</v>
      </c>
      <c r="E216" s="264" t="s">
        <v>357</v>
      </c>
      <c r="F216" s="265" t="s">
        <v>358</v>
      </c>
      <c r="G216" s="266" t="s">
        <v>222</v>
      </c>
      <c r="H216" s="267">
        <v>29.238</v>
      </c>
      <c r="I216" s="8"/>
      <c r="J216" s="273">
        <f>ROUND(I216*H216,2)</f>
        <v>0</v>
      </c>
      <c r="K216" s="265" t="s">
        <v>3</v>
      </c>
      <c r="L216" s="199"/>
      <c r="M216" s="9" t="s">
        <v>3</v>
      </c>
      <c r="N216" s="200" t="s">
        <v>43</v>
      </c>
      <c r="O216" s="53"/>
      <c r="P216" s="180">
        <f>O216*H216</f>
        <v>0</v>
      </c>
      <c r="Q216" s="180">
        <v>1</v>
      </c>
      <c r="R216" s="180">
        <f>Q216*H216</f>
        <v>29.238</v>
      </c>
      <c r="S216" s="180">
        <v>0</v>
      </c>
      <c r="T216" s="181">
        <f>S216*H216</f>
        <v>0</v>
      </c>
      <c r="U216" s="12"/>
      <c r="V216" s="12"/>
      <c r="W216" s="12"/>
      <c r="X216" s="12"/>
      <c r="Y216" s="12"/>
      <c r="Z216" s="12"/>
      <c r="AA216" s="12"/>
      <c r="AB216" s="12"/>
      <c r="AC216" s="12"/>
      <c r="AD216" s="12"/>
      <c r="AE216" s="12"/>
      <c r="AR216" s="182" t="s">
        <v>182</v>
      </c>
      <c r="AT216" s="182" t="s">
        <v>219</v>
      </c>
      <c r="AU216" s="182" t="s">
        <v>80</v>
      </c>
      <c r="AY216" s="22" t="s">
        <v>145</v>
      </c>
      <c r="BE216" s="183">
        <f>IF(N216="základní",J216,0)</f>
        <v>0</v>
      </c>
      <c r="BF216" s="183">
        <f>IF(N216="snížená",J216,0)</f>
        <v>0</v>
      </c>
      <c r="BG216" s="183">
        <f>IF(N216="zákl. přenesená",J216,0)</f>
        <v>0</v>
      </c>
      <c r="BH216" s="183">
        <f>IF(N216="sníž. přenesená",J216,0)</f>
        <v>0</v>
      </c>
      <c r="BI216" s="183">
        <f>IF(N216="nulová",J216,0)</f>
        <v>0</v>
      </c>
      <c r="BJ216" s="22" t="s">
        <v>15</v>
      </c>
      <c r="BK216" s="183">
        <f>ROUND(I216*H216,2)</f>
        <v>0</v>
      </c>
      <c r="BL216" s="22" t="s">
        <v>90</v>
      </c>
      <c r="BM216" s="182" t="s">
        <v>359</v>
      </c>
    </row>
    <row r="217" spans="2:51" s="6" customFormat="1" ht="12">
      <c r="B217" s="189"/>
      <c r="C217" s="256"/>
      <c r="D217" s="252" t="s">
        <v>161</v>
      </c>
      <c r="E217" s="257" t="s">
        <v>3</v>
      </c>
      <c r="F217" s="258" t="s">
        <v>360</v>
      </c>
      <c r="G217" s="256"/>
      <c r="H217" s="257" t="s">
        <v>3</v>
      </c>
      <c r="J217" s="256"/>
      <c r="K217" s="256"/>
      <c r="L217" s="189"/>
      <c r="M217" s="191"/>
      <c r="N217" s="192"/>
      <c r="O217" s="192"/>
      <c r="P217" s="192"/>
      <c r="Q217" s="192"/>
      <c r="R217" s="192"/>
      <c r="S217" s="192"/>
      <c r="T217" s="193"/>
      <c r="AT217" s="190" t="s">
        <v>161</v>
      </c>
      <c r="AU217" s="190" t="s">
        <v>80</v>
      </c>
      <c r="AV217" s="6" t="s">
        <v>15</v>
      </c>
      <c r="AW217" s="6" t="s">
        <v>33</v>
      </c>
      <c r="AX217" s="6" t="s">
        <v>72</v>
      </c>
      <c r="AY217" s="190" t="s">
        <v>145</v>
      </c>
    </row>
    <row r="218" spans="2:51" s="5" customFormat="1" ht="12">
      <c r="B218" s="184"/>
      <c r="C218" s="251"/>
      <c r="D218" s="252" t="s">
        <v>161</v>
      </c>
      <c r="E218" s="253" t="s">
        <v>3</v>
      </c>
      <c r="F218" s="254" t="s">
        <v>361</v>
      </c>
      <c r="G218" s="251"/>
      <c r="H218" s="255">
        <v>29.238</v>
      </c>
      <c r="J218" s="251"/>
      <c r="K218" s="251"/>
      <c r="L218" s="184"/>
      <c r="M218" s="186"/>
      <c r="N218" s="187"/>
      <c r="O218" s="187"/>
      <c r="P218" s="187"/>
      <c r="Q218" s="187"/>
      <c r="R218" s="187"/>
      <c r="S218" s="187"/>
      <c r="T218" s="188"/>
      <c r="AT218" s="185" t="s">
        <v>161</v>
      </c>
      <c r="AU218" s="185" t="s">
        <v>80</v>
      </c>
      <c r="AV218" s="5" t="s">
        <v>80</v>
      </c>
      <c r="AW218" s="5" t="s">
        <v>33</v>
      </c>
      <c r="AX218" s="5" t="s">
        <v>15</v>
      </c>
      <c r="AY218" s="185" t="s">
        <v>145</v>
      </c>
    </row>
    <row r="219" spans="1:65" s="35" customFormat="1" ht="24.2" customHeight="1">
      <c r="A219" s="12"/>
      <c r="B219" s="2"/>
      <c r="C219" s="246" t="s">
        <v>362</v>
      </c>
      <c r="D219" s="246" t="s">
        <v>149</v>
      </c>
      <c r="E219" s="247" t="s">
        <v>363</v>
      </c>
      <c r="F219" s="248" t="s">
        <v>364</v>
      </c>
      <c r="G219" s="249" t="s">
        <v>190</v>
      </c>
      <c r="H219" s="250">
        <v>104</v>
      </c>
      <c r="I219" s="3"/>
      <c r="J219" s="272">
        <f>ROUND(I219*H219,2)</f>
        <v>0</v>
      </c>
      <c r="K219" s="248" t="s">
        <v>3</v>
      </c>
      <c r="L219" s="2"/>
      <c r="M219" s="4" t="s">
        <v>3</v>
      </c>
      <c r="N219" s="179" t="s">
        <v>43</v>
      </c>
      <c r="O219" s="53"/>
      <c r="P219" s="180">
        <f>O219*H219</f>
        <v>0</v>
      </c>
      <c r="Q219" s="180">
        <v>2E-05</v>
      </c>
      <c r="R219" s="180">
        <f>Q219*H219</f>
        <v>0.0020800000000000003</v>
      </c>
      <c r="S219" s="180">
        <v>0</v>
      </c>
      <c r="T219" s="181">
        <f>S219*H219</f>
        <v>0</v>
      </c>
      <c r="U219" s="12"/>
      <c r="V219" s="12"/>
      <c r="W219" s="12"/>
      <c r="X219" s="12"/>
      <c r="Y219" s="12"/>
      <c r="Z219" s="12"/>
      <c r="AA219" s="12"/>
      <c r="AB219" s="12"/>
      <c r="AC219" s="12"/>
      <c r="AD219" s="12"/>
      <c r="AE219" s="12"/>
      <c r="AR219" s="182" t="s">
        <v>90</v>
      </c>
      <c r="AT219" s="182" t="s">
        <v>149</v>
      </c>
      <c r="AU219" s="182" t="s">
        <v>80</v>
      </c>
      <c r="AY219" s="22" t="s">
        <v>145</v>
      </c>
      <c r="BE219" s="183">
        <f>IF(N219="základní",J219,0)</f>
        <v>0</v>
      </c>
      <c r="BF219" s="183">
        <f>IF(N219="snížená",J219,0)</f>
        <v>0</v>
      </c>
      <c r="BG219" s="183">
        <f>IF(N219="zákl. přenesená",J219,0)</f>
        <v>0</v>
      </c>
      <c r="BH219" s="183">
        <f>IF(N219="sníž. přenesená",J219,0)</f>
        <v>0</v>
      </c>
      <c r="BI219" s="183">
        <f>IF(N219="nulová",J219,0)</f>
        <v>0</v>
      </c>
      <c r="BJ219" s="22" t="s">
        <v>15</v>
      </c>
      <c r="BK219" s="183">
        <f>ROUND(I219*H219,2)</f>
        <v>0</v>
      </c>
      <c r="BL219" s="22" t="s">
        <v>90</v>
      </c>
      <c r="BM219" s="182" t="s">
        <v>365</v>
      </c>
    </row>
    <row r="220" spans="2:51" s="5" customFormat="1" ht="12">
      <c r="B220" s="184"/>
      <c r="C220" s="251"/>
      <c r="D220" s="252" t="s">
        <v>161</v>
      </c>
      <c r="E220" s="253" t="s">
        <v>3</v>
      </c>
      <c r="F220" s="254" t="s">
        <v>366</v>
      </c>
      <c r="G220" s="251"/>
      <c r="H220" s="255">
        <v>104</v>
      </c>
      <c r="J220" s="251"/>
      <c r="K220" s="251"/>
      <c r="L220" s="184"/>
      <c r="M220" s="186"/>
      <c r="N220" s="187"/>
      <c r="O220" s="187"/>
      <c r="P220" s="187"/>
      <c r="Q220" s="187"/>
      <c r="R220" s="187"/>
      <c r="S220" s="187"/>
      <c r="T220" s="188"/>
      <c r="AT220" s="185" t="s">
        <v>161</v>
      </c>
      <c r="AU220" s="185" t="s">
        <v>80</v>
      </c>
      <c r="AV220" s="5" t="s">
        <v>80</v>
      </c>
      <c r="AW220" s="5" t="s">
        <v>33</v>
      </c>
      <c r="AX220" s="5" t="s">
        <v>15</v>
      </c>
      <c r="AY220" s="185" t="s">
        <v>145</v>
      </c>
    </row>
    <row r="221" spans="2:63" s="1" customFormat="1" ht="22.9" customHeight="1">
      <c r="B221" s="171"/>
      <c r="C221" s="242"/>
      <c r="D221" s="240" t="s">
        <v>71</v>
      </c>
      <c r="E221" s="244" t="s">
        <v>87</v>
      </c>
      <c r="F221" s="244" t="s">
        <v>367</v>
      </c>
      <c r="G221" s="242"/>
      <c r="H221" s="242"/>
      <c r="J221" s="245">
        <f>BK221</f>
        <v>0</v>
      </c>
      <c r="K221" s="242"/>
      <c r="L221" s="171"/>
      <c r="M221" s="173"/>
      <c r="N221" s="174"/>
      <c r="O221" s="174"/>
      <c r="P221" s="175">
        <f>P222</f>
        <v>0</v>
      </c>
      <c r="Q221" s="174"/>
      <c r="R221" s="175">
        <f>R222</f>
        <v>0</v>
      </c>
      <c r="S221" s="174"/>
      <c r="T221" s="176">
        <f>T222</f>
        <v>0</v>
      </c>
      <c r="AR221" s="172" t="s">
        <v>15</v>
      </c>
      <c r="AT221" s="177" t="s">
        <v>71</v>
      </c>
      <c r="AU221" s="177" t="s">
        <v>15</v>
      </c>
      <c r="AY221" s="172" t="s">
        <v>145</v>
      </c>
      <c r="BK221" s="178">
        <f>BK222</f>
        <v>0</v>
      </c>
    </row>
    <row r="222" spans="1:65" s="35" customFormat="1" ht="24.2" customHeight="1">
      <c r="A222" s="12"/>
      <c r="B222" s="2"/>
      <c r="C222" s="246" t="s">
        <v>368</v>
      </c>
      <c r="D222" s="246" t="s">
        <v>149</v>
      </c>
      <c r="E222" s="247" t="s">
        <v>369</v>
      </c>
      <c r="F222" s="248" t="s">
        <v>370</v>
      </c>
      <c r="G222" s="249" t="s">
        <v>190</v>
      </c>
      <c r="H222" s="250">
        <v>13</v>
      </c>
      <c r="I222" s="3"/>
      <c r="J222" s="272">
        <f>ROUND(I222*H222,2)</f>
        <v>0</v>
      </c>
      <c r="K222" s="248" t="s">
        <v>3</v>
      </c>
      <c r="L222" s="2"/>
      <c r="M222" s="4" t="s">
        <v>3</v>
      </c>
      <c r="N222" s="179" t="s">
        <v>43</v>
      </c>
      <c r="O222" s="53"/>
      <c r="P222" s="180">
        <f>O222*H222</f>
        <v>0</v>
      </c>
      <c r="Q222" s="180">
        <v>0</v>
      </c>
      <c r="R222" s="180">
        <f>Q222*H222</f>
        <v>0</v>
      </c>
      <c r="S222" s="180">
        <v>0</v>
      </c>
      <c r="T222" s="181">
        <f>S222*H222</f>
        <v>0</v>
      </c>
      <c r="U222" s="12"/>
      <c r="V222" s="12"/>
      <c r="W222" s="12"/>
      <c r="X222" s="12"/>
      <c r="Y222" s="12"/>
      <c r="Z222" s="12"/>
      <c r="AA222" s="12"/>
      <c r="AB222" s="12"/>
      <c r="AC222" s="12"/>
      <c r="AD222" s="12"/>
      <c r="AE222" s="12"/>
      <c r="AR222" s="182" t="s">
        <v>90</v>
      </c>
      <c r="AT222" s="182" t="s">
        <v>149</v>
      </c>
      <c r="AU222" s="182" t="s">
        <v>80</v>
      </c>
      <c r="AY222" s="22" t="s">
        <v>145</v>
      </c>
      <c r="BE222" s="183">
        <f>IF(N222="základní",J222,0)</f>
        <v>0</v>
      </c>
      <c r="BF222" s="183">
        <f>IF(N222="snížená",J222,0)</f>
        <v>0</v>
      </c>
      <c r="BG222" s="183">
        <f>IF(N222="zákl. přenesená",J222,0)</f>
        <v>0</v>
      </c>
      <c r="BH222" s="183">
        <f>IF(N222="sníž. přenesená",J222,0)</f>
        <v>0</v>
      </c>
      <c r="BI222" s="183">
        <f>IF(N222="nulová",J222,0)</f>
        <v>0</v>
      </c>
      <c r="BJ222" s="22" t="s">
        <v>15</v>
      </c>
      <c r="BK222" s="183">
        <f>ROUND(I222*H222,2)</f>
        <v>0</v>
      </c>
      <c r="BL222" s="22" t="s">
        <v>90</v>
      </c>
      <c r="BM222" s="182" t="s">
        <v>371</v>
      </c>
    </row>
    <row r="223" spans="2:63" s="1" customFormat="1" ht="22.9" customHeight="1">
      <c r="B223" s="171"/>
      <c r="C223" s="242"/>
      <c r="D223" s="240" t="s">
        <v>71</v>
      </c>
      <c r="E223" s="244" t="s">
        <v>90</v>
      </c>
      <c r="F223" s="244" t="s">
        <v>372</v>
      </c>
      <c r="G223" s="242"/>
      <c r="H223" s="242"/>
      <c r="J223" s="245">
        <f>BK223</f>
        <v>0</v>
      </c>
      <c r="K223" s="242"/>
      <c r="L223" s="171"/>
      <c r="M223" s="173"/>
      <c r="N223" s="174"/>
      <c r="O223" s="174"/>
      <c r="P223" s="175">
        <f>SUM(P224:P227)</f>
        <v>0</v>
      </c>
      <c r="Q223" s="174"/>
      <c r="R223" s="175">
        <f>SUM(R224:R227)</f>
        <v>1.7206007</v>
      </c>
      <c r="S223" s="174"/>
      <c r="T223" s="176">
        <f>SUM(T224:T227)</f>
        <v>0</v>
      </c>
      <c r="AR223" s="172" t="s">
        <v>15</v>
      </c>
      <c r="AT223" s="177" t="s">
        <v>71</v>
      </c>
      <c r="AU223" s="177" t="s">
        <v>15</v>
      </c>
      <c r="AY223" s="172" t="s">
        <v>145</v>
      </c>
      <c r="BK223" s="178">
        <f>SUM(BK224:BK227)</f>
        <v>0</v>
      </c>
    </row>
    <row r="224" spans="1:65" s="35" customFormat="1" ht="16.5" customHeight="1">
      <c r="A224" s="12"/>
      <c r="B224" s="2"/>
      <c r="C224" s="246" t="s">
        <v>373</v>
      </c>
      <c r="D224" s="246" t="s">
        <v>149</v>
      </c>
      <c r="E224" s="247" t="s">
        <v>374</v>
      </c>
      <c r="F224" s="248" t="s">
        <v>375</v>
      </c>
      <c r="G224" s="249" t="s">
        <v>205</v>
      </c>
      <c r="H224" s="250">
        <v>0.91</v>
      </c>
      <c r="I224" s="3"/>
      <c r="J224" s="272">
        <f>ROUND(I224*H224,2)</f>
        <v>0</v>
      </c>
      <c r="K224" s="248" t="s">
        <v>3</v>
      </c>
      <c r="L224" s="2"/>
      <c r="M224" s="4" t="s">
        <v>3</v>
      </c>
      <c r="N224" s="179" t="s">
        <v>43</v>
      </c>
      <c r="O224" s="53"/>
      <c r="P224" s="180">
        <f>O224*H224</f>
        <v>0</v>
      </c>
      <c r="Q224" s="180">
        <v>1.89077</v>
      </c>
      <c r="R224" s="180">
        <f>Q224*H224</f>
        <v>1.7206007</v>
      </c>
      <c r="S224" s="180">
        <v>0</v>
      </c>
      <c r="T224" s="181">
        <f>S224*H224</f>
        <v>0</v>
      </c>
      <c r="U224" s="12"/>
      <c r="V224" s="12"/>
      <c r="W224" s="12"/>
      <c r="X224" s="12"/>
      <c r="Y224" s="12"/>
      <c r="Z224" s="12"/>
      <c r="AA224" s="12"/>
      <c r="AB224" s="12"/>
      <c r="AC224" s="12"/>
      <c r="AD224" s="12"/>
      <c r="AE224" s="12"/>
      <c r="AR224" s="182" t="s">
        <v>90</v>
      </c>
      <c r="AT224" s="182" t="s">
        <v>149</v>
      </c>
      <c r="AU224" s="182" t="s">
        <v>80</v>
      </c>
      <c r="AY224" s="22" t="s">
        <v>145</v>
      </c>
      <c r="BE224" s="183">
        <f>IF(N224="základní",J224,0)</f>
        <v>0</v>
      </c>
      <c r="BF224" s="183">
        <f>IF(N224="snížená",J224,0)</f>
        <v>0</v>
      </c>
      <c r="BG224" s="183">
        <f>IF(N224="zákl. přenesená",J224,0)</f>
        <v>0</v>
      </c>
      <c r="BH224" s="183">
        <f>IF(N224="sníž. přenesená",J224,0)</f>
        <v>0</v>
      </c>
      <c r="BI224" s="183">
        <f>IF(N224="nulová",J224,0)</f>
        <v>0</v>
      </c>
      <c r="BJ224" s="22" t="s">
        <v>15</v>
      </c>
      <c r="BK224" s="183">
        <f>ROUND(I224*H224,2)</f>
        <v>0</v>
      </c>
      <c r="BL224" s="22" t="s">
        <v>90</v>
      </c>
      <c r="BM224" s="182" t="s">
        <v>376</v>
      </c>
    </row>
    <row r="225" spans="2:51" s="6" customFormat="1" ht="12">
      <c r="B225" s="189"/>
      <c r="C225" s="256"/>
      <c r="D225" s="252" t="s">
        <v>161</v>
      </c>
      <c r="E225" s="257" t="s">
        <v>3</v>
      </c>
      <c r="F225" s="258" t="s">
        <v>377</v>
      </c>
      <c r="G225" s="256"/>
      <c r="H225" s="257" t="s">
        <v>3</v>
      </c>
      <c r="J225" s="256"/>
      <c r="K225" s="256"/>
      <c r="L225" s="189"/>
      <c r="M225" s="191"/>
      <c r="N225" s="192"/>
      <c r="O225" s="192"/>
      <c r="P225" s="192"/>
      <c r="Q225" s="192"/>
      <c r="R225" s="192"/>
      <c r="S225" s="192"/>
      <c r="T225" s="193"/>
      <c r="AT225" s="190" t="s">
        <v>161</v>
      </c>
      <c r="AU225" s="190" t="s">
        <v>80</v>
      </c>
      <c r="AV225" s="6" t="s">
        <v>15</v>
      </c>
      <c r="AW225" s="6" t="s">
        <v>33</v>
      </c>
      <c r="AX225" s="6" t="s">
        <v>72</v>
      </c>
      <c r="AY225" s="190" t="s">
        <v>145</v>
      </c>
    </row>
    <row r="226" spans="2:51" s="6" customFormat="1" ht="22.5">
      <c r="B226" s="189"/>
      <c r="C226" s="256"/>
      <c r="D226" s="252" t="s">
        <v>161</v>
      </c>
      <c r="E226" s="257" t="s">
        <v>3</v>
      </c>
      <c r="F226" s="258" t="s">
        <v>229</v>
      </c>
      <c r="G226" s="256"/>
      <c r="H226" s="257" t="s">
        <v>3</v>
      </c>
      <c r="J226" s="256"/>
      <c r="K226" s="256"/>
      <c r="L226" s="189"/>
      <c r="M226" s="191"/>
      <c r="N226" s="192"/>
      <c r="O226" s="192"/>
      <c r="P226" s="192"/>
      <c r="Q226" s="192"/>
      <c r="R226" s="192"/>
      <c r="S226" s="192"/>
      <c r="T226" s="193"/>
      <c r="AT226" s="190" t="s">
        <v>161</v>
      </c>
      <c r="AU226" s="190" t="s">
        <v>80</v>
      </c>
      <c r="AV226" s="6" t="s">
        <v>15</v>
      </c>
      <c r="AW226" s="6" t="s">
        <v>33</v>
      </c>
      <c r="AX226" s="6" t="s">
        <v>72</v>
      </c>
      <c r="AY226" s="190" t="s">
        <v>145</v>
      </c>
    </row>
    <row r="227" spans="2:51" s="5" customFormat="1" ht="12">
      <c r="B227" s="184"/>
      <c r="C227" s="251"/>
      <c r="D227" s="252" t="s">
        <v>161</v>
      </c>
      <c r="E227" s="253" t="s">
        <v>3</v>
      </c>
      <c r="F227" s="254" t="s">
        <v>378</v>
      </c>
      <c r="G227" s="251"/>
      <c r="H227" s="255">
        <v>0.91</v>
      </c>
      <c r="J227" s="251"/>
      <c r="K227" s="251"/>
      <c r="L227" s="184"/>
      <c r="M227" s="186"/>
      <c r="N227" s="187"/>
      <c r="O227" s="187"/>
      <c r="P227" s="187"/>
      <c r="Q227" s="187"/>
      <c r="R227" s="187"/>
      <c r="S227" s="187"/>
      <c r="T227" s="188"/>
      <c r="AT227" s="185" t="s">
        <v>161</v>
      </c>
      <c r="AU227" s="185" t="s">
        <v>80</v>
      </c>
      <c r="AV227" s="5" t="s">
        <v>80</v>
      </c>
      <c r="AW227" s="5" t="s">
        <v>33</v>
      </c>
      <c r="AX227" s="5" t="s">
        <v>15</v>
      </c>
      <c r="AY227" s="185" t="s">
        <v>145</v>
      </c>
    </row>
    <row r="228" spans="2:63" s="1" customFormat="1" ht="22.9" customHeight="1">
      <c r="B228" s="171"/>
      <c r="C228" s="242"/>
      <c r="D228" s="240" t="s">
        <v>71</v>
      </c>
      <c r="E228" s="244" t="s">
        <v>93</v>
      </c>
      <c r="F228" s="244" t="s">
        <v>379</v>
      </c>
      <c r="G228" s="242"/>
      <c r="H228" s="242"/>
      <c r="J228" s="245">
        <f>BK228</f>
        <v>0</v>
      </c>
      <c r="K228" s="242"/>
      <c r="L228" s="171"/>
      <c r="M228" s="173"/>
      <c r="N228" s="174"/>
      <c r="O228" s="174"/>
      <c r="P228" s="175">
        <f>SUM(P229:P276)</f>
        <v>0</v>
      </c>
      <c r="Q228" s="174"/>
      <c r="R228" s="175">
        <f>SUM(R229:R276)</f>
        <v>1448.3377661</v>
      </c>
      <c r="S228" s="174"/>
      <c r="T228" s="176">
        <f>SUM(T229:T276)</f>
        <v>0</v>
      </c>
      <c r="AR228" s="172" t="s">
        <v>15</v>
      </c>
      <c r="AT228" s="177" t="s">
        <v>71</v>
      </c>
      <c r="AU228" s="177" t="s">
        <v>15</v>
      </c>
      <c r="AY228" s="172" t="s">
        <v>145</v>
      </c>
      <c r="BK228" s="178">
        <f>SUM(BK229:BK276)</f>
        <v>0</v>
      </c>
    </row>
    <row r="229" spans="1:65" s="35" customFormat="1" ht="16.5" customHeight="1">
      <c r="A229" s="12"/>
      <c r="B229" s="2"/>
      <c r="C229" s="246" t="s">
        <v>380</v>
      </c>
      <c r="D229" s="246" t="s">
        <v>149</v>
      </c>
      <c r="E229" s="247" t="s">
        <v>381</v>
      </c>
      <c r="F229" s="248" t="s">
        <v>382</v>
      </c>
      <c r="G229" s="249" t="s">
        <v>159</v>
      </c>
      <c r="H229" s="250">
        <v>1505.945</v>
      </c>
      <c r="I229" s="3"/>
      <c r="J229" s="272">
        <f>ROUND(I229*H229,2)</f>
        <v>0</v>
      </c>
      <c r="K229" s="248" t="s">
        <v>3</v>
      </c>
      <c r="L229" s="2"/>
      <c r="M229" s="4" t="s">
        <v>3</v>
      </c>
      <c r="N229" s="179" t="s">
        <v>43</v>
      </c>
      <c r="O229" s="53"/>
      <c r="P229" s="180">
        <f>O229*H229</f>
        <v>0</v>
      </c>
      <c r="Q229" s="180">
        <v>0.46</v>
      </c>
      <c r="R229" s="180">
        <f>Q229*H229</f>
        <v>692.7347</v>
      </c>
      <c r="S229" s="180">
        <v>0</v>
      </c>
      <c r="T229" s="181">
        <f>S229*H229</f>
        <v>0</v>
      </c>
      <c r="U229" s="12"/>
      <c r="V229" s="12"/>
      <c r="W229" s="12"/>
      <c r="X229" s="12"/>
      <c r="Y229" s="12"/>
      <c r="Z229" s="12"/>
      <c r="AA229" s="12"/>
      <c r="AB229" s="12"/>
      <c r="AC229" s="12"/>
      <c r="AD229" s="12"/>
      <c r="AE229" s="12"/>
      <c r="AR229" s="182" t="s">
        <v>90</v>
      </c>
      <c r="AT229" s="182" t="s">
        <v>149</v>
      </c>
      <c r="AU229" s="182" t="s">
        <v>80</v>
      </c>
      <c r="AY229" s="22" t="s">
        <v>145</v>
      </c>
      <c r="BE229" s="183">
        <f>IF(N229="základní",J229,0)</f>
        <v>0</v>
      </c>
      <c r="BF229" s="183">
        <f>IF(N229="snížená",J229,0)</f>
        <v>0</v>
      </c>
      <c r="BG229" s="183">
        <f>IF(N229="zákl. přenesená",J229,0)</f>
        <v>0</v>
      </c>
      <c r="BH229" s="183">
        <f>IF(N229="sníž. přenesená",J229,0)</f>
        <v>0</v>
      </c>
      <c r="BI229" s="183">
        <f>IF(N229="nulová",J229,0)</f>
        <v>0</v>
      </c>
      <c r="BJ229" s="22" t="s">
        <v>15</v>
      </c>
      <c r="BK229" s="183">
        <f>ROUND(I229*H229,2)</f>
        <v>0</v>
      </c>
      <c r="BL229" s="22" t="s">
        <v>90</v>
      </c>
      <c r="BM229" s="182" t="s">
        <v>383</v>
      </c>
    </row>
    <row r="230" spans="2:51" s="5" customFormat="1" ht="12">
      <c r="B230" s="184"/>
      <c r="C230" s="251"/>
      <c r="D230" s="252" t="s">
        <v>161</v>
      </c>
      <c r="E230" s="253" t="s">
        <v>3</v>
      </c>
      <c r="F230" s="254" t="s">
        <v>384</v>
      </c>
      <c r="G230" s="251"/>
      <c r="H230" s="255">
        <v>47.45</v>
      </c>
      <c r="J230" s="251"/>
      <c r="K230" s="251"/>
      <c r="L230" s="184"/>
      <c r="M230" s="186"/>
      <c r="N230" s="187"/>
      <c r="O230" s="187"/>
      <c r="P230" s="187"/>
      <c r="Q230" s="187"/>
      <c r="R230" s="187"/>
      <c r="S230" s="187"/>
      <c r="T230" s="188"/>
      <c r="AT230" s="185" t="s">
        <v>161</v>
      </c>
      <c r="AU230" s="185" t="s">
        <v>80</v>
      </c>
      <c r="AV230" s="5" t="s">
        <v>80</v>
      </c>
      <c r="AW230" s="5" t="s">
        <v>33</v>
      </c>
      <c r="AX230" s="5" t="s">
        <v>72</v>
      </c>
      <c r="AY230" s="185" t="s">
        <v>145</v>
      </c>
    </row>
    <row r="231" spans="2:51" s="5" customFormat="1" ht="12">
      <c r="B231" s="184"/>
      <c r="C231" s="251"/>
      <c r="D231" s="252" t="s">
        <v>161</v>
      </c>
      <c r="E231" s="253" t="s">
        <v>3</v>
      </c>
      <c r="F231" s="254" t="s">
        <v>385</v>
      </c>
      <c r="G231" s="251"/>
      <c r="H231" s="255">
        <v>1212.08</v>
      </c>
      <c r="J231" s="251"/>
      <c r="K231" s="251"/>
      <c r="L231" s="184"/>
      <c r="M231" s="186"/>
      <c r="N231" s="187"/>
      <c r="O231" s="187"/>
      <c r="P231" s="187"/>
      <c r="Q231" s="187"/>
      <c r="R231" s="187"/>
      <c r="S231" s="187"/>
      <c r="T231" s="188"/>
      <c r="AT231" s="185" t="s">
        <v>161</v>
      </c>
      <c r="AU231" s="185" t="s">
        <v>80</v>
      </c>
      <c r="AV231" s="5" t="s">
        <v>80</v>
      </c>
      <c r="AW231" s="5" t="s">
        <v>33</v>
      </c>
      <c r="AX231" s="5" t="s">
        <v>72</v>
      </c>
      <c r="AY231" s="185" t="s">
        <v>145</v>
      </c>
    </row>
    <row r="232" spans="2:51" s="5" customFormat="1" ht="12">
      <c r="B232" s="184"/>
      <c r="C232" s="251"/>
      <c r="D232" s="252" t="s">
        <v>161</v>
      </c>
      <c r="E232" s="253" t="s">
        <v>3</v>
      </c>
      <c r="F232" s="254" t="s">
        <v>386</v>
      </c>
      <c r="G232" s="251"/>
      <c r="H232" s="255">
        <v>20.475</v>
      </c>
      <c r="J232" s="251"/>
      <c r="K232" s="251"/>
      <c r="L232" s="184"/>
      <c r="M232" s="186"/>
      <c r="N232" s="187"/>
      <c r="O232" s="187"/>
      <c r="P232" s="187"/>
      <c r="Q232" s="187"/>
      <c r="R232" s="187"/>
      <c r="S232" s="187"/>
      <c r="T232" s="188"/>
      <c r="AT232" s="185" t="s">
        <v>161</v>
      </c>
      <c r="AU232" s="185" t="s">
        <v>80</v>
      </c>
      <c r="AV232" s="5" t="s">
        <v>80</v>
      </c>
      <c r="AW232" s="5" t="s">
        <v>33</v>
      </c>
      <c r="AX232" s="5" t="s">
        <v>72</v>
      </c>
      <c r="AY232" s="185" t="s">
        <v>145</v>
      </c>
    </row>
    <row r="233" spans="2:51" s="5" customFormat="1" ht="12">
      <c r="B233" s="184"/>
      <c r="C233" s="251"/>
      <c r="D233" s="252" t="s">
        <v>161</v>
      </c>
      <c r="E233" s="253" t="s">
        <v>3</v>
      </c>
      <c r="F233" s="254" t="s">
        <v>387</v>
      </c>
      <c r="G233" s="251"/>
      <c r="H233" s="255">
        <v>103.87</v>
      </c>
      <c r="J233" s="251"/>
      <c r="K233" s="251"/>
      <c r="L233" s="184"/>
      <c r="M233" s="186"/>
      <c r="N233" s="187"/>
      <c r="O233" s="187"/>
      <c r="P233" s="187"/>
      <c r="Q233" s="187"/>
      <c r="R233" s="187"/>
      <c r="S233" s="187"/>
      <c r="T233" s="188"/>
      <c r="AT233" s="185" t="s">
        <v>161</v>
      </c>
      <c r="AU233" s="185" t="s">
        <v>80</v>
      </c>
      <c r="AV233" s="5" t="s">
        <v>80</v>
      </c>
      <c r="AW233" s="5" t="s">
        <v>33</v>
      </c>
      <c r="AX233" s="5" t="s">
        <v>72</v>
      </c>
      <c r="AY233" s="185" t="s">
        <v>145</v>
      </c>
    </row>
    <row r="234" spans="2:51" s="5" customFormat="1" ht="12">
      <c r="B234" s="184"/>
      <c r="C234" s="251"/>
      <c r="D234" s="252" t="s">
        <v>161</v>
      </c>
      <c r="E234" s="253" t="s">
        <v>3</v>
      </c>
      <c r="F234" s="254" t="s">
        <v>388</v>
      </c>
      <c r="G234" s="251"/>
      <c r="H234" s="255">
        <v>114.53</v>
      </c>
      <c r="J234" s="251"/>
      <c r="K234" s="251"/>
      <c r="L234" s="184"/>
      <c r="M234" s="186"/>
      <c r="N234" s="187"/>
      <c r="O234" s="187"/>
      <c r="P234" s="187"/>
      <c r="Q234" s="187"/>
      <c r="R234" s="187"/>
      <c r="S234" s="187"/>
      <c r="T234" s="188"/>
      <c r="AT234" s="185" t="s">
        <v>161</v>
      </c>
      <c r="AU234" s="185" t="s">
        <v>80</v>
      </c>
      <c r="AV234" s="5" t="s">
        <v>80</v>
      </c>
      <c r="AW234" s="5" t="s">
        <v>33</v>
      </c>
      <c r="AX234" s="5" t="s">
        <v>72</v>
      </c>
      <c r="AY234" s="185" t="s">
        <v>145</v>
      </c>
    </row>
    <row r="235" spans="2:51" s="5" customFormat="1" ht="22.5">
      <c r="B235" s="184"/>
      <c r="C235" s="251"/>
      <c r="D235" s="252" t="s">
        <v>161</v>
      </c>
      <c r="E235" s="253" t="s">
        <v>3</v>
      </c>
      <c r="F235" s="254" t="s">
        <v>389</v>
      </c>
      <c r="G235" s="251"/>
      <c r="H235" s="255">
        <v>7.54</v>
      </c>
      <c r="J235" s="251"/>
      <c r="K235" s="251"/>
      <c r="L235" s="184"/>
      <c r="M235" s="186"/>
      <c r="N235" s="187"/>
      <c r="O235" s="187"/>
      <c r="P235" s="187"/>
      <c r="Q235" s="187"/>
      <c r="R235" s="187"/>
      <c r="S235" s="187"/>
      <c r="T235" s="188"/>
      <c r="AT235" s="185" t="s">
        <v>161</v>
      </c>
      <c r="AU235" s="185" t="s">
        <v>80</v>
      </c>
      <c r="AV235" s="5" t="s">
        <v>80</v>
      </c>
      <c r="AW235" s="5" t="s">
        <v>33</v>
      </c>
      <c r="AX235" s="5" t="s">
        <v>72</v>
      </c>
      <c r="AY235" s="185" t="s">
        <v>145</v>
      </c>
    </row>
    <row r="236" spans="2:51" s="7" customFormat="1" ht="12">
      <c r="B236" s="194"/>
      <c r="C236" s="259"/>
      <c r="D236" s="252" t="s">
        <v>161</v>
      </c>
      <c r="E236" s="260" t="s">
        <v>3</v>
      </c>
      <c r="F236" s="261" t="s">
        <v>172</v>
      </c>
      <c r="G236" s="259"/>
      <c r="H236" s="262">
        <v>1505.945</v>
      </c>
      <c r="J236" s="259"/>
      <c r="K236" s="259"/>
      <c r="L236" s="194"/>
      <c r="M236" s="196"/>
      <c r="N236" s="197"/>
      <c r="O236" s="197"/>
      <c r="P236" s="197"/>
      <c r="Q236" s="197"/>
      <c r="R236" s="197"/>
      <c r="S236" s="197"/>
      <c r="T236" s="198"/>
      <c r="AT236" s="195" t="s">
        <v>161</v>
      </c>
      <c r="AU236" s="195" t="s">
        <v>80</v>
      </c>
      <c r="AV236" s="7" t="s">
        <v>90</v>
      </c>
      <c r="AW236" s="7" t="s">
        <v>33</v>
      </c>
      <c r="AX236" s="7" t="s">
        <v>15</v>
      </c>
      <c r="AY236" s="195" t="s">
        <v>145</v>
      </c>
    </row>
    <row r="237" spans="1:65" s="35" customFormat="1" ht="24.2" customHeight="1">
      <c r="A237" s="12"/>
      <c r="B237" s="2"/>
      <c r="C237" s="246" t="s">
        <v>390</v>
      </c>
      <c r="D237" s="246" t="s">
        <v>149</v>
      </c>
      <c r="E237" s="247" t="s">
        <v>391</v>
      </c>
      <c r="F237" s="248" t="s">
        <v>392</v>
      </c>
      <c r="G237" s="249" t="s">
        <v>159</v>
      </c>
      <c r="H237" s="250">
        <v>976.2</v>
      </c>
      <c r="I237" s="3"/>
      <c r="J237" s="272">
        <f>ROUND(I237*H237,2)</f>
        <v>0</v>
      </c>
      <c r="K237" s="248" t="s">
        <v>3</v>
      </c>
      <c r="L237" s="2"/>
      <c r="M237" s="4" t="s">
        <v>3</v>
      </c>
      <c r="N237" s="179" t="s">
        <v>43</v>
      </c>
      <c r="O237" s="53"/>
      <c r="P237" s="180">
        <f>O237*H237</f>
        <v>0</v>
      </c>
      <c r="Q237" s="180">
        <v>0.42149</v>
      </c>
      <c r="R237" s="180">
        <f>Q237*H237</f>
        <v>411.458538</v>
      </c>
      <c r="S237" s="180">
        <v>0</v>
      </c>
      <c r="T237" s="181">
        <f>S237*H237</f>
        <v>0</v>
      </c>
      <c r="U237" s="12"/>
      <c r="V237" s="12"/>
      <c r="W237" s="12"/>
      <c r="X237" s="12"/>
      <c r="Y237" s="12"/>
      <c r="Z237" s="12"/>
      <c r="AA237" s="12"/>
      <c r="AB237" s="12"/>
      <c r="AC237" s="12"/>
      <c r="AD237" s="12"/>
      <c r="AE237" s="12"/>
      <c r="AR237" s="182" t="s">
        <v>90</v>
      </c>
      <c r="AT237" s="182" t="s">
        <v>149</v>
      </c>
      <c r="AU237" s="182" t="s">
        <v>80</v>
      </c>
      <c r="AY237" s="22" t="s">
        <v>145</v>
      </c>
      <c r="BE237" s="183">
        <f>IF(N237="základní",J237,0)</f>
        <v>0</v>
      </c>
      <c r="BF237" s="183">
        <f>IF(N237="snížená",J237,0)</f>
        <v>0</v>
      </c>
      <c r="BG237" s="183">
        <f>IF(N237="zákl. přenesená",J237,0)</f>
        <v>0</v>
      </c>
      <c r="BH237" s="183">
        <f>IF(N237="sníž. přenesená",J237,0)</f>
        <v>0</v>
      </c>
      <c r="BI237" s="183">
        <f>IF(N237="nulová",J237,0)</f>
        <v>0</v>
      </c>
      <c r="BJ237" s="22" t="s">
        <v>15</v>
      </c>
      <c r="BK237" s="183">
        <f>ROUND(I237*H237,2)</f>
        <v>0</v>
      </c>
      <c r="BL237" s="22" t="s">
        <v>90</v>
      </c>
      <c r="BM237" s="182" t="s">
        <v>393</v>
      </c>
    </row>
    <row r="238" spans="2:51" s="5" customFormat="1" ht="12">
      <c r="B238" s="184"/>
      <c r="C238" s="251"/>
      <c r="D238" s="252" t="s">
        <v>161</v>
      </c>
      <c r="E238" s="253" t="s">
        <v>3</v>
      </c>
      <c r="F238" s="254" t="s">
        <v>394</v>
      </c>
      <c r="G238" s="251"/>
      <c r="H238" s="255">
        <v>43.8</v>
      </c>
      <c r="J238" s="251"/>
      <c r="K238" s="251"/>
      <c r="L238" s="184"/>
      <c r="M238" s="186"/>
      <c r="N238" s="187"/>
      <c r="O238" s="187"/>
      <c r="P238" s="187"/>
      <c r="Q238" s="187"/>
      <c r="R238" s="187"/>
      <c r="S238" s="187"/>
      <c r="T238" s="188"/>
      <c r="AT238" s="185" t="s">
        <v>161</v>
      </c>
      <c r="AU238" s="185" t="s">
        <v>80</v>
      </c>
      <c r="AV238" s="5" t="s">
        <v>80</v>
      </c>
      <c r="AW238" s="5" t="s">
        <v>33</v>
      </c>
      <c r="AX238" s="5" t="s">
        <v>72</v>
      </c>
      <c r="AY238" s="185" t="s">
        <v>145</v>
      </c>
    </row>
    <row r="239" spans="2:51" s="5" customFormat="1" ht="12">
      <c r="B239" s="184"/>
      <c r="C239" s="251"/>
      <c r="D239" s="252" t="s">
        <v>161</v>
      </c>
      <c r="E239" s="253" t="s">
        <v>3</v>
      </c>
      <c r="F239" s="254" t="s">
        <v>395</v>
      </c>
      <c r="G239" s="251"/>
      <c r="H239" s="255">
        <v>932.4</v>
      </c>
      <c r="J239" s="251"/>
      <c r="K239" s="251"/>
      <c r="L239" s="184"/>
      <c r="M239" s="186"/>
      <c r="N239" s="187"/>
      <c r="O239" s="187"/>
      <c r="P239" s="187"/>
      <c r="Q239" s="187"/>
      <c r="R239" s="187"/>
      <c r="S239" s="187"/>
      <c r="T239" s="188"/>
      <c r="AT239" s="185" t="s">
        <v>161</v>
      </c>
      <c r="AU239" s="185" t="s">
        <v>80</v>
      </c>
      <c r="AV239" s="5" t="s">
        <v>80</v>
      </c>
      <c r="AW239" s="5" t="s">
        <v>33</v>
      </c>
      <c r="AX239" s="5" t="s">
        <v>72</v>
      </c>
      <c r="AY239" s="185" t="s">
        <v>145</v>
      </c>
    </row>
    <row r="240" spans="2:51" s="7" customFormat="1" ht="12">
      <c r="B240" s="194"/>
      <c r="C240" s="259"/>
      <c r="D240" s="252" t="s">
        <v>161</v>
      </c>
      <c r="E240" s="260" t="s">
        <v>3</v>
      </c>
      <c r="F240" s="261" t="s">
        <v>172</v>
      </c>
      <c r="G240" s="259"/>
      <c r="H240" s="262">
        <v>976.2</v>
      </c>
      <c r="J240" s="259"/>
      <c r="K240" s="259"/>
      <c r="L240" s="194"/>
      <c r="M240" s="196"/>
      <c r="N240" s="197"/>
      <c r="O240" s="197"/>
      <c r="P240" s="197"/>
      <c r="Q240" s="197"/>
      <c r="R240" s="197"/>
      <c r="S240" s="197"/>
      <c r="T240" s="198"/>
      <c r="AT240" s="195" t="s">
        <v>161</v>
      </c>
      <c r="AU240" s="195" t="s">
        <v>80</v>
      </c>
      <c r="AV240" s="7" t="s">
        <v>90</v>
      </c>
      <c r="AW240" s="7" t="s">
        <v>33</v>
      </c>
      <c r="AX240" s="7" t="s">
        <v>15</v>
      </c>
      <c r="AY240" s="195" t="s">
        <v>145</v>
      </c>
    </row>
    <row r="241" spans="1:65" s="35" customFormat="1" ht="24.2" customHeight="1">
      <c r="A241" s="12"/>
      <c r="B241" s="2"/>
      <c r="C241" s="246" t="s">
        <v>396</v>
      </c>
      <c r="D241" s="246" t="s">
        <v>149</v>
      </c>
      <c r="E241" s="247" t="s">
        <v>397</v>
      </c>
      <c r="F241" s="248" t="s">
        <v>398</v>
      </c>
      <c r="G241" s="249" t="s">
        <v>159</v>
      </c>
      <c r="H241" s="250">
        <v>114.78</v>
      </c>
      <c r="I241" s="3"/>
      <c r="J241" s="272">
        <f>ROUND(I241*H241,2)</f>
        <v>0</v>
      </c>
      <c r="K241" s="248" t="s">
        <v>3</v>
      </c>
      <c r="L241" s="2"/>
      <c r="M241" s="4" t="s">
        <v>3</v>
      </c>
      <c r="N241" s="179" t="s">
        <v>43</v>
      </c>
      <c r="O241" s="53"/>
      <c r="P241" s="180">
        <f>O241*H241</f>
        <v>0</v>
      </c>
      <c r="Q241" s="180">
        <v>0.49587</v>
      </c>
      <c r="R241" s="180">
        <f>Q241*H241</f>
        <v>56.915958599999996</v>
      </c>
      <c r="S241" s="180">
        <v>0</v>
      </c>
      <c r="T241" s="181">
        <f>S241*H241</f>
        <v>0</v>
      </c>
      <c r="U241" s="12"/>
      <c r="V241" s="12"/>
      <c r="W241" s="12"/>
      <c r="X241" s="12"/>
      <c r="Y241" s="12"/>
      <c r="Z241" s="12"/>
      <c r="AA241" s="12"/>
      <c r="AB241" s="12"/>
      <c r="AC241" s="12"/>
      <c r="AD241" s="12"/>
      <c r="AE241" s="12"/>
      <c r="AR241" s="182" t="s">
        <v>90</v>
      </c>
      <c r="AT241" s="182" t="s">
        <v>149</v>
      </c>
      <c r="AU241" s="182" t="s">
        <v>80</v>
      </c>
      <c r="AY241" s="22" t="s">
        <v>145</v>
      </c>
      <c r="BE241" s="183">
        <f>IF(N241="základní",J241,0)</f>
        <v>0</v>
      </c>
      <c r="BF241" s="183">
        <f>IF(N241="snížená",J241,0)</f>
        <v>0</v>
      </c>
      <c r="BG241" s="183">
        <f>IF(N241="zákl. přenesená",J241,0)</f>
        <v>0</v>
      </c>
      <c r="BH241" s="183">
        <f>IF(N241="sníž. přenesená",J241,0)</f>
        <v>0</v>
      </c>
      <c r="BI241" s="183">
        <f>IF(N241="nulová",J241,0)</f>
        <v>0</v>
      </c>
      <c r="BJ241" s="22" t="s">
        <v>15</v>
      </c>
      <c r="BK241" s="183">
        <f>ROUND(I241*H241,2)</f>
        <v>0</v>
      </c>
      <c r="BL241" s="22" t="s">
        <v>90</v>
      </c>
      <c r="BM241" s="182" t="s">
        <v>399</v>
      </c>
    </row>
    <row r="242" spans="2:51" s="5" customFormat="1" ht="12">
      <c r="B242" s="184"/>
      <c r="C242" s="251"/>
      <c r="D242" s="252" t="s">
        <v>161</v>
      </c>
      <c r="E242" s="253" t="s">
        <v>3</v>
      </c>
      <c r="F242" s="254" t="s">
        <v>400</v>
      </c>
      <c r="G242" s="251"/>
      <c r="H242" s="255">
        <v>18.9</v>
      </c>
      <c r="J242" s="251"/>
      <c r="K242" s="251"/>
      <c r="L242" s="184"/>
      <c r="M242" s="186"/>
      <c r="N242" s="187"/>
      <c r="O242" s="187"/>
      <c r="P242" s="187"/>
      <c r="Q242" s="187"/>
      <c r="R242" s="187"/>
      <c r="S242" s="187"/>
      <c r="T242" s="188"/>
      <c r="AT242" s="185" t="s">
        <v>161</v>
      </c>
      <c r="AU242" s="185" t="s">
        <v>80</v>
      </c>
      <c r="AV242" s="5" t="s">
        <v>80</v>
      </c>
      <c r="AW242" s="5" t="s">
        <v>33</v>
      </c>
      <c r="AX242" s="5" t="s">
        <v>72</v>
      </c>
      <c r="AY242" s="185" t="s">
        <v>145</v>
      </c>
    </row>
    <row r="243" spans="2:51" s="5" customFormat="1" ht="12">
      <c r="B243" s="184"/>
      <c r="C243" s="251"/>
      <c r="D243" s="252" t="s">
        <v>161</v>
      </c>
      <c r="E243" s="253" t="s">
        <v>3</v>
      </c>
      <c r="F243" s="254" t="s">
        <v>401</v>
      </c>
      <c r="G243" s="251"/>
      <c r="H243" s="255">
        <v>95.88</v>
      </c>
      <c r="J243" s="251"/>
      <c r="K243" s="251"/>
      <c r="L243" s="184"/>
      <c r="M243" s="186"/>
      <c r="N243" s="187"/>
      <c r="O243" s="187"/>
      <c r="P243" s="187"/>
      <c r="Q243" s="187"/>
      <c r="R243" s="187"/>
      <c r="S243" s="187"/>
      <c r="T243" s="188"/>
      <c r="AT243" s="185" t="s">
        <v>161</v>
      </c>
      <c r="AU243" s="185" t="s">
        <v>80</v>
      </c>
      <c r="AV243" s="5" t="s">
        <v>80</v>
      </c>
      <c r="AW243" s="5" t="s">
        <v>33</v>
      </c>
      <c r="AX243" s="5" t="s">
        <v>72</v>
      </c>
      <c r="AY243" s="185" t="s">
        <v>145</v>
      </c>
    </row>
    <row r="244" spans="2:51" s="7" customFormat="1" ht="12">
      <c r="B244" s="194"/>
      <c r="C244" s="259"/>
      <c r="D244" s="252" t="s">
        <v>161</v>
      </c>
      <c r="E244" s="260" t="s">
        <v>3</v>
      </c>
      <c r="F244" s="261" t="s">
        <v>172</v>
      </c>
      <c r="G244" s="259"/>
      <c r="H244" s="262">
        <v>114.78</v>
      </c>
      <c r="J244" s="259"/>
      <c r="K244" s="259"/>
      <c r="L244" s="194"/>
      <c r="M244" s="196"/>
      <c r="N244" s="197"/>
      <c r="O244" s="197"/>
      <c r="P244" s="197"/>
      <c r="Q244" s="197"/>
      <c r="R244" s="197"/>
      <c r="S244" s="197"/>
      <c r="T244" s="198"/>
      <c r="AT244" s="195" t="s">
        <v>161</v>
      </c>
      <c r="AU244" s="195" t="s">
        <v>80</v>
      </c>
      <c r="AV244" s="7" t="s">
        <v>90</v>
      </c>
      <c r="AW244" s="7" t="s">
        <v>33</v>
      </c>
      <c r="AX244" s="7" t="s">
        <v>15</v>
      </c>
      <c r="AY244" s="195" t="s">
        <v>145</v>
      </c>
    </row>
    <row r="245" spans="1:65" s="35" customFormat="1" ht="33" customHeight="1">
      <c r="A245" s="12"/>
      <c r="B245" s="2"/>
      <c r="C245" s="246" t="s">
        <v>402</v>
      </c>
      <c r="D245" s="246" t="s">
        <v>149</v>
      </c>
      <c r="E245" s="247" t="s">
        <v>403</v>
      </c>
      <c r="F245" s="248" t="s">
        <v>404</v>
      </c>
      <c r="G245" s="249" t="s">
        <v>159</v>
      </c>
      <c r="H245" s="250">
        <v>36.5</v>
      </c>
      <c r="I245" s="3"/>
      <c r="J245" s="272">
        <f>ROUND(I245*H245,2)</f>
        <v>0</v>
      </c>
      <c r="K245" s="248" t="s">
        <v>3</v>
      </c>
      <c r="L245" s="2"/>
      <c r="M245" s="4" t="s">
        <v>3</v>
      </c>
      <c r="N245" s="179" t="s">
        <v>43</v>
      </c>
      <c r="O245" s="53"/>
      <c r="P245" s="180">
        <f>O245*H245</f>
        <v>0</v>
      </c>
      <c r="Q245" s="180">
        <v>0.211</v>
      </c>
      <c r="R245" s="180">
        <f>Q245*H245</f>
        <v>7.701499999999999</v>
      </c>
      <c r="S245" s="180">
        <v>0</v>
      </c>
      <c r="T245" s="181">
        <f>S245*H245</f>
        <v>0</v>
      </c>
      <c r="U245" s="12"/>
      <c r="V245" s="12"/>
      <c r="W245" s="12"/>
      <c r="X245" s="12"/>
      <c r="Y245" s="12"/>
      <c r="Z245" s="12"/>
      <c r="AA245" s="12"/>
      <c r="AB245" s="12"/>
      <c r="AC245" s="12"/>
      <c r="AD245" s="12"/>
      <c r="AE245" s="12"/>
      <c r="AR245" s="182" t="s">
        <v>90</v>
      </c>
      <c r="AT245" s="182" t="s">
        <v>149</v>
      </c>
      <c r="AU245" s="182" t="s">
        <v>80</v>
      </c>
      <c r="AY245" s="22" t="s">
        <v>145</v>
      </c>
      <c r="BE245" s="183">
        <f>IF(N245="základní",J245,0)</f>
        <v>0</v>
      </c>
      <c r="BF245" s="183">
        <f>IF(N245="snížená",J245,0)</f>
        <v>0</v>
      </c>
      <c r="BG245" s="183">
        <f>IF(N245="zákl. přenesená",J245,0)</f>
        <v>0</v>
      </c>
      <c r="BH245" s="183">
        <f>IF(N245="sníž. přenesená",J245,0)</f>
        <v>0</v>
      </c>
      <c r="BI245" s="183">
        <f>IF(N245="nulová",J245,0)</f>
        <v>0</v>
      </c>
      <c r="BJ245" s="22" t="s">
        <v>15</v>
      </c>
      <c r="BK245" s="183">
        <f>ROUND(I245*H245,2)</f>
        <v>0</v>
      </c>
      <c r="BL245" s="22" t="s">
        <v>90</v>
      </c>
      <c r="BM245" s="182" t="s">
        <v>405</v>
      </c>
    </row>
    <row r="246" spans="2:51" s="5" customFormat="1" ht="12">
      <c r="B246" s="184"/>
      <c r="C246" s="251"/>
      <c r="D246" s="252" t="s">
        <v>161</v>
      </c>
      <c r="E246" s="253" t="s">
        <v>3</v>
      </c>
      <c r="F246" s="254" t="s">
        <v>406</v>
      </c>
      <c r="G246" s="251"/>
      <c r="H246" s="255">
        <v>36.5</v>
      </c>
      <c r="J246" s="251"/>
      <c r="K246" s="251"/>
      <c r="L246" s="184"/>
      <c r="M246" s="186"/>
      <c r="N246" s="187"/>
      <c r="O246" s="187"/>
      <c r="P246" s="187"/>
      <c r="Q246" s="187"/>
      <c r="R246" s="187"/>
      <c r="S246" s="187"/>
      <c r="T246" s="188"/>
      <c r="AT246" s="185" t="s">
        <v>161</v>
      </c>
      <c r="AU246" s="185" t="s">
        <v>80</v>
      </c>
      <c r="AV246" s="5" t="s">
        <v>80</v>
      </c>
      <c r="AW246" s="5" t="s">
        <v>33</v>
      </c>
      <c r="AX246" s="5" t="s">
        <v>15</v>
      </c>
      <c r="AY246" s="185" t="s">
        <v>145</v>
      </c>
    </row>
    <row r="247" spans="1:65" s="35" customFormat="1" ht="33" customHeight="1">
      <c r="A247" s="12"/>
      <c r="B247" s="2"/>
      <c r="C247" s="246" t="s">
        <v>407</v>
      </c>
      <c r="D247" s="246" t="s">
        <v>149</v>
      </c>
      <c r="E247" s="247" t="s">
        <v>408</v>
      </c>
      <c r="F247" s="248" t="s">
        <v>409</v>
      </c>
      <c r="G247" s="249" t="s">
        <v>159</v>
      </c>
      <c r="H247" s="250">
        <v>717.2</v>
      </c>
      <c r="I247" s="3"/>
      <c r="J247" s="272">
        <f>ROUND(I247*H247,2)</f>
        <v>0</v>
      </c>
      <c r="K247" s="248" t="s">
        <v>3</v>
      </c>
      <c r="L247" s="2"/>
      <c r="M247" s="4" t="s">
        <v>3</v>
      </c>
      <c r="N247" s="179" t="s">
        <v>43</v>
      </c>
      <c r="O247" s="53"/>
      <c r="P247" s="180">
        <f>O247*H247</f>
        <v>0</v>
      </c>
      <c r="Q247" s="180">
        <v>0.211</v>
      </c>
      <c r="R247" s="180">
        <f>Q247*H247</f>
        <v>151.32920000000001</v>
      </c>
      <c r="S247" s="180">
        <v>0</v>
      </c>
      <c r="T247" s="181">
        <f>S247*H247</f>
        <v>0</v>
      </c>
      <c r="U247" s="12"/>
      <c r="V247" s="12"/>
      <c r="W247" s="12"/>
      <c r="X247" s="12"/>
      <c r="Y247" s="12"/>
      <c r="Z247" s="12"/>
      <c r="AA247" s="12"/>
      <c r="AB247" s="12"/>
      <c r="AC247" s="12"/>
      <c r="AD247" s="12"/>
      <c r="AE247" s="12"/>
      <c r="AR247" s="182" t="s">
        <v>90</v>
      </c>
      <c r="AT247" s="182" t="s">
        <v>149</v>
      </c>
      <c r="AU247" s="182" t="s">
        <v>80</v>
      </c>
      <c r="AY247" s="22" t="s">
        <v>145</v>
      </c>
      <c r="BE247" s="183">
        <f>IF(N247="základní",J247,0)</f>
        <v>0</v>
      </c>
      <c r="BF247" s="183">
        <f>IF(N247="snížená",J247,0)</f>
        <v>0</v>
      </c>
      <c r="BG247" s="183">
        <f>IF(N247="zákl. přenesená",J247,0)</f>
        <v>0</v>
      </c>
      <c r="BH247" s="183">
        <f>IF(N247="sníž. přenesená",J247,0)</f>
        <v>0</v>
      </c>
      <c r="BI247" s="183">
        <f>IF(N247="nulová",J247,0)</f>
        <v>0</v>
      </c>
      <c r="BJ247" s="22" t="s">
        <v>15</v>
      </c>
      <c r="BK247" s="183">
        <f>ROUND(I247*H247,2)</f>
        <v>0</v>
      </c>
      <c r="BL247" s="22" t="s">
        <v>90</v>
      </c>
      <c r="BM247" s="182" t="s">
        <v>410</v>
      </c>
    </row>
    <row r="248" spans="2:51" s="5" customFormat="1" ht="12">
      <c r="B248" s="184"/>
      <c r="C248" s="251"/>
      <c r="D248" s="252" t="s">
        <v>161</v>
      </c>
      <c r="E248" s="253" t="s">
        <v>3</v>
      </c>
      <c r="F248" s="254" t="s">
        <v>411</v>
      </c>
      <c r="G248" s="251"/>
      <c r="H248" s="255">
        <v>717.2</v>
      </c>
      <c r="J248" s="251"/>
      <c r="K248" s="251"/>
      <c r="L248" s="184"/>
      <c r="M248" s="186"/>
      <c r="N248" s="187"/>
      <c r="O248" s="187"/>
      <c r="P248" s="187"/>
      <c r="Q248" s="187"/>
      <c r="R248" s="187"/>
      <c r="S248" s="187"/>
      <c r="T248" s="188"/>
      <c r="AT248" s="185" t="s">
        <v>161</v>
      </c>
      <c r="AU248" s="185" t="s">
        <v>80</v>
      </c>
      <c r="AV248" s="5" t="s">
        <v>80</v>
      </c>
      <c r="AW248" s="5" t="s">
        <v>33</v>
      </c>
      <c r="AX248" s="5" t="s">
        <v>15</v>
      </c>
      <c r="AY248" s="185" t="s">
        <v>145</v>
      </c>
    </row>
    <row r="249" spans="1:65" s="35" customFormat="1" ht="24.2" customHeight="1">
      <c r="A249" s="12"/>
      <c r="B249" s="2"/>
      <c r="C249" s="246" t="s">
        <v>412</v>
      </c>
      <c r="D249" s="246" t="s">
        <v>149</v>
      </c>
      <c r="E249" s="247" t="s">
        <v>413</v>
      </c>
      <c r="F249" s="248" t="s">
        <v>414</v>
      </c>
      <c r="G249" s="249" t="s">
        <v>159</v>
      </c>
      <c r="H249" s="250">
        <v>14.25</v>
      </c>
      <c r="I249" s="3"/>
      <c r="J249" s="272">
        <f>ROUND(I249*H249,2)</f>
        <v>0</v>
      </c>
      <c r="K249" s="248" t="s">
        <v>3</v>
      </c>
      <c r="L249" s="2"/>
      <c r="M249" s="4" t="s">
        <v>3</v>
      </c>
      <c r="N249" s="179" t="s">
        <v>43</v>
      </c>
      <c r="O249" s="53"/>
      <c r="P249" s="180">
        <f>O249*H249</f>
        <v>0</v>
      </c>
      <c r="Q249" s="180">
        <v>0.408</v>
      </c>
      <c r="R249" s="180">
        <f>Q249*H249</f>
        <v>5.814</v>
      </c>
      <c r="S249" s="180">
        <v>0</v>
      </c>
      <c r="T249" s="181">
        <f>S249*H249</f>
        <v>0</v>
      </c>
      <c r="U249" s="12"/>
      <c r="V249" s="12"/>
      <c r="W249" s="12"/>
      <c r="X249" s="12"/>
      <c r="Y249" s="12"/>
      <c r="Z249" s="12"/>
      <c r="AA249" s="12"/>
      <c r="AB249" s="12"/>
      <c r="AC249" s="12"/>
      <c r="AD249" s="12"/>
      <c r="AE249" s="12"/>
      <c r="AR249" s="182" t="s">
        <v>90</v>
      </c>
      <c r="AT249" s="182" t="s">
        <v>149</v>
      </c>
      <c r="AU249" s="182" t="s">
        <v>80</v>
      </c>
      <c r="AY249" s="22" t="s">
        <v>145</v>
      </c>
      <c r="BE249" s="183">
        <f>IF(N249="základní",J249,0)</f>
        <v>0</v>
      </c>
      <c r="BF249" s="183">
        <f>IF(N249="snížená",J249,0)</f>
        <v>0</v>
      </c>
      <c r="BG249" s="183">
        <f>IF(N249="zákl. přenesená",J249,0)</f>
        <v>0</v>
      </c>
      <c r="BH249" s="183">
        <f>IF(N249="sníž. přenesená",J249,0)</f>
        <v>0</v>
      </c>
      <c r="BI249" s="183">
        <f>IF(N249="nulová",J249,0)</f>
        <v>0</v>
      </c>
      <c r="BJ249" s="22" t="s">
        <v>15</v>
      </c>
      <c r="BK249" s="183">
        <f>ROUND(I249*H249,2)</f>
        <v>0</v>
      </c>
      <c r="BL249" s="22" t="s">
        <v>90</v>
      </c>
      <c r="BM249" s="182" t="s">
        <v>415</v>
      </c>
    </row>
    <row r="250" spans="1:65" s="35" customFormat="1" ht="21.75" customHeight="1">
      <c r="A250" s="12"/>
      <c r="B250" s="2"/>
      <c r="C250" s="246" t="s">
        <v>416</v>
      </c>
      <c r="D250" s="246" t="s">
        <v>149</v>
      </c>
      <c r="E250" s="247" t="s">
        <v>417</v>
      </c>
      <c r="F250" s="248" t="s">
        <v>418</v>
      </c>
      <c r="G250" s="249" t="s">
        <v>159</v>
      </c>
      <c r="H250" s="250">
        <v>1507.4</v>
      </c>
      <c r="I250" s="3"/>
      <c r="J250" s="272">
        <f>ROUND(I250*H250,2)</f>
        <v>0</v>
      </c>
      <c r="K250" s="248" t="s">
        <v>3</v>
      </c>
      <c r="L250" s="2"/>
      <c r="M250" s="4" t="s">
        <v>3</v>
      </c>
      <c r="N250" s="179" t="s">
        <v>43</v>
      </c>
      <c r="O250" s="53"/>
      <c r="P250" s="180">
        <f>O250*H250</f>
        <v>0</v>
      </c>
      <c r="Q250" s="180">
        <v>0.00031</v>
      </c>
      <c r="R250" s="180">
        <f>Q250*H250</f>
        <v>0.46729400000000004</v>
      </c>
      <c r="S250" s="180">
        <v>0</v>
      </c>
      <c r="T250" s="181">
        <f>S250*H250</f>
        <v>0</v>
      </c>
      <c r="U250" s="12"/>
      <c r="V250" s="12"/>
      <c r="W250" s="12"/>
      <c r="X250" s="12"/>
      <c r="Y250" s="12"/>
      <c r="Z250" s="12"/>
      <c r="AA250" s="12"/>
      <c r="AB250" s="12"/>
      <c r="AC250" s="12"/>
      <c r="AD250" s="12"/>
      <c r="AE250" s="12"/>
      <c r="AR250" s="182" t="s">
        <v>90</v>
      </c>
      <c r="AT250" s="182" t="s">
        <v>149</v>
      </c>
      <c r="AU250" s="182" t="s">
        <v>80</v>
      </c>
      <c r="AY250" s="22" t="s">
        <v>145</v>
      </c>
      <c r="BE250" s="183">
        <f>IF(N250="základní",J250,0)</f>
        <v>0</v>
      </c>
      <c r="BF250" s="183">
        <f>IF(N250="snížená",J250,0)</f>
        <v>0</v>
      </c>
      <c r="BG250" s="183">
        <f>IF(N250="zákl. přenesená",J250,0)</f>
        <v>0</v>
      </c>
      <c r="BH250" s="183">
        <f>IF(N250="sníž. přenesená",J250,0)</f>
        <v>0</v>
      </c>
      <c r="BI250" s="183">
        <f>IF(N250="nulová",J250,0)</f>
        <v>0</v>
      </c>
      <c r="BJ250" s="22" t="s">
        <v>15</v>
      </c>
      <c r="BK250" s="183">
        <f>ROUND(I250*H250,2)</f>
        <v>0</v>
      </c>
      <c r="BL250" s="22" t="s">
        <v>90</v>
      </c>
      <c r="BM250" s="182" t="s">
        <v>419</v>
      </c>
    </row>
    <row r="251" spans="2:51" s="6" customFormat="1" ht="12">
      <c r="B251" s="189"/>
      <c r="C251" s="256"/>
      <c r="D251" s="252" t="s">
        <v>161</v>
      </c>
      <c r="E251" s="257" t="s">
        <v>3</v>
      </c>
      <c r="F251" s="258" t="s">
        <v>420</v>
      </c>
      <c r="G251" s="256"/>
      <c r="H251" s="257" t="s">
        <v>3</v>
      </c>
      <c r="J251" s="256"/>
      <c r="K251" s="256"/>
      <c r="L251" s="189"/>
      <c r="M251" s="191"/>
      <c r="N251" s="192"/>
      <c r="O251" s="192"/>
      <c r="P251" s="192"/>
      <c r="Q251" s="192"/>
      <c r="R251" s="192"/>
      <c r="S251" s="192"/>
      <c r="T251" s="193"/>
      <c r="AT251" s="190" t="s">
        <v>161</v>
      </c>
      <c r="AU251" s="190" t="s">
        <v>80</v>
      </c>
      <c r="AV251" s="6" t="s">
        <v>15</v>
      </c>
      <c r="AW251" s="6" t="s">
        <v>33</v>
      </c>
      <c r="AX251" s="6" t="s">
        <v>72</v>
      </c>
      <c r="AY251" s="190" t="s">
        <v>145</v>
      </c>
    </row>
    <row r="252" spans="2:51" s="5" customFormat="1" ht="12">
      <c r="B252" s="184"/>
      <c r="C252" s="251"/>
      <c r="D252" s="252" t="s">
        <v>161</v>
      </c>
      <c r="E252" s="253" t="s">
        <v>3</v>
      </c>
      <c r="F252" s="254" t="s">
        <v>421</v>
      </c>
      <c r="G252" s="251"/>
      <c r="H252" s="255">
        <v>73</v>
      </c>
      <c r="J252" s="251"/>
      <c r="K252" s="251"/>
      <c r="L252" s="184"/>
      <c r="M252" s="186"/>
      <c r="N252" s="187"/>
      <c r="O252" s="187"/>
      <c r="P252" s="187"/>
      <c r="Q252" s="187"/>
      <c r="R252" s="187"/>
      <c r="S252" s="187"/>
      <c r="T252" s="188"/>
      <c r="AT252" s="185" t="s">
        <v>161</v>
      </c>
      <c r="AU252" s="185" t="s">
        <v>80</v>
      </c>
      <c r="AV252" s="5" t="s">
        <v>80</v>
      </c>
      <c r="AW252" s="5" t="s">
        <v>33</v>
      </c>
      <c r="AX252" s="5" t="s">
        <v>72</v>
      </c>
      <c r="AY252" s="185" t="s">
        <v>145</v>
      </c>
    </row>
    <row r="253" spans="2:51" s="5" customFormat="1" ht="12">
      <c r="B253" s="184"/>
      <c r="C253" s="251"/>
      <c r="D253" s="252" t="s">
        <v>161</v>
      </c>
      <c r="E253" s="253" t="s">
        <v>3</v>
      </c>
      <c r="F253" s="254" t="s">
        <v>422</v>
      </c>
      <c r="G253" s="251"/>
      <c r="H253" s="255">
        <v>1434.4</v>
      </c>
      <c r="J253" s="251"/>
      <c r="K253" s="251"/>
      <c r="L253" s="184"/>
      <c r="M253" s="186"/>
      <c r="N253" s="187"/>
      <c r="O253" s="187"/>
      <c r="P253" s="187"/>
      <c r="Q253" s="187"/>
      <c r="R253" s="187"/>
      <c r="S253" s="187"/>
      <c r="T253" s="188"/>
      <c r="AT253" s="185" t="s">
        <v>161</v>
      </c>
      <c r="AU253" s="185" t="s">
        <v>80</v>
      </c>
      <c r="AV253" s="5" t="s">
        <v>80</v>
      </c>
      <c r="AW253" s="5" t="s">
        <v>33</v>
      </c>
      <c r="AX253" s="5" t="s">
        <v>72</v>
      </c>
      <c r="AY253" s="185" t="s">
        <v>145</v>
      </c>
    </row>
    <row r="254" spans="2:51" s="7" customFormat="1" ht="12">
      <c r="B254" s="194"/>
      <c r="C254" s="259"/>
      <c r="D254" s="252" t="s">
        <v>161</v>
      </c>
      <c r="E254" s="260" t="s">
        <v>3</v>
      </c>
      <c r="F254" s="261" t="s">
        <v>172</v>
      </c>
      <c r="G254" s="259"/>
      <c r="H254" s="262">
        <v>1507.4</v>
      </c>
      <c r="J254" s="259"/>
      <c r="K254" s="259"/>
      <c r="L254" s="194"/>
      <c r="M254" s="196"/>
      <c r="N254" s="197"/>
      <c r="O254" s="197"/>
      <c r="P254" s="197"/>
      <c r="Q254" s="197"/>
      <c r="R254" s="197"/>
      <c r="S254" s="197"/>
      <c r="T254" s="198"/>
      <c r="AT254" s="195" t="s">
        <v>161</v>
      </c>
      <c r="AU254" s="195" t="s">
        <v>80</v>
      </c>
      <c r="AV254" s="7" t="s">
        <v>90</v>
      </c>
      <c r="AW254" s="7" t="s">
        <v>33</v>
      </c>
      <c r="AX254" s="7" t="s">
        <v>15</v>
      </c>
      <c r="AY254" s="195" t="s">
        <v>145</v>
      </c>
    </row>
    <row r="255" spans="1:65" s="35" customFormat="1" ht="33" customHeight="1">
      <c r="A255" s="12"/>
      <c r="B255" s="2"/>
      <c r="C255" s="246" t="s">
        <v>423</v>
      </c>
      <c r="D255" s="246" t="s">
        <v>149</v>
      </c>
      <c r="E255" s="247" t="s">
        <v>424</v>
      </c>
      <c r="F255" s="248" t="s">
        <v>425</v>
      </c>
      <c r="G255" s="249" t="s">
        <v>159</v>
      </c>
      <c r="H255" s="250">
        <v>36.5</v>
      </c>
      <c r="I255" s="3"/>
      <c r="J255" s="272">
        <f>ROUND(I255*H255,2)</f>
        <v>0</v>
      </c>
      <c r="K255" s="248" t="s">
        <v>3</v>
      </c>
      <c r="L255" s="2"/>
      <c r="M255" s="4" t="s">
        <v>3</v>
      </c>
      <c r="N255" s="179" t="s">
        <v>43</v>
      </c>
      <c r="O255" s="53"/>
      <c r="P255" s="180">
        <f>O255*H255</f>
        <v>0</v>
      </c>
      <c r="Q255" s="180">
        <v>0.10373</v>
      </c>
      <c r="R255" s="180">
        <f>Q255*H255</f>
        <v>3.7861450000000003</v>
      </c>
      <c r="S255" s="180">
        <v>0</v>
      </c>
      <c r="T255" s="181">
        <f>S255*H255</f>
        <v>0</v>
      </c>
      <c r="U255" s="12"/>
      <c r="V255" s="12"/>
      <c r="W255" s="12"/>
      <c r="X255" s="12"/>
      <c r="Y255" s="12"/>
      <c r="Z255" s="12"/>
      <c r="AA255" s="12"/>
      <c r="AB255" s="12"/>
      <c r="AC255" s="12"/>
      <c r="AD255" s="12"/>
      <c r="AE255" s="12"/>
      <c r="AR255" s="182" t="s">
        <v>90</v>
      </c>
      <c r="AT255" s="182" t="s">
        <v>149</v>
      </c>
      <c r="AU255" s="182" t="s">
        <v>80</v>
      </c>
      <c r="AY255" s="22" t="s">
        <v>145</v>
      </c>
      <c r="BE255" s="183">
        <f>IF(N255="základní",J255,0)</f>
        <v>0</v>
      </c>
      <c r="BF255" s="183">
        <f>IF(N255="snížená",J255,0)</f>
        <v>0</v>
      </c>
      <c r="BG255" s="183">
        <f>IF(N255="zákl. přenesená",J255,0)</f>
        <v>0</v>
      </c>
      <c r="BH255" s="183">
        <f>IF(N255="sníž. přenesená",J255,0)</f>
        <v>0</v>
      </c>
      <c r="BI255" s="183">
        <f>IF(N255="nulová",J255,0)</f>
        <v>0</v>
      </c>
      <c r="BJ255" s="22" t="s">
        <v>15</v>
      </c>
      <c r="BK255" s="183">
        <f>ROUND(I255*H255,2)</f>
        <v>0</v>
      </c>
      <c r="BL255" s="22" t="s">
        <v>90</v>
      </c>
      <c r="BM255" s="182" t="s">
        <v>426</v>
      </c>
    </row>
    <row r="256" spans="2:51" s="5" customFormat="1" ht="12">
      <c r="B256" s="184"/>
      <c r="C256" s="251"/>
      <c r="D256" s="252" t="s">
        <v>161</v>
      </c>
      <c r="E256" s="253" t="s">
        <v>3</v>
      </c>
      <c r="F256" s="254" t="s">
        <v>406</v>
      </c>
      <c r="G256" s="251"/>
      <c r="H256" s="255">
        <v>36.5</v>
      </c>
      <c r="J256" s="251"/>
      <c r="K256" s="251"/>
      <c r="L256" s="184"/>
      <c r="M256" s="186"/>
      <c r="N256" s="187"/>
      <c r="O256" s="187"/>
      <c r="P256" s="187"/>
      <c r="Q256" s="187"/>
      <c r="R256" s="187"/>
      <c r="S256" s="187"/>
      <c r="T256" s="188"/>
      <c r="AT256" s="185" t="s">
        <v>161</v>
      </c>
      <c r="AU256" s="185" t="s">
        <v>80</v>
      </c>
      <c r="AV256" s="5" t="s">
        <v>80</v>
      </c>
      <c r="AW256" s="5" t="s">
        <v>33</v>
      </c>
      <c r="AX256" s="5" t="s">
        <v>15</v>
      </c>
      <c r="AY256" s="185" t="s">
        <v>145</v>
      </c>
    </row>
    <row r="257" spans="1:65" s="35" customFormat="1" ht="33" customHeight="1">
      <c r="A257" s="12"/>
      <c r="B257" s="2"/>
      <c r="C257" s="246" t="s">
        <v>427</v>
      </c>
      <c r="D257" s="246" t="s">
        <v>149</v>
      </c>
      <c r="E257" s="247" t="s">
        <v>428</v>
      </c>
      <c r="F257" s="248" t="s">
        <v>429</v>
      </c>
      <c r="G257" s="249" t="s">
        <v>159</v>
      </c>
      <c r="H257" s="250">
        <v>717.2</v>
      </c>
      <c r="I257" s="3"/>
      <c r="J257" s="272">
        <f>ROUND(I257*H257,2)</f>
        <v>0</v>
      </c>
      <c r="K257" s="248" t="s">
        <v>3</v>
      </c>
      <c r="L257" s="2"/>
      <c r="M257" s="4" t="s">
        <v>3</v>
      </c>
      <c r="N257" s="179" t="s">
        <v>43</v>
      </c>
      <c r="O257" s="53"/>
      <c r="P257" s="180">
        <f>O257*H257</f>
        <v>0</v>
      </c>
      <c r="Q257" s="180">
        <v>0.10373</v>
      </c>
      <c r="R257" s="180">
        <f>Q257*H257</f>
        <v>74.395156</v>
      </c>
      <c r="S257" s="180">
        <v>0</v>
      </c>
      <c r="T257" s="181">
        <f>S257*H257</f>
        <v>0</v>
      </c>
      <c r="U257" s="12"/>
      <c r="V257" s="12"/>
      <c r="W257" s="12"/>
      <c r="X257" s="12"/>
      <c r="Y257" s="12"/>
      <c r="Z257" s="12"/>
      <c r="AA257" s="12"/>
      <c r="AB257" s="12"/>
      <c r="AC257" s="12"/>
      <c r="AD257" s="12"/>
      <c r="AE257" s="12"/>
      <c r="AR257" s="182" t="s">
        <v>90</v>
      </c>
      <c r="AT257" s="182" t="s">
        <v>149</v>
      </c>
      <c r="AU257" s="182" t="s">
        <v>80</v>
      </c>
      <c r="AY257" s="22" t="s">
        <v>145</v>
      </c>
      <c r="BE257" s="183">
        <f>IF(N257="základní",J257,0)</f>
        <v>0</v>
      </c>
      <c r="BF257" s="183">
        <f>IF(N257="snížená",J257,0)</f>
        <v>0</v>
      </c>
      <c r="BG257" s="183">
        <f>IF(N257="zákl. přenesená",J257,0)</f>
        <v>0</v>
      </c>
      <c r="BH257" s="183">
        <f>IF(N257="sníž. přenesená",J257,0)</f>
        <v>0</v>
      </c>
      <c r="BI257" s="183">
        <f>IF(N257="nulová",J257,0)</f>
        <v>0</v>
      </c>
      <c r="BJ257" s="22" t="s">
        <v>15</v>
      </c>
      <c r="BK257" s="183">
        <f>ROUND(I257*H257,2)</f>
        <v>0</v>
      </c>
      <c r="BL257" s="22" t="s">
        <v>90</v>
      </c>
      <c r="BM257" s="182" t="s">
        <v>430</v>
      </c>
    </row>
    <row r="258" spans="2:51" s="5" customFormat="1" ht="12">
      <c r="B258" s="184"/>
      <c r="C258" s="251"/>
      <c r="D258" s="252" t="s">
        <v>161</v>
      </c>
      <c r="E258" s="253" t="s">
        <v>3</v>
      </c>
      <c r="F258" s="254" t="s">
        <v>411</v>
      </c>
      <c r="G258" s="251"/>
      <c r="H258" s="255">
        <v>717.2</v>
      </c>
      <c r="J258" s="251"/>
      <c r="K258" s="251"/>
      <c r="L258" s="184"/>
      <c r="M258" s="186"/>
      <c r="N258" s="187"/>
      <c r="O258" s="187"/>
      <c r="P258" s="187"/>
      <c r="Q258" s="187"/>
      <c r="R258" s="187"/>
      <c r="S258" s="187"/>
      <c r="T258" s="188"/>
      <c r="AT258" s="185" t="s">
        <v>161</v>
      </c>
      <c r="AU258" s="185" t="s">
        <v>80</v>
      </c>
      <c r="AV258" s="5" t="s">
        <v>80</v>
      </c>
      <c r="AW258" s="5" t="s">
        <v>33</v>
      </c>
      <c r="AX258" s="5" t="s">
        <v>15</v>
      </c>
      <c r="AY258" s="185" t="s">
        <v>145</v>
      </c>
    </row>
    <row r="259" spans="1:65" s="35" customFormat="1" ht="24.2" customHeight="1">
      <c r="A259" s="12"/>
      <c r="B259" s="2"/>
      <c r="C259" s="246" t="s">
        <v>431</v>
      </c>
      <c r="D259" s="246" t="s">
        <v>149</v>
      </c>
      <c r="E259" s="247" t="s">
        <v>432</v>
      </c>
      <c r="F259" s="248" t="s">
        <v>433</v>
      </c>
      <c r="G259" s="249" t="s">
        <v>159</v>
      </c>
      <c r="H259" s="250">
        <v>88.1</v>
      </c>
      <c r="I259" s="3"/>
      <c r="J259" s="272">
        <f>ROUND(I259*H259,2)</f>
        <v>0</v>
      </c>
      <c r="K259" s="248" t="s">
        <v>3</v>
      </c>
      <c r="L259" s="2"/>
      <c r="M259" s="4" t="s">
        <v>3</v>
      </c>
      <c r="N259" s="179" t="s">
        <v>43</v>
      </c>
      <c r="O259" s="53"/>
      <c r="P259" s="180">
        <f>O259*H259</f>
        <v>0</v>
      </c>
      <c r="Q259" s="180">
        <v>0.08425</v>
      </c>
      <c r="R259" s="180">
        <f>Q259*H259</f>
        <v>7.422425</v>
      </c>
      <c r="S259" s="180">
        <v>0</v>
      </c>
      <c r="T259" s="181">
        <f>S259*H259</f>
        <v>0</v>
      </c>
      <c r="U259" s="12"/>
      <c r="V259" s="12"/>
      <c r="W259" s="12"/>
      <c r="X259" s="12"/>
      <c r="Y259" s="12"/>
      <c r="Z259" s="12"/>
      <c r="AA259" s="12"/>
      <c r="AB259" s="12"/>
      <c r="AC259" s="12"/>
      <c r="AD259" s="12"/>
      <c r="AE259" s="12"/>
      <c r="AR259" s="182" t="s">
        <v>90</v>
      </c>
      <c r="AT259" s="182" t="s">
        <v>149</v>
      </c>
      <c r="AU259" s="182" t="s">
        <v>80</v>
      </c>
      <c r="AY259" s="22" t="s">
        <v>145</v>
      </c>
      <c r="BE259" s="183">
        <f>IF(N259="základní",J259,0)</f>
        <v>0</v>
      </c>
      <c r="BF259" s="183">
        <f>IF(N259="snížená",J259,0)</f>
        <v>0</v>
      </c>
      <c r="BG259" s="183">
        <f>IF(N259="zákl. přenesená",J259,0)</f>
        <v>0</v>
      </c>
      <c r="BH259" s="183">
        <f>IF(N259="sníž. přenesená",J259,0)</f>
        <v>0</v>
      </c>
      <c r="BI259" s="183">
        <f>IF(N259="nulová",J259,0)</f>
        <v>0</v>
      </c>
      <c r="BJ259" s="22" t="s">
        <v>15</v>
      </c>
      <c r="BK259" s="183">
        <f>ROUND(I259*H259,2)</f>
        <v>0</v>
      </c>
      <c r="BL259" s="22" t="s">
        <v>90</v>
      </c>
      <c r="BM259" s="182" t="s">
        <v>434</v>
      </c>
    </row>
    <row r="260" spans="2:51" s="5" customFormat="1" ht="12">
      <c r="B260" s="184"/>
      <c r="C260" s="251"/>
      <c r="D260" s="252" t="s">
        <v>161</v>
      </c>
      <c r="E260" s="253" t="s">
        <v>3</v>
      </c>
      <c r="F260" s="254" t="s">
        <v>435</v>
      </c>
      <c r="G260" s="251"/>
      <c r="H260" s="255">
        <v>88.1</v>
      </c>
      <c r="J260" s="251"/>
      <c r="K260" s="251"/>
      <c r="L260" s="184"/>
      <c r="M260" s="186"/>
      <c r="N260" s="187"/>
      <c r="O260" s="187"/>
      <c r="P260" s="187"/>
      <c r="Q260" s="187"/>
      <c r="R260" s="187"/>
      <c r="S260" s="187"/>
      <c r="T260" s="188"/>
      <c r="AT260" s="185" t="s">
        <v>161</v>
      </c>
      <c r="AU260" s="185" t="s">
        <v>80</v>
      </c>
      <c r="AV260" s="5" t="s">
        <v>80</v>
      </c>
      <c r="AW260" s="5" t="s">
        <v>33</v>
      </c>
      <c r="AX260" s="5" t="s">
        <v>15</v>
      </c>
      <c r="AY260" s="185" t="s">
        <v>145</v>
      </c>
    </row>
    <row r="261" spans="1:65" s="35" customFormat="1" ht="16.5" customHeight="1">
      <c r="A261" s="12"/>
      <c r="B261" s="2"/>
      <c r="C261" s="263" t="s">
        <v>436</v>
      </c>
      <c r="D261" s="263" t="s">
        <v>219</v>
      </c>
      <c r="E261" s="264" t="s">
        <v>437</v>
      </c>
      <c r="F261" s="265" t="s">
        <v>438</v>
      </c>
      <c r="G261" s="266" t="s">
        <v>159</v>
      </c>
      <c r="H261" s="267">
        <v>89.862</v>
      </c>
      <c r="I261" s="8"/>
      <c r="J261" s="273">
        <f>ROUND(I261*H261,2)</f>
        <v>0</v>
      </c>
      <c r="K261" s="265" t="s">
        <v>3</v>
      </c>
      <c r="L261" s="199"/>
      <c r="M261" s="9" t="s">
        <v>3</v>
      </c>
      <c r="N261" s="200" t="s">
        <v>43</v>
      </c>
      <c r="O261" s="53"/>
      <c r="P261" s="180">
        <f>O261*H261</f>
        <v>0</v>
      </c>
      <c r="Q261" s="180">
        <v>0.131</v>
      </c>
      <c r="R261" s="180">
        <f>Q261*H261</f>
        <v>11.771922</v>
      </c>
      <c r="S261" s="180">
        <v>0</v>
      </c>
      <c r="T261" s="181">
        <f>S261*H261</f>
        <v>0</v>
      </c>
      <c r="U261" s="12"/>
      <c r="V261" s="12"/>
      <c r="W261" s="12"/>
      <c r="X261" s="12"/>
      <c r="Y261" s="12"/>
      <c r="Z261" s="12"/>
      <c r="AA261" s="12"/>
      <c r="AB261" s="12"/>
      <c r="AC261" s="12"/>
      <c r="AD261" s="12"/>
      <c r="AE261" s="12"/>
      <c r="AR261" s="182" t="s">
        <v>182</v>
      </c>
      <c r="AT261" s="182" t="s">
        <v>219</v>
      </c>
      <c r="AU261" s="182" t="s">
        <v>80</v>
      </c>
      <c r="AY261" s="22" t="s">
        <v>145</v>
      </c>
      <c r="BE261" s="183">
        <f>IF(N261="základní",J261,0)</f>
        <v>0</v>
      </c>
      <c r="BF261" s="183">
        <f>IF(N261="snížená",J261,0)</f>
        <v>0</v>
      </c>
      <c r="BG261" s="183">
        <f>IF(N261="zákl. přenesená",J261,0)</f>
        <v>0</v>
      </c>
      <c r="BH261" s="183">
        <f>IF(N261="sníž. přenesená",J261,0)</f>
        <v>0</v>
      </c>
      <c r="BI261" s="183">
        <f>IF(N261="nulová",J261,0)</f>
        <v>0</v>
      </c>
      <c r="BJ261" s="22" t="s">
        <v>15</v>
      </c>
      <c r="BK261" s="183">
        <f>ROUND(I261*H261,2)</f>
        <v>0</v>
      </c>
      <c r="BL261" s="22" t="s">
        <v>90</v>
      </c>
      <c r="BM261" s="182" t="s">
        <v>439</v>
      </c>
    </row>
    <row r="262" spans="2:51" s="5" customFormat="1" ht="12">
      <c r="B262" s="184"/>
      <c r="C262" s="251"/>
      <c r="D262" s="252" t="s">
        <v>161</v>
      </c>
      <c r="E262" s="253" t="s">
        <v>3</v>
      </c>
      <c r="F262" s="254" t="s">
        <v>440</v>
      </c>
      <c r="G262" s="251"/>
      <c r="H262" s="255">
        <v>89.862</v>
      </c>
      <c r="J262" s="251"/>
      <c r="K262" s="251"/>
      <c r="L262" s="184"/>
      <c r="M262" s="186"/>
      <c r="N262" s="187"/>
      <c r="O262" s="187"/>
      <c r="P262" s="187"/>
      <c r="Q262" s="187"/>
      <c r="R262" s="187"/>
      <c r="S262" s="187"/>
      <c r="T262" s="188"/>
      <c r="AT262" s="185" t="s">
        <v>161</v>
      </c>
      <c r="AU262" s="185" t="s">
        <v>80</v>
      </c>
      <c r="AV262" s="5" t="s">
        <v>80</v>
      </c>
      <c r="AW262" s="5" t="s">
        <v>33</v>
      </c>
      <c r="AX262" s="5" t="s">
        <v>15</v>
      </c>
      <c r="AY262" s="185" t="s">
        <v>145</v>
      </c>
    </row>
    <row r="263" spans="1:65" s="35" customFormat="1" ht="24.2" customHeight="1">
      <c r="A263" s="12"/>
      <c r="B263" s="2"/>
      <c r="C263" s="246" t="s">
        <v>441</v>
      </c>
      <c r="D263" s="246" t="s">
        <v>149</v>
      </c>
      <c r="E263" s="247" t="s">
        <v>442</v>
      </c>
      <c r="F263" s="248" t="s">
        <v>443</v>
      </c>
      <c r="G263" s="249" t="s">
        <v>159</v>
      </c>
      <c r="H263" s="250">
        <v>21.55</v>
      </c>
      <c r="I263" s="3"/>
      <c r="J263" s="272">
        <f>ROUND(I263*H263,2)</f>
        <v>0</v>
      </c>
      <c r="K263" s="248" t="s">
        <v>3</v>
      </c>
      <c r="L263" s="2"/>
      <c r="M263" s="4" t="s">
        <v>3</v>
      </c>
      <c r="N263" s="179" t="s">
        <v>43</v>
      </c>
      <c r="O263" s="53"/>
      <c r="P263" s="180">
        <f>O263*H263</f>
        <v>0</v>
      </c>
      <c r="Q263" s="180">
        <v>0.08565</v>
      </c>
      <c r="R263" s="180">
        <f>Q263*H263</f>
        <v>1.8457575000000002</v>
      </c>
      <c r="S263" s="180">
        <v>0</v>
      </c>
      <c r="T263" s="181">
        <f>S263*H263</f>
        <v>0</v>
      </c>
      <c r="U263" s="12"/>
      <c r="V263" s="12"/>
      <c r="W263" s="12"/>
      <c r="X263" s="12"/>
      <c r="Y263" s="12"/>
      <c r="Z263" s="12"/>
      <c r="AA263" s="12"/>
      <c r="AB263" s="12"/>
      <c r="AC263" s="12"/>
      <c r="AD263" s="12"/>
      <c r="AE263" s="12"/>
      <c r="AR263" s="182" t="s">
        <v>90</v>
      </c>
      <c r="AT263" s="182" t="s">
        <v>149</v>
      </c>
      <c r="AU263" s="182" t="s">
        <v>80</v>
      </c>
      <c r="AY263" s="22" t="s">
        <v>145</v>
      </c>
      <c r="BE263" s="183">
        <f>IF(N263="základní",J263,0)</f>
        <v>0</v>
      </c>
      <c r="BF263" s="183">
        <f>IF(N263="snížená",J263,0)</f>
        <v>0</v>
      </c>
      <c r="BG263" s="183">
        <f>IF(N263="zákl. přenesená",J263,0)</f>
        <v>0</v>
      </c>
      <c r="BH263" s="183">
        <f>IF(N263="sníž. přenesená",J263,0)</f>
        <v>0</v>
      </c>
      <c r="BI263" s="183">
        <f>IF(N263="nulová",J263,0)</f>
        <v>0</v>
      </c>
      <c r="BJ263" s="22" t="s">
        <v>15</v>
      </c>
      <c r="BK263" s="183">
        <f>ROUND(I263*H263,2)</f>
        <v>0</v>
      </c>
      <c r="BL263" s="22" t="s">
        <v>90</v>
      </c>
      <c r="BM263" s="182" t="s">
        <v>444</v>
      </c>
    </row>
    <row r="264" spans="2:51" s="5" customFormat="1" ht="12">
      <c r="B264" s="184"/>
      <c r="C264" s="251"/>
      <c r="D264" s="252" t="s">
        <v>161</v>
      </c>
      <c r="E264" s="253" t="s">
        <v>3</v>
      </c>
      <c r="F264" s="254" t="s">
        <v>445</v>
      </c>
      <c r="G264" s="251"/>
      <c r="H264" s="255">
        <v>15.75</v>
      </c>
      <c r="J264" s="251"/>
      <c r="K264" s="251"/>
      <c r="L264" s="184"/>
      <c r="M264" s="186"/>
      <c r="N264" s="187"/>
      <c r="O264" s="187"/>
      <c r="P264" s="187"/>
      <c r="Q264" s="187"/>
      <c r="R264" s="187"/>
      <c r="S264" s="187"/>
      <c r="T264" s="188"/>
      <c r="AT264" s="185" t="s">
        <v>161</v>
      </c>
      <c r="AU264" s="185" t="s">
        <v>80</v>
      </c>
      <c r="AV264" s="5" t="s">
        <v>80</v>
      </c>
      <c r="AW264" s="5" t="s">
        <v>33</v>
      </c>
      <c r="AX264" s="5" t="s">
        <v>72</v>
      </c>
      <c r="AY264" s="185" t="s">
        <v>145</v>
      </c>
    </row>
    <row r="265" spans="2:51" s="5" customFormat="1" ht="12">
      <c r="B265" s="184"/>
      <c r="C265" s="251"/>
      <c r="D265" s="252" t="s">
        <v>161</v>
      </c>
      <c r="E265" s="253" t="s">
        <v>3</v>
      </c>
      <c r="F265" s="254" t="s">
        <v>446</v>
      </c>
      <c r="G265" s="251"/>
      <c r="H265" s="255">
        <v>5.8</v>
      </c>
      <c r="J265" s="251"/>
      <c r="K265" s="251"/>
      <c r="L265" s="184"/>
      <c r="M265" s="186"/>
      <c r="N265" s="187"/>
      <c r="O265" s="187"/>
      <c r="P265" s="187"/>
      <c r="Q265" s="187"/>
      <c r="R265" s="187"/>
      <c r="S265" s="187"/>
      <c r="T265" s="188"/>
      <c r="AT265" s="185" t="s">
        <v>161</v>
      </c>
      <c r="AU265" s="185" t="s">
        <v>80</v>
      </c>
      <c r="AV265" s="5" t="s">
        <v>80</v>
      </c>
      <c r="AW265" s="5" t="s">
        <v>33</v>
      </c>
      <c r="AX265" s="5" t="s">
        <v>72</v>
      </c>
      <c r="AY265" s="185" t="s">
        <v>145</v>
      </c>
    </row>
    <row r="266" spans="2:51" s="7" customFormat="1" ht="12">
      <c r="B266" s="194"/>
      <c r="C266" s="259"/>
      <c r="D266" s="252" t="s">
        <v>161</v>
      </c>
      <c r="E266" s="260" t="s">
        <v>3</v>
      </c>
      <c r="F266" s="261" t="s">
        <v>172</v>
      </c>
      <c r="G266" s="259"/>
      <c r="H266" s="262">
        <v>21.55</v>
      </c>
      <c r="J266" s="259"/>
      <c r="K266" s="259"/>
      <c r="L266" s="194"/>
      <c r="M266" s="196"/>
      <c r="N266" s="197"/>
      <c r="O266" s="197"/>
      <c r="P266" s="197"/>
      <c r="Q266" s="197"/>
      <c r="R266" s="197"/>
      <c r="S266" s="197"/>
      <c r="T266" s="198"/>
      <c r="AT266" s="195" t="s">
        <v>161</v>
      </c>
      <c r="AU266" s="195" t="s">
        <v>80</v>
      </c>
      <c r="AV266" s="7" t="s">
        <v>90</v>
      </c>
      <c r="AW266" s="7" t="s">
        <v>33</v>
      </c>
      <c r="AX266" s="7" t="s">
        <v>15</v>
      </c>
      <c r="AY266" s="195" t="s">
        <v>145</v>
      </c>
    </row>
    <row r="267" spans="1:65" s="35" customFormat="1" ht="24.2" customHeight="1">
      <c r="A267" s="12"/>
      <c r="B267" s="2"/>
      <c r="C267" s="263" t="s">
        <v>447</v>
      </c>
      <c r="D267" s="263" t="s">
        <v>219</v>
      </c>
      <c r="E267" s="264" t="s">
        <v>448</v>
      </c>
      <c r="F267" s="265" t="s">
        <v>449</v>
      </c>
      <c r="G267" s="266" t="s">
        <v>159</v>
      </c>
      <c r="H267" s="267">
        <v>5.916</v>
      </c>
      <c r="I267" s="8"/>
      <c r="J267" s="273">
        <f>ROUND(I267*H267,2)</f>
        <v>0</v>
      </c>
      <c r="K267" s="265" t="s">
        <v>3</v>
      </c>
      <c r="L267" s="199"/>
      <c r="M267" s="9" t="s">
        <v>3</v>
      </c>
      <c r="N267" s="200" t="s">
        <v>43</v>
      </c>
      <c r="O267" s="53"/>
      <c r="P267" s="180">
        <f>O267*H267</f>
        <v>0</v>
      </c>
      <c r="Q267" s="180">
        <v>0.175</v>
      </c>
      <c r="R267" s="180">
        <f>Q267*H267</f>
        <v>1.0353</v>
      </c>
      <c r="S267" s="180">
        <v>0</v>
      </c>
      <c r="T267" s="181">
        <f>S267*H267</f>
        <v>0</v>
      </c>
      <c r="U267" s="12"/>
      <c r="V267" s="12"/>
      <c r="W267" s="12"/>
      <c r="X267" s="12"/>
      <c r="Y267" s="12"/>
      <c r="Z267" s="12"/>
      <c r="AA267" s="12"/>
      <c r="AB267" s="12"/>
      <c r="AC267" s="12"/>
      <c r="AD267" s="12"/>
      <c r="AE267" s="12"/>
      <c r="AR267" s="182" t="s">
        <v>182</v>
      </c>
      <c r="AT267" s="182" t="s">
        <v>219</v>
      </c>
      <c r="AU267" s="182" t="s">
        <v>80</v>
      </c>
      <c r="AY267" s="22" t="s">
        <v>145</v>
      </c>
      <c r="BE267" s="183">
        <f>IF(N267="základní",J267,0)</f>
        <v>0</v>
      </c>
      <c r="BF267" s="183">
        <f>IF(N267="snížená",J267,0)</f>
        <v>0</v>
      </c>
      <c r="BG267" s="183">
        <f>IF(N267="zákl. přenesená",J267,0)</f>
        <v>0</v>
      </c>
      <c r="BH267" s="183">
        <f>IF(N267="sníž. přenesená",J267,0)</f>
        <v>0</v>
      </c>
      <c r="BI267" s="183">
        <f>IF(N267="nulová",J267,0)</f>
        <v>0</v>
      </c>
      <c r="BJ267" s="22" t="s">
        <v>15</v>
      </c>
      <c r="BK267" s="183">
        <f>ROUND(I267*H267,2)</f>
        <v>0</v>
      </c>
      <c r="BL267" s="22" t="s">
        <v>90</v>
      </c>
      <c r="BM267" s="182" t="s">
        <v>450</v>
      </c>
    </row>
    <row r="268" spans="2:51" s="5" customFormat="1" ht="12">
      <c r="B268" s="184"/>
      <c r="C268" s="251"/>
      <c r="D268" s="252" t="s">
        <v>161</v>
      </c>
      <c r="E268" s="253" t="s">
        <v>3</v>
      </c>
      <c r="F268" s="254" t="s">
        <v>446</v>
      </c>
      <c r="G268" s="251"/>
      <c r="H268" s="255">
        <v>5.8</v>
      </c>
      <c r="J268" s="251"/>
      <c r="K268" s="251"/>
      <c r="L268" s="184"/>
      <c r="M268" s="186"/>
      <c r="N268" s="187"/>
      <c r="O268" s="187"/>
      <c r="P268" s="187"/>
      <c r="Q268" s="187"/>
      <c r="R268" s="187"/>
      <c r="S268" s="187"/>
      <c r="T268" s="188"/>
      <c r="AT268" s="185" t="s">
        <v>161</v>
      </c>
      <c r="AU268" s="185" t="s">
        <v>80</v>
      </c>
      <c r="AV268" s="5" t="s">
        <v>80</v>
      </c>
      <c r="AW268" s="5" t="s">
        <v>33</v>
      </c>
      <c r="AX268" s="5" t="s">
        <v>72</v>
      </c>
      <c r="AY268" s="185" t="s">
        <v>145</v>
      </c>
    </row>
    <row r="269" spans="2:51" s="5" customFormat="1" ht="12">
      <c r="B269" s="184"/>
      <c r="C269" s="251"/>
      <c r="D269" s="252" t="s">
        <v>161</v>
      </c>
      <c r="E269" s="253" t="s">
        <v>3</v>
      </c>
      <c r="F269" s="254" t="s">
        <v>451</v>
      </c>
      <c r="G269" s="251"/>
      <c r="H269" s="255">
        <v>5.916</v>
      </c>
      <c r="J269" s="251"/>
      <c r="K269" s="251"/>
      <c r="L269" s="184"/>
      <c r="M269" s="186"/>
      <c r="N269" s="187"/>
      <c r="O269" s="187"/>
      <c r="P269" s="187"/>
      <c r="Q269" s="187"/>
      <c r="R269" s="187"/>
      <c r="S269" s="187"/>
      <c r="T269" s="188"/>
      <c r="AT269" s="185" t="s">
        <v>161</v>
      </c>
      <c r="AU269" s="185" t="s">
        <v>80</v>
      </c>
      <c r="AV269" s="5" t="s">
        <v>80</v>
      </c>
      <c r="AW269" s="5" t="s">
        <v>33</v>
      </c>
      <c r="AX269" s="5" t="s">
        <v>15</v>
      </c>
      <c r="AY269" s="185" t="s">
        <v>145</v>
      </c>
    </row>
    <row r="270" spans="1:65" s="35" customFormat="1" ht="21.75" customHeight="1">
      <c r="A270" s="12"/>
      <c r="B270" s="2"/>
      <c r="C270" s="263" t="s">
        <v>452</v>
      </c>
      <c r="D270" s="263" t="s">
        <v>219</v>
      </c>
      <c r="E270" s="264" t="s">
        <v>453</v>
      </c>
      <c r="F270" s="265" t="s">
        <v>454</v>
      </c>
      <c r="G270" s="266" t="s">
        <v>159</v>
      </c>
      <c r="H270" s="267">
        <v>16.065</v>
      </c>
      <c r="I270" s="8"/>
      <c r="J270" s="273">
        <f>ROUND(I270*H270,2)</f>
        <v>0</v>
      </c>
      <c r="K270" s="265" t="s">
        <v>3</v>
      </c>
      <c r="L270" s="199"/>
      <c r="M270" s="9" t="s">
        <v>3</v>
      </c>
      <c r="N270" s="200" t="s">
        <v>43</v>
      </c>
      <c r="O270" s="53"/>
      <c r="P270" s="180">
        <f>O270*H270</f>
        <v>0</v>
      </c>
      <c r="Q270" s="180">
        <v>0.176</v>
      </c>
      <c r="R270" s="180">
        <f>Q270*H270</f>
        <v>2.82744</v>
      </c>
      <c r="S270" s="180">
        <v>0</v>
      </c>
      <c r="T270" s="181">
        <f>S270*H270</f>
        <v>0</v>
      </c>
      <c r="U270" s="12"/>
      <c r="V270" s="12"/>
      <c r="W270" s="12"/>
      <c r="X270" s="12"/>
      <c r="Y270" s="12"/>
      <c r="Z270" s="12"/>
      <c r="AA270" s="12"/>
      <c r="AB270" s="12"/>
      <c r="AC270" s="12"/>
      <c r="AD270" s="12"/>
      <c r="AE270" s="12"/>
      <c r="AR270" s="182" t="s">
        <v>182</v>
      </c>
      <c r="AT270" s="182" t="s">
        <v>219</v>
      </c>
      <c r="AU270" s="182" t="s">
        <v>80</v>
      </c>
      <c r="AY270" s="22" t="s">
        <v>145</v>
      </c>
      <c r="BE270" s="183">
        <f>IF(N270="základní",J270,0)</f>
        <v>0</v>
      </c>
      <c r="BF270" s="183">
        <f>IF(N270="snížená",J270,0)</f>
        <v>0</v>
      </c>
      <c r="BG270" s="183">
        <f>IF(N270="zákl. přenesená",J270,0)</f>
        <v>0</v>
      </c>
      <c r="BH270" s="183">
        <f>IF(N270="sníž. přenesená",J270,0)</f>
        <v>0</v>
      </c>
      <c r="BI270" s="183">
        <f>IF(N270="nulová",J270,0)</f>
        <v>0</v>
      </c>
      <c r="BJ270" s="22" t="s">
        <v>15</v>
      </c>
      <c r="BK270" s="183">
        <f>ROUND(I270*H270,2)</f>
        <v>0</v>
      </c>
      <c r="BL270" s="22" t="s">
        <v>90</v>
      </c>
      <c r="BM270" s="182" t="s">
        <v>455</v>
      </c>
    </row>
    <row r="271" spans="2:51" s="5" customFormat="1" ht="12">
      <c r="B271" s="184"/>
      <c r="C271" s="251"/>
      <c r="D271" s="252" t="s">
        <v>161</v>
      </c>
      <c r="E271" s="253" t="s">
        <v>3</v>
      </c>
      <c r="F271" s="254" t="s">
        <v>445</v>
      </c>
      <c r="G271" s="251"/>
      <c r="H271" s="255">
        <v>15.75</v>
      </c>
      <c r="J271" s="251"/>
      <c r="K271" s="251"/>
      <c r="L271" s="184"/>
      <c r="M271" s="186"/>
      <c r="N271" s="187"/>
      <c r="O271" s="187"/>
      <c r="P271" s="187"/>
      <c r="Q271" s="187"/>
      <c r="R271" s="187"/>
      <c r="S271" s="187"/>
      <c r="T271" s="188"/>
      <c r="AT271" s="185" t="s">
        <v>161</v>
      </c>
      <c r="AU271" s="185" t="s">
        <v>80</v>
      </c>
      <c r="AV271" s="5" t="s">
        <v>80</v>
      </c>
      <c r="AW271" s="5" t="s">
        <v>33</v>
      </c>
      <c r="AX271" s="5" t="s">
        <v>72</v>
      </c>
      <c r="AY271" s="185" t="s">
        <v>145</v>
      </c>
    </row>
    <row r="272" spans="2:51" s="5" customFormat="1" ht="12">
      <c r="B272" s="184"/>
      <c r="C272" s="251"/>
      <c r="D272" s="252" t="s">
        <v>161</v>
      </c>
      <c r="E272" s="253" t="s">
        <v>3</v>
      </c>
      <c r="F272" s="254" t="s">
        <v>456</v>
      </c>
      <c r="G272" s="251"/>
      <c r="H272" s="255">
        <v>16.065</v>
      </c>
      <c r="J272" s="251"/>
      <c r="K272" s="251"/>
      <c r="L272" s="184"/>
      <c r="M272" s="186"/>
      <c r="N272" s="187"/>
      <c r="O272" s="187"/>
      <c r="P272" s="187"/>
      <c r="Q272" s="187"/>
      <c r="R272" s="187"/>
      <c r="S272" s="187"/>
      <c r="T272" s="188"/>
      <c r="AT272" s="185" t="s">
        <v>161</v>
      </c>
      <c r="AU272" s="185" t="s">
        <v>80</v>
      </c>
      <c r="AV272" s="5" t="s">
        <v>80</v>
      </c>
      <c r="AW272" s="5" t="s">
        <v>33</v>
      </c>
      <c r="AX272" s="5" t="s">
        <v>15</v>
      </c>
      <c r="AY272" s="185" t="s">
        <v>145</v>
      </c>
    </row>
    <row r="273" spans="1:65" s="35" customFormat="1" ht="24.2" customHeight="1">
      <c r="A273" s="12"/>
      <c r="B273" s="2"/>
      <c r="C273" s="246" t="s">
        <v>457</v>
      </c>
      <c r="D273" s="246" t="s">
        <v>149</v>
      </c>
      <c r="E273" s="247" t="s">
        <v>458</v>
      </c>
      <c r="F273" s="248" t="s">
        <v>459</v>
      </c>
      <c r="G273" s="249" t="s">
        <v>159</v>
      </c>
      <c r="H273" s="250">
        <v>79.9</v>
      </c>
      <c r="I273" s="3"/>
      <c r="J273" s="272">
        <f>ROUND(I273*H273,2)</f>
        <v>0</v>
      </c>
      <c r="K273" s="248" t="s">
        <v>3</v>
      </c>
      <c r="L273" s="2"/>
      <c r="M273" s="4" t="s">
        <v>3</v>
      </c>
      <c r="N273" s="179" t="s">
        <v>43</v>
      </c>
      <c r="O273" s="53"/>
      <c r="P273" s="180">
        <f>O273*H273</f>
        <v>0</v>
      </c>
      <c r="Q273" s="180">
        <v>0.098</v>
      </c>
      <c r="R273" s="180">
        <f>Q273*H273</f>
        <v>7.8302000000000005</v>
      </c>
      <c r="S273" s="180">
        <v>0</v>
      </c>
      <c r="T273" s="181">
        <f>S273*H273</f>
        <v>0</v>
      </c>
      <c r="U273" s="12"/>
      <c r="V273" s="12"/>
      <c r="W273" s="12"/>
      <c r="X273" s="12"/>
      <c r="Y273" s="12"/>
      <c r="Z273" s="12"/>
      <c r="AA273" s="12"/>
      <c r="AB273" s="12"/>
      <c r="AC273" s="12"/>
      <c r="AD273" s="12"/>
      <c r="AE273" s="12"/>
      <c r="AR273" s="182" t="s">
        <v>90</v>
      </c>
      <c r="AT273" s="182" t="s">
        <v>149</v>
      </c>
      <c r="AU273" s="182" t="s">
        <v>80</v>
      </c>
      <c r="AY273" s="22" t="s">
        <v>145</v>
      </c>
      <c r="BE273" s="183">
        <f>IF(N273="základní",J273,0)</f>
        <v>0</v>
      </c>
      <c r="BF273" s="183">
        <f>IF(N273="snížená",J273,0)</f>
        <v>0</v>
      </c>
      <c r="BG273" s="183">
        <f>IF(N273="zákl. přenesená",J273,0)</f>
        <v>0</v>
      </c>
      <c r="BH273" s="183">
        <f>IF(N273="sníž. přenesená",J273,0)</f>
        <v>0</v>
      </c>
      <c r="BI273" s="183">
        <f>IF(N273="nulová",J273,0)</f>
        <v>0</v>
      </c>
      <c r="BJ273" s="22" t="s">
        <v>15</v>
      </c>
      <c r="BK273" s="183">
        <f>ROUND(I273*H273,2)</f>
        <v>0</v>
      </c>
      <c r="BL273" s="22" t="s">
        <v>90</v>
      </c>
      <c r="BM273" s="182" t="s">
        <v>460</v>
      </c>
    </row>
    <row r="274" spans="2:51" s="5" customFormat="1" ht="12">
      <c r="B274" s="184"/>
      <c r="C274" s="251"/>
      <c r="D274" s="252" t="s">
        <v>161</v>
      </c>
      <c r="E274" s="253" t="s">
        <v>3</v>
      </c>
      <c r="F274" s="254" t="s">
        <v>461</v>
      </c>
      <c r="G274" s="251"/>
      <c r="H274" s="255">
        <v>79.9</v>
      </c>
      <c r="J274" s="251"/>
      <c r="K274" s="251"/>
      <c r="L274" s="184"/>
      <c r="M274" s="186"/>
      <c r="N274" s="187"/>
      <c r="O274" s="187"/>
      <c r="P274" s="187"/>
      <c r="Q274" s="187"/>
      <c r="R274" s="187"/>
      <c r="S274" s="187"/>
      <c r="T274" s="188"/>
      <c r="AT274" s="185" t="s">
        <v>161</v>
      </c>
      <c r="AU274" s="185" t="s">
        <v>80</v>
      </c>
      <c r="AV274" s="5" t="s">
        <v>80</v>
      </c>
      <c r="AW274" s="5" t="s">
        <v>33</v>
      </c>
      <c r="AX274" s="5" t="s">
        <v>15</v>
      </c>
      <c r="AY274" s="185" t="s">
        <v>145</v>
      </c>
    </row>
    <row r="275" spans="1:65" s="35" customFormat="1" ht="21.75" customHeight="1">
      <c r="A275" s="12"/>
      <c r="B275" s="2"/>
      <c r="C275" s="263" t="s">
        <v>462</v>
      </c>
      <c r="D275" s="263" t="s">
        <v>219</v>
      </c>
      <c r="E275" s="264" t="s">
        <v>463</v>
      </c>
      <c r="F275" s="265" t="s">
        <v>464</v>
      </c>
      <c r="G275" s="266" t="s">
        <v>159</v>
      </c>
      <c r="H275" s="267">
        <v>81.498</v>
      </c>
      <c r="I275" s="8"/>
      <c r="J275" s="273">
        <f>ROUND(I275*H275,2)</f>
        <v>0</v>
      </c>
      <c r="K275" s="265" t="s">
        <v>3</v>
      </c>
      <c r="L275" s="199"/>
      <c r="M275" s="9" t="s">
        <v>3</v>
      </c>
      <c r="N275" s="200" t="s">
        <v>43</v>
      </c>
      <c r="O275" s="53"/>
      <c r="P275" s="180">
        <f>O275*H275</f>
        <v>0</v>
      </c>
      <c r="Q275" s="180">
        <v>0.135</v>
      </c>
      <c r="R275" s="180">
        <f>Q275*H275</f>
        <v>11.00223</v>
      </c>
      <c r="S275" s="180">
        <v>0</v>
      </c>
      <c r="T275" s="181">
        <f>S275*H275</f>
        <v>0</v>
      </c>
      <c r="U275" s="12"/>
      <c r="V275" s="12"/>
      <c r="W275" s="12"/>
      <c r="X275" s="12"/>
      <c r="Y275" s="12"/>
      <c r="Z275" s="12"/>
      <c r="AA275" s="12"/>
      <c r="AB275" s="12"/>
      <c r="AC275" s="12"/>
      <c r="AD275" s="12"/>
      <c r="AE275" s="12"/>
      <c r="AR275" s="182" t="s">
        <v>182</v>
      </c>
      <c r="AT275" s="182" t="s">
        <v>219</v>
      </c>
      <c r="AU275" s="182" t="s">
        <v>80</v>
      </c>
      <c r="AY275" s="22" t="s">
        <v>145</v>
      </c>
      <c r="BE275" s="183">
        <f>IF(N275="základní",J275,0)</f>
        <v>0</v>
      </c>
      <c r="BF275" s="183">
        <f>IF(N275="snížená",J275,0)</f>
        <v>0</v>
      </c>
      <c r="BG275" s="183">
        <f>IF(N275="zákl. přenesená",J275,0)</f>
        <v>0</v>
      </c>
      <c r="BH275" s="183">
        <f>IF(N275="sníž. přenesená",J275,0)</f>
        <v>0</v>
      </c>
      <c r="BI275" s="183">
        <f>IF(N275="nulová",J275,0)</f>
        <v>0</v>
      </c>
      <c r="BJ275" s="22" t="s">
        <v>15</v>
      </c>
      <c r="BK275" s="183">
        <f>ROUND(I275*H275,2)</f>
        <v>0</v>
      </c>
      <c r="BL275" s="22" t="s">
        <v>90</v>
      </c>
      <c r="BM275" s="182" t="s">
        <v>465</v>
      </c>
    </row>
    <row r="276" spans="2:51" s="5" customFormat="1" ht="12">
      <c r="B276" s="184"/>
      <c r="C276" s="251"/>
      <c r="D276" s="252" t="s">
        <v>161</v>
      </c>
      <c r="E276" s="253" t="s">
        <v>3</v>
      </c>
      <c r="F276" s="254" t="s">
        <v>466</v>
      </c>
      <c r="G276" s="251"/>
      <c r="H276" s="255">
        <v>81.498</v>
      </c>
      <c r="J276" s="251"/>
      <c r="K276" s="251"/>
      <c r="L276" s="184"/>
      <c r="M276" s="186"/>
      <c r="N276" s="187"/>
      <c r="O276" s="187"/>
      <c r="P276" s="187"/>
      <c r="Q276" s="187"/>
      <c r="R276" s="187"/>
      <c r="S276" s="187"/>
      <c r="T276" s="188"/>
      <c r="AT276" s="185" t="s">
        <v>161</v>
      </c>
      <c r="AU276" s="185" t="s">
        <v>80</v>
      </c>
      <c r="AV276" s="5" t="s">
        <v>80</v>
      </c>
      <c r="AW276" s="5" t="s">
        <v>33</v>
      </c>
      <c r="AX276" s="5" t="s">
        <v>15</v>
      </c>
      <c r="AY276" s="185" t="s">
        <v>145</v>
      </c>
    </row>
    <row r="277" spans="2:63" s="1" customFormat="1" ht="22.9" customHeight="1">
      <c r="B277" s="171"/>
      <c r="C277" s="242"/>
      <c r="D277" s="240" t="s">
        <v>71</v>
      </c>
      <c r="E277" s="244" t="s">
        <v>182</v>
      </c>
      <c r="F277" s="244" t="s">
        <v>467</v>
      </c>
      <c r="G277" s="242"/>
      <c r="H277" s="242"/>
      <c r="J277" s="245">
        <f>BK277</f>
        <v>0</v>
      </c>
      <c r="K277" s="242"/>
      <c r="L277" s="171"/>
      <c r="M277" s="173"/>
      <c r="N277" s="174"/>
      <c r="O277" s="174"/>
      <c r="P277" s="175">
        <f>SUM(P278:P289)</f>
        <v>0</v>
      </c>
      <c r="Q277" s="174"/>
      <c r="R277" s="175">
        <f>SUM(R278:R289)</f>
        <v>3.91689</v>
      </c>
      <c r="S277" s="174"/>
      <c r="T277" s="176">
        <f>SUM(T278:T289)</f>
        <v>0</v>
      </c>
      <c r="AR277" s="172" t="s">
        <v>15</v>
      </c>
      <c r="AT277" s="177" t="s">
        <v>71</v>
      </c>
      <c r="AU277" s="177" t="s">
        <v>15</v>
      </c>
      <c r="AY277" s="172" t="s">
        <v>145</v>
      </c>
      <c r="BK277" s="178">
        <f>SUM(BK278:BK289)</f>
        <v>0</v>
      </c>
    </row>
    <row r="278" spans="1:65" s="35" customFormat="1" ht="24.2" customHeight="1">
      <c r="A278" s="12"/>
      <c r="B278" s="2"/>
      <c r="C278" s="246" t="s">
        <v>468</v>
      </c>
      <c r="D278" s="246" t="s">
        <v>149</v>
      </c>
      <c r="E278" s="247" t="s">
        <v>469</v>
      </c>
      <c r="F278" s="248" t="s">
        <v>470</v>
      </c>
      <c r="G278" s="249" t="s">
        <v>190</v>
      </c>
      <c r="H278" s="250">
        <v>13</v>
      </c>
      <c r="I278" s="3"/>
      <c r="J278" s="272">
        <f>ROUND(I278*H278,2)</f>
        <v>0</v>
      </c>
      <c r="K278" s="248" t="s">
        <v>3</v>
      </c>
      <c r="L278" s="2"/>
      <c r="M278" s="4" t="s">
        <v>3</v>
      </c>
      <c r="N278" s="179" t="s">
        <v>43</v>
      </c>
      <c r="O278" s="53"/>
      <c r="P278" s="180">
        <f>O278*H278</f>
        <v>0</v>
      </c>
      <c r="Q278" s="180">
        <v>0.00273</v>
      </c>
      <c r="R278" s="180">
        <f>Q278*H278</f>
        <v>0.035489999999999994</v>
      </c>
      <c r="S278" s="180">
        <v>0</v>
      </c>
      <c r="T278" s="181">
        <f>S278*H278</f>
        <v>0</v>
      </c>
      <c r="U278" s="12"/>
      <c r="V278" s="12"/>
      <c r="W278" s="12"/>
      <c r="X278" s="12"/>
      <c r="Y278" s="12"/>
      <c r="Z278" s="12"/>
      <c r="AA278" s="12"/>
      <c r="AB278" s="12"/>
      <c r="AC278" s="12"/>
      <c r="AD278" s="12"/>
      <c r="AE278" s="12"/>
      <c r="AR278" s="182" t="s">
        <v>90</v>
      </c>
      <c r="AT278" s="182" t="s">
        <v>149</v>
      </c>
      <c r="AU278" s="182" t="s">
        <v>80</v>
      </c>
      <c r="AY278" s="22" t="s">
        <v>145</v>
      </c>
      <c r="BE278" s="183">
        <f>IF(N278="základní",J278,0)</f>
        <v>0</v>
      </c>
      <c r="BF278" s="183">
        <f>IF(N278="snížená",J278,0)</f>
        <v>0</v>
      </c>
      <c r="BG278" s="183">
        <f>IF(N278="zákl. přenesená",J278,0)</f>
        <v>0</v>
      </c>
      <c r="BH278" s="183">
        <f>IF(N278="sníž. přenesená",J278,0)</f>
        <v>0</v>
      </c>
      <c r="BI278" s="183">
        <f>IF(N278="nulová",J278,0)</f>
        <v>0</v>
      </c>
      <c r="BJ278" s="22" t="s">
        <v>15</v>
      </c>
      <c r="BK278" s="183">
        <f>ROUND(I278*H278,2)</f>
        <v>0</v>
      </c>
      <c r="BL278" s="22" t="s">
        <v>90</v>
      </c>
      <c r="BM278" s="182" t="s">
        <v>471</v>
      </c>
    </row>
    <row r="279" spans="2:51" s="6" customFormat="1" ht="22.5">
      <c r="B279" s="189"/>
      <c r="C279" s="256"/>
      <c r="D279" s="252" t="s">
        <v>161</v>
      </c>
      <c r="E279" s="257" t="s">
        <v>3</v>
      </c>
      <c r="F279" s="258" t="s">
        <v>229</v>
      </c>
      <c r="G279" s="256"/>
      <c r="H279" s="257" t="s">
        <v>3</v>
      </c>
      <c r="J279" s="256"/>
      <c r="K279" s="256"/>
      <c r="L279" s="189"/>
      <c r="M279" s="191"/>
      <c r="N279" s="192"/>
      <c r="O279" s="192"/>
      <c r="P279" s="192"/>
      <c r="Q279" s="192"/>
      <c r="R279" s="192"/>
      <c r="S279" s="192"/>
      <c r="T279" s="193"/>
      <c r="AT279" s="190" t="s">
        <v>161</v>
      </c>
      <c r="AU279" s="190" t="s">
        <v>80</v>
      </c>
      <c r="AV279" s="6" t="s">
        <v>15</v>
      </c>
      <c r="AW279" s="6" t="s">
        <v>33</v>
      </c>
      <c r="AX279" s="6" t="s">
        <v>72</v>
      </c>
      <c r="AY279" s="190" t="s">
        <v>145</v>
      </c>
    </row>
    <row r="280" spans="2:51" s="5" customFormat="1" ht="12">
      <c r="B280" s="184"/>
      <c r="C280" s="251"/>
      <c r="D280" s="252" t="s">
        <v>161</v>
      </c>
      <c r="E280" s="253" t="s">
        <v>3</v>
      </c>
      <c r="F280" s="254" t="s">
        <v>472</v>
      </c>
      <c r="G280" s="251"/>
      <c r="H280" s="255">
        <v>13</v>
      </c>
      <c r="J280" s="251"/>
      <c r="K280" s="251"/>
      <c r="L280" s="184"/>
      <c r="M280" s="186"/>
      <c r="N280" s="187"/>
      <c r="O280" s="187"/>
      <c r="P280" s="187"/>
      <c r="Q280" s="187"/>
      <c r="R280" s="187"/>
      <c r="S280" s="187"/>
      <c r="T280" s="188"/>
      <c r="AT280" s="185" t="s">
        <v>161</v>
      </c>
      <c r="AU280" s="185" t="s">
        <v>80</v>
      </c>
      <c r="AV280" s="5" t="s">
        <v>80</v>
      </c>
      <c r="AW280" s="5" t="s">
        <v>33</v>
      </c>
      <c r="AX280" s="5" t="s">
        <v>15</v>
      </c>
      <c r="AY280" s="185" t="s">
        <v>145</v>
      </c>
    </row>
    <row r="281" spans="1:65" s="35" customFormat="1" ht="24.2" customHeight="1">
      <c r="A281" s="12"/>
      <c r="B281" s="2"/>
      <c r="C281" s="246" t="s">
        <v>473</v>
      </c>
      <c r="D281" s="246" t="s">
        <v>149</v>
      </c>
      <c r="E281" s="247" t="s">
        <v>474</v>
      </c>
      <c r="F281" s="248" t="s">
        <v>475</v>
      </c>
      <c r="G281" s="249" t="s">
        <v>152</v>
      </c>
      <c r="H281" s="250">
        <v>5</v>
      </c>
      <c r="I281" s="3"/>
      <c r="J281" s="272">
        <f aca="true" t="shared" si="0" ref="J281:J289">ROUND(I281*H281,2)</f>
        <v>0</v>
      </c>
      <c r="K281" s="248" t="s">
        <v>3</v>
      </c>
      <c r="L281" s="2"/>
      <c r="M281" s="4" t="s">
        <v>3</v>
      </c>
      <c r="N281" s="179" t="s">
        <v>43</v>
      </c>
      <c r="O281" s="53"/>
      <c r="P281" s="180">
        <f aca="true" t="shared" si="1" ref="P281:P289">O281*H281</f>
        <v>0</v>
      </c>
      <c r="Q281" s="180">
        <v>0.14494</v>
      </c>
      <c r="R281" s="180">
        <f aca="true" t="shared" si="2" ref="R281:R289">Q281*H281</f>
        <v>0.7247000000000001</v>
      </c>
      <c r="S281" s="180">
        <v>0</v>
      </c>
      <c r="T281" s="181">
        <f aca="true" t="shared" si="3" ref="T281:T289">S281*H281</f>
        <v>0</v>
      </c>
      <c r="U281" s="12"/>
      <c r="V281" s="12"/>
      <c r="W281" s="12"/>
      <c r="X281" s="12"/>
      <c r="Y281" s="12"/>
      <c r="Z281" s="12"/>
      <c r="AA281" s="12"/>
      <c r="AB281" s="12"/>
      <c r="AC281" s="12"/>
      <c r="AD281" s="12"/>
      <c r="AE281" s="12"/>
      <c r="AR281" s="182" t="s">
        <v>90</v>
      </c>
      <c r="AT281" s="182" t="s">
        <v>149</v>
      </c>
      <c r="AU281" s="182" t="s">
        <v>80</v>
      </c>
      <c r="AY281" s="22" t="s">
        <v>145</v>
      </c>
      <c r="BE281" s="183">
        <f aca="true" t="shared" si="4" ref="BE281:BE289">IF(N281="základní",J281,0)</f>
        <v>0</v>
      </c>
      <c r="BF281" s="183">
        <f aca="true" t="shared" si="5" ref="BF281:BF289">IF(N281="snížená",J281,0)</f>
        <v>0</v>
      </c>
      <c r="BG281" s="183">
        <f aca="true" t="shared" si="6" ref="BG281:BG289">IF(N281="zákl. přenesená",J281,0)</f>
        <v>0</v>
      </c>
      <c r="BH281" s="183">
        <f aca="true" t="shared" si="7" ref="BH281:BH289">IF(N281="sníž. přenesená",J281,0)</f>
        <v>0</v>
      </c>
      <c r="BI281" s="183">
        <f aca="true" t="shared" si="8" ref="BI281:BI289">IF(N281="nulová",J281,0)</f>
        <v>0</v>
      </c>
      <c r="BJ281" s="22" t="s">
        <v>15</v>
      </c>
      <c r="BK281" s="183">
        <f aca="true" t="shared" si="9" ref="BK281:BK289">ROUND(I281*H281,2)</f>
        <v>0</v>
      </c>
      <c r="BL281" s="22" t="s">
        <v>90</v>
      </c>
      <c r="BM281" s="182" t="s">
        <v>476</v>
      </c>
    </row>
    <row r="282" spans="1:65" s="35" customFormat="1" ht="24.2" customHeight="1">
      <c r="A282" s="12"/>
      <c r="B282" s="2"/>
      <c r="C282" s="263" t="s">
        <v>477</v>
      </c>
      <c r="D282" s="263" t="s">
        <v>219</v>
      </c>
      <c r="E282" s="264" t="s">
        <v>478</v>
      </c>
      <c r="F282" s="265" t="s">
        <v>479</v>
      </c>
      <c r="G282" s="266" t="s">
        <v>152</v>
      </c>
      <c r="H282" s="267">
        <v>5</v>
      </c>
      <c r="I282" s="8"/>
      <c r="J282" s="273">
        <f t="shared" si="0"/>
        <v>0</v>
      </c>
      <c r="K282" s="265" t="s">
        <v>3</v>
      </c>
      <c r="L282" s="199"/>
      <c r="M282" s="9" t="s">
        <v>3</v>
      </c>
      <c r="N282" s="200" t="s">
        <v>43</v>
      </c>
      <c r="O282" s="53"/>
      <c r="P282" s="180">
        <f t="shared" si="1"/>
        <v>0</v>
      </c>
      <c r="Q282" s="180">
        <v>0.072</v>
      </c>
      <c r="R282" s="180">
        <f t="shared" si="2"/>
        <v>0.36</v>
      </c>
      <c r="S282" s="180">
        <v>0</v>
      </c>
      <c r="T282" s="181">
        <f t="shared" si="3"/>
        <v>0</v>
      </c>
      <c r="U282" s="12"/>
      <c r="V282" s="12"/>
      <c r="W282" s="12"/>
      <c r="X282" s="12"/>
      <c r="Y282" s="12"/>
      <c r="Z282" s="12"/>
      <c r="AA282" s="12"/>
      <c r="AB282" s="12"/>
      <c r="AC282" s="12"/>
      <c r="AD282" s="12"/>
      <c r="AE282" s="12"/>
      <c r="AR282" s="182" t="s">
        <v>310</v>
      </c>
      <c r="AT282" s="182" t="s">
        <v>219</v>
      </c>
      <c r="AU282" s="182" t="s">
        <v>80</v>
      </c>
      <c r="AY282" s="22" t="s">
        <v>145</v>
      </c>
      <c r="BE282" s="183">
        <f t="shared" si="4"/>
        <v>0</v>
      </c>
      <c r="BF282" s="183">
        <f t="shared" si="5"/>
        <v>0</v>
      </c>
      <c r="BG282" s="183">
        <f t="shared" si="6"/>
        <v>0</v>
      </c>
      <c r="BH282" s="183">
        <f t="shared" si="7"/>
        <v>0</v>
      </c>
      <c r="BI282" s="183">
        <f t="shared" si="8"/>
        <v>0</v>
      </c>
      <c r="BJ282" s="22" t="s">
        <v>15</v>
      </c>
      <c r="BK282" s="183">
        <f t="shared" si="9"/>
        <v>0</v>
      </c>
      <c r="BL282" s="22" t="s">
        <v>310</v>
      </c>
      <c r="BM282" s="182" t="s">
        <v>480</v>
      </c>
    </row>
    <row r="283" spans="1:65" s="35" customFormat="1" ht="21.75" customHeight="1">
      <c r="A283" s="12"/>
      <c r="B283" s="2"/>
      <c r="C283" s="263" t="s">
        <v>481</v>
      </c>
      <c r="D283" s="263" t="s">
        <v>219</v>
      </c>
      <c r="E283" s="264" t="s">
        <v>482</v>
      </c>
      <c r="F283" s="265" t="s">
        <v>483</v>
      </c>
      <c r="G283" s="266" t="s">
        <v>152</v>
      </c>
      <c r="H283" s="267">
        <v>5</v>
      </c>
      <c r="I283" s="8"/>
      <c r="J283" s="273">
        <f t="shared" si="0"/>
        <v>0</v>
      </c>
      <c r="K283" s="265" t="s">
        <v>3</v>
      </c>
      <c r="L283" s="199"/>
      <c r="M283" s="9" t="s">
        <v>3</v>
      </c>
      <c r="N283" s="200" t="s">
        <v>43</v>
      </c>
      <c r="O283" s="53"/>
      <c r="P283" s="180">
        <f t="shared" si="1"/>
        <v>0</v>
      </c>
      <c r="Q283" s="180">
        <v>0.111</v>
      </c>
      <c r="R283" s="180">
        <f t="shared" si="2"/>
        <v>0.555</v>
      </c>
      <c r="S283" s="180">
        <v>0</v>
      </c>
      <c r="T283" s="181">
        <f t="shared" si="3"/>
        <v>0</v>
      </c>
      <c r="U283" s="12"/>
      <c r="V283" s="12"/>
      <c r="W283" s="12"/>
      <c r="X283" s="12"/>
      <c r="Y283" s="12"/>
      <c r="Z283" s="12"/>
      <c r="AA283" s="12"/>
      <c r="AB283" s="12"/>
      <c r="AC283" s="12"/>
      <c r="AD283" s="12"/>
      <c r="AE283" s="12"/>
      <c r="AR283" s="182" t="s">
        <v>310</v>
      </c>
      <c r="AT283" s="182" t="s">
        <v>219</v>
      </c>
      <c r="AU283" s="182" t="s">
        <v>80</v>
      </c>
      <c r="AY283" s="22" t="s">
        <v>145</v>
      </c>
      <c r="BE283" s="183">
        <f t="shared" si="4"/>
        <v>0</v>
      </c>
      <c r="BF283" s="183">
        <f t="shared" si="5"/>
        <v>0</v>
      </c>
      <c r="BG283" s="183">
        <f t="shared" si="6"/>
        <v>0</v>
      </c>
      <c r="BH283" s="183">
        <f t="shared" si="7"/>
        <v>0</v>
      </c>
      <c r="BI283" s="183">
        <f t="shared" si="8"/>
        <v>0</v>
      </c>
      <c r="BJ283" s="22" t="s">
        <v>15</v>
      </c>
      <c r="BK283" s="183">
        <f t="shared" si="9"/>
        <v>0</v>
      </c>
      <c r="BL283" s="22" t="s">
        <v>310</v>
      </c>
      <c r="BM283" s="182" t="s">
        <v>484</v>
      </c>
    </row>
    <row r="284" spans="1:65" s="35" customFormat="1" ht="24.2" customHeight="1">
      <c r="A284" s="12"/>
      <c r="B284" s="2"/>
      <c r="C284" s="263" t="s">
        <v>485</v>
      </c>
      <c r="D284" s="263" t="s">
        <v>219</v>
      </c>
      <c r="E284" s="264" t="s">
        <v>486</v>
      </c>
      <c r="F284" s="265" t="s">
        <v>487</v>
      </c>
      <c r="G284" s="266" t="s">
        <v>152</v>
      </c>
      <c r="H284" s="267">
        <v>5</v>
      </c>
      <c r="I284" s="8"/>
      <c r="J284" s="273">
        <f t="shared" si="0"/>
        <v>0</v>
      </c>
      <c r="K284" s="265" t="s">
        <v>3</v>
      </c>
      <c r="L284" s="199"/>
      <c r="M284" s="9" t="s">
        <v>3</v>
      </c>
      <c r="N284" s="200" t="s">
        <v>43</v>
      </c>
      <c r="O284" s="53"/>
      <c r="P284" s="180">
        <f t="shared" si="1"/>
        <v>0</v>
      </c>
      <c r="Q284" s="180">
        <v>0.027</v>
      </c>
      <c r="R284" s="180">
        <f t="shared" si="2"/>
        <v>0.135</v>
      </c>
      <c r="S284" s="180">
        <v>0</v>
      </c>
      <c r="T284" s="181">
        <f t="shared" si="3"/>
        <v>0</v>
      </c>
      <c r="U284" s="12"/>
      <c r="V284" s="12"/>
      <c r="W284" s="12"/>
      <c r="X284" s="12"/>
      <c r="Y284" s="12"/>
      <c r="Z284" s="12"/>
      <c r="AA284" s="12"/>
      <c r="AB284" s="12"/>
      <c r="AC284" s="12"/>
      <c r="AD284" s="12"/>
      <c r="AE284" s="12"/>
      <c r="AR284" s="182" t="s">
        <v>310</v>
      </c>
      <c r="AT284" s="182" t="s">
        <v>219</v>
      </c>
      <c r="AU284" s="182" t="s">
        <v>80</v>
      </c>
      <c r="AY284" s="22" t="s">
        <v>145</v>
      </c>
      <c r="BE284" s="183">
        <f t="shared" si="4"/>
        <v>0</v>
      </c>
      <c r="BF284" s="183">
        <f t="shared" si="5"/>
        <v>0</v>
      </c>
      <c r="BG284" s="183">
        <f t="shared" si="6"/>
        <v>0</v>
      </c>
      <c r="BH284" s="183">
        <f t="shared" si="7"/>
        <v>0</v>
      </c>
      <c r="BI284" s="183">
        <f t="shared" si="8"/>
        <v>0</v>
      </c>
      <c r="BJ284" s="22" t="s">
        <v>15</v>
      </c>
      <c r="BK284" s="183">
        <f t="shared" si="9"/>
        <v>0</v>
      </c>
      <c r="BL284" s="22" t="s">
        <v>310</v>
      </c>
      <c r="BM284" s="182" t="s">
        <v>488</v>
      </c>
    </row>
    <row r="285" spans="1:65" s="35" customFormat="1" ht="24.2" customHeight="1">
      <c r="A285" s="12"/>
      <c r="B285" s="2"/>
      <c r="C285" s="263" t="s">
        <v>489</v>
      </c>
      <c r="D285" s="263" t="s">
        <v>219</v>
      </c>
      <c r="E285" s="264" t="s">
        <v>490</v>
      </c>
      <c r="F285" s="265" t="s">
        <v>491</v>
      </c>
      <c r="G285" s="266" t="s">
        <v>152</v>
      </c>
      <c r="H285" s="267">
        <v>5</v>
      </c>
      <c r="I285" s="8"/>
      <c r="J285" s="273">
        <f t="shared" si="0"/>
        <v>0</v>
      </c>
      <c r="K285" s="265" t="s">
        <v>3</v>
      </c>
      <c r="L285" s="199"/>
      <c r="M285" s="9" t="s">
        <v>3</v>
      </c>
      <c r="N285" s="200" t="s">
        <v>43</v>
      </c>
      <c r="O285" s="53"/>
      <c r="P285" s="180">
        <f t="shared" si="1"/>
        <v>0</v>
      </c>
      <c r="Q285" s="180">
        <v>0.08</v>
      </c>
      <c r="R285" s="180">
        <f t="shared" si="2"/>
        <v>0.4</v>
      </c>
      <c r="S285" s="180">
        <v>0</v>
      </c>
      <c r="T285" s="181">
        <f t="shared" si="3"/>
        <v>0</v>
      </c>
      <c r="U285" s="12"/>
      <c r="V285" s="12"/>
      <c r="W285" s="12"/>
      <c r="X285" s="12"/>
      <c r="Y285" s="12"/>
      <c r="Z285" s="12"/>
      <c r="AA285" s="12"/>
      <c r="AB285" s="12"/>
      <c r="AC285" s="12"/>
      <c r="AD285" s="12"/>
      <c r="AE285" s="12"/>
      <c r="AR285" s="182" t="s">
        <v>310</v>
      </c>
      <c r="AT285" s="182" t="s">
        <v>219</v>
      </c>
      <c r="AU285" s="182" t="s">
        <v>80</v>
      </c>
      <c r="AY285" s="22" t="s">
        <v>145</v>
      </c>
      <c r="BE285" s="183">
        <f t="shared" si="4"/>
        <v>0</v>
      </c>
      <c r="BF285" s="183">
        <f t="shared" si="5"/>
        <v>0</v>
      </c>
      <c r="BG285" s="183">
        <f t="shared" si="6"/>
        <v>0</v>
      </c>
      <c r="BH285" s="183">
        <f t="shared" si="7"/>
        <v>0</v>
      </c>
      <c r="BI285" s="183">
        <f t="shared" si="8"/>
        <v>0</v>
      </c>
      <c r="BJ285" s="22" t="s">
        <v>15</v>
      </c>
      <c r="BK285" s="183">
        <f t="shared" si="9"/>
        <v>0</v>
      </c>
      <c r="BL285" s="22" t="s">
        <v>310</v>
      </c>
      <c r="BM285" s="182" t="s">
        <v>492</v>
      </c>
    </row>
    <row r="286" spans="1:65" s="35" customFormat="1" ht="21.75" customHeight="1">
      <c r="A286" s="12"/>
      <c r="B286" s="2"/>
      <c r="C286" s="263" t="s">
        <v>493</v>
      </c>
      <c r="D286" s="263" t="s">
        <v>219</v>
      </c>
      <c r="E286" s="264" t="s">
        <v>494</v>
      </c>
      <c r="F286" s="265" t="s">
        <v>495</v>
      </c>
      <c r="G286" s="266" t="s">
        <v>152</v>
      </c>
      <c r="H286" s="267">
        <v>5</v>
      </c>
      <c r="I286" s="8"/>
      <c r="J286" s="273">
        <f t="shared" si="0"/>
        <v>0</v>
      </c>
      <c r="K286" s="265" t="s">
        <v>3</v>
      </c>
      <c r="L286" s="199"/>
      <c r="M286" s="9" t="s">
        <v>3</v>
      </c>
      <c r="N286" s="200" t="s">
        <v>43</v>
      </c>
      <c r="O286" s="53"/>
      <c r="P286" s="180">
        <f t="shared" si="1"/>
        <v>0</v>
      </c>
      <c r="Q286" s="180">
        <v>0.006</v>
      </c>
      <c r="R286" s="180">
        <f t="shared" si="2"/>
        <v>0.03</v>
      </c>
      <c r="S286" s="180">
        <v>0</v>
      </c>
      <c r="T286" s="181">
        <f t="shared" si="3"/>
        <v>0</v>
      </c>
      <c r="U286" s="12"/>
      <c r="V286" s="12"/>
      <c r="W286" s="12"/>
      <c r="X286" s="12"/>
      <c r="Y286" s="12"/>
      <c r="Z286" s="12"/>
      <c r="AA286" s="12"/>
      <c r="AB286" s="12"/>
      <c r="AC286" s="12"/>
      <c r="AD286" s="12"/>
      <c r="AE286" s="12"/>
      <c r="AR286" s="182" t="s">
        <v>310</v>
      </c>
      <c r="AT286" s="182" t="s">
        <v>219</v>
      </c>
      <c r="AU286" s="182" t="s">
        <v>80</v>
      </c>
      <c r="AY286" s="22" t="s">
        <v>145</v>
      </c>
      <c r="BE286" s="183">
        <f t="shared" si="4"/>
        <v>0</v>
      </c>
      <c r="BF286" s="183">
        <f t="shared" si="5"/>
        <v>0</v>
      </c>
      <c r="BG286" s="183">
        <f t="shared" si="6"/>
        <v>0</v>
      </c>
      <c r="BH286" s="183">
        <f t="shared" si="7"/>
        <v>0</v>
      </c>
      <c r="BI286" s="183">
        <f t="shared" si="8"/>
        <v>0</v>
      </c>
      <c r="BJ286" s="22" t="s">
        <v>15</v>
      </c>
      <c r="BK286" s="183">
        <f t="shared" si="9"/>
        <v>0</v>
      </c>
      <c r="BL286" s="22" t="s">
        <v>310</v>
      </c>
      <c r="BM286" s="182" t="s">
        <v>496</v>
      </c>
    </row>
    <row r="287" spans="1:65" s="35" customFormat="1" ht="24.2" customHeight="1">
      <c r="A287" s="12"/>
      <c r="B287" s="2"/>
      <c r="C287" s="246" t="s">
        <v>497</v>
      </c>
      <c r="D287" s="246" t="s">
        <v>149</v>
      </c>
      <c r="E287" s="247" t="s">
        <v>498</v>
      </c>
      <c r="F287" s="248" t="s">
        <v>499</v>
      </c>
      <c r="G287" s="249" t="s">
        <v>152</v>
      </c>
      <c r="H287" s="250">
        <v>5</v>
      </c>
      <c r="I287" s="3"/>
      <c r="J287" s="272">
        <f t="shared" si="0"/>
        <v>0</v>
      </c>
      <c r="K287" s="248" t="s">
        <v>3</v>
      </c>
      <c r="L287" s="2"/>
      <c r="M287" s="4" t="s">
        <v>3</v>
      </c>
      <c r="N287" s="179" t="s">
        <v>43</v>
      </c>
      <c r="O287" s="53"/>
      <c r="P287" s="180">
        <f t="shared" si="1"/>
        <v>0</v>
      </c>
      <c r="Q287" s="180">
        <v>0.21734</v>
      </c>
      <c r="R287" s="180">
        <f t="shared" si="2"/>
        <v>1.0867</v>
      </c>
      <c r="S287" s="180">
        <v>0</v>
      </c>
      <c r="T287" s="181">
        <f t="shared" si="3"/>
        <v>0</v>
      </c>
      <c r="U287" s="12"/>
      <c r="V287" s="12"/>
      <c r="W287" s="12"/>
      <c r="X287" s="12"/>
      <c r="Y287" s="12"/>
      <c r="Z287" s="12"/>
      <c r="AA287" s="12"/>
      <c r="AB287" s="12"/>
      <c r="AC287" s="12"/>
      <c r="AD287" s="12"/>
      <c r="AE287" s="12"/>
      <c r="AR287" s="182" t="s">
        <v>90</v>
      </c>
      <c r="AT287" s="182" t="s">
        <v>149</v>
      </c>
      <c r="AU287" s="182" t="s">
        <v>80</v>
      </c>
      <c r="AY287" s="22" t="s">
        <v>145</v>
      </c>
      <c r="BE287" s="183">
        <f t="shared" si="4"/>
        <v>0</v>
      </c>
      <c r="BF287" s="183">
        <f t="shared" si="5"/>
        <v>0</v>
      </c>
      <c r="BG287" s="183">
        <f t="shared" si="6"/>
        <v>0</v>
      </c>
      <c r="BH287" s="183">
        <f t="shared" si="7"/>
        <v>0</v>
      </c>
      <c r="BI287" s="183">
        <f t="shared" si="8"/>
        <v>0</v>
      </c>
      <c r="BJ287" s="22" t="s">
        <v>15</v>
      </c>
      <c r="BK287" s="183">
        <f t="shared" si="9"/>
        <v>0</v>
      </c>
      <c r="BL287" s="22" t="s">
        <v>90</v>
      </c>
      <c r="BM287" s="182" t="s">
        <v>500</v>
      </c>
    </row>
    <row r="288" spans="1:65" s="35" customFormat="1" ht="16.5" customHeight="1">
      <c r="A288" s="12"/>
      <c r="B288" s="2"/>
      <c r="C288" s="263" t="s">
        <v>501</v>
      </c>
      <c r="D288" s="263" t="s">
        <v>219</v>
      </c>
      <c r="E288" s="264" t="s">
        <v>502</v>
      </c>
      <c r="F288" s="265" t="s">
        <v>503</v>
      </c>
      <c r="G288" s="266" t="s">
        <v>152</v>
      </c>
      <c r="H288" s="267">
        <v>5</v>
      </c>
      <c r="I288" s="8"/>
      <c r="J288" s="273">
        <f t="shared" si="0"/>
        <v>0</v>
      </c>
      <c r="K288" s="265" t="s">
        <v>3</v>
      </c>
      <c r="L288" s="199"/>
      <c r="M288" s="9" t="s">
        <v>3</v>
      </c>
      <c r="N288" s="200" t="s">
        <v>43</v>
      </c>
      <c r="O288" s="53"/>
      <c r="P288" s="180">
        <f t="shared" si="1"/>
        <v>0</v>
      </c>
      <c r="Q288" s="180">
        <v>0.058</v>
      </c>
      <c r="R288" s="180">
        <f t="shared" si="2"/>
        <v>0.29000000000000004</v>
      </c>
      <c r="S288" s="180">
        <v>0</v>
      </c>
      <c r="T288" s="181">
        <f t="shared" si="3"/>
        <v>0</v>
      </c>
      <c r="U288" s="12"/>
      <c r="V288" s="12"/>
      <c r="W288" s="12"/>
      <c r="X288" s="12"/>
      <c r="Y288" s="12"/>
      <c r="Z288" s="12"/>
      <c r="AA288" s="12"/>
      <c r="AB288" s="12"/>
      <c r="AC288" s="12"/>
      <c r="AD288" s="12"/>
      <c r="AE288" s="12"/>
      <c r="AR288" s="182" t="s">
        <v>310</v>
      </c>
      <c r="AT288" s="182" t="s">
        <v>219</v>
      </c>
      <c r="AU288" s="182" t="s">
        <v>80</v>
      </c>
      <c r="AY288" s="22" t="s">
        <v>145</v>
      </c>
      <c r="BE288" s="183">
        <f t="shared" si="4"/>
        <v>0</v>
      </c>
      <c r="BF288" s="183">
        <f t="shared" si="5"/>
        <v>0</v>
      </c>
      <c r="BG288" s="183">
        <f t="shared" si="6"/>
        <v>0</v>
      </c>
      <c r="BH288" s="183">
        <f t="shared" si="7"/>
        <v>0</v>
      </c>
      <c r="BI288" s="183">
        <f t="shared" si="8"/>
        <v>0</v>
      </c>
      <c r="BJ288" s="22" t="s">
        <v>15</v>
      </c>
      <c r="BK288" s="183">
        <f t="shared" si="9"/>
        <v>0</v>
      </c>
      <c r="BL288" s="22" t="s">
        <v>310</v>
      </c>
      <c r="BM288" s="182" t="s">
        <v>504</v>
      </c>
    </row>
    <row r="289" spans="1:65" s="35" customFormat="1" ht="16.5" customHeight="1">
      <c r="A289" s="12"/>
      <c r="B289" s="2"/>
      <c r="C289" s="263" t="s">
        <v>505</v>
      </c>
      <c r="D289" s="263" t="s">
        <v>219</v>
      </c>
      <c r="E289" s="264" t="s">
        <v>506</v>
      </c>
      <c r="F289" s="265" t="s">
        <v>507</v>
      </c>
      <c r="G289" s="266" t="s">
        <v>152</v>
      </c>
      <c r="H289" s="267">
        <v>5</v>
      </c>
      <c r="I289" s="8"/>
      <c r="J289" s="273">
        <f t="shared" si="0"/>
        <v>0</v>
      </c>
      <c r="K289" s="265" t="s">
        <v>3</v>
      </c>
      <c r="L289" s="199"/>
      <c r="M289" s="9" t="s">
        <v>3</v>
      </c>
      <c r="N289" s="200" t="s">
        <v>43</v>
      </c>
      <c r="O289" s="53"/>
      <c r="P289" s="180">
        <f t="shared" si="1"/>
        <v>0</v>
      </c>
      <c r="Q289" s="180">
        <v>0.06</v>
      </c>
      <c r="R289" s="180">
        <f t="shared" si="2"/>
        <v>0.3</v>
      </c>
      <c r="S289" s="180">
        <v>0</v>
      </c>
      <c r="T289" s="181">
        <f t="shared" si="3"/>
        <v>0</v>
      </c>
      <c r="U289" s="12"/>
      <c r="V289" s="12"/>
      <c r="W289" s="12"/>
      <c r="X289" s="12"/>
      <c r="Y289" s="12"/>
      <c r="Z289" s="12"/>
      <c r="AA289" s="12"/>
      <c r="AB289" s="12"/>
      <c r="AC289" s="12"/>
      <c r="AD289" s="12"/>
      <c r="AE289" s="12"/>
      <c r="AR289" s="182" t="s">
        <v>310</v>
      </c>
      <c r="AT289" s="182" t="s">
        <v>219</v>
      </c>
      <c r="AU289" s="182" t="s">
        <v>80</v>
      </c>
      <c r="AY289" s="22" t="s">
        <v>145</v>
      </c>
      <c r="BE289" s="183">
        <f t="shared" si="4"/>
        <v>0</v>
      </c>
      <c r="BF289" s="183">
        <f t="shared" si="5"/>
        <v>0</v>
      </c>
      <c r="BG289" s="183">
        <f t="shared" si="6"/>
        <v>0</v>
      </c>
      <c r="BH289" s="183">
        <f t="shared" si="7"/>
        <v>0</v>
      </c>
      <c r="BI289" s="183">
        <f t="shared" si="8"/>
        <v>0</v>
      </c>
      <c r="BJ289" s="22" t="s">
        <v>15</v>
      </c>
      <c r="BK289" s="183">
        <f t="shared" si="9"/>
        <v>0</v>
      </c>
      <c r="BL289" s="22" t="s">
        <v>310</v>
      </c>
      <c r="BM289" s="182" t="s">
        <v>508</v>
      </c>
    </row>
    <row r="290" spans="2:63" s="1" customFormat="1" ht="22.9" customHeight="1">
      <c r="B290" s="171"/>
      <c r="C290" s="242"/>
      <c r="D290" s="240" t="s">
        <v>71</v>
      </c>
      <c r="E290" s="244" t="s">
        <v>187</v>
      </c>
      <c r="F290" s="244" t="s">
        <v>509</v>
      </c>
      <c r="G290" s="242"/>
      <c r="H290" s="242"/>
      <c r="J290" s="245">
        <f>BK290</f>
        <v>0</v>
      </c>
      <c r="K290" s="242"/>
      <c r="L290" s="171"/>
      <c r="M290" s="173"/>
      <c r="N290" s="174"/>
      <c r="O290" s="174"/>
      <c r="P290" s="175">
        <f>P291+P362</f>
        <v>0</v>
      </c>
      <c r="Q290" s="174"/>
      <c r="R290" s="175">
        <f>R291+R362</f>
        <v>46.840309999999995</v>
      </c>
      <c r="S290" s="174"/>
      <c r="T290" s="176">
        <f>T291+T362</f>
        <v>80</v>
      </c>
      <c r="AR290" s="172" t="s">
        <v>15</v>
      </c>
      <c r="AT290" s="177" t="s">
        <v>71</v>
      </c>
      <c r="AU290" s="177" t="s">
        <v>15</v>
      </c>
      <c r="AY290" s="172" t="s">
        <v>145</v>
      </c>
      <c r="BK290" s="178">
        <f>BK291+BK362</f>
        <v>0</v>
      </c>
    </row>
    <row r="291" spans="2:63" s="1" customFormat="1" ht="20.85" customHeight="1">
      <c r="B291" s="171"/>
      <c r="C291" s="242"/>
      <c r="D291" s="240" t="s">
        <v>71</v>
      </c>
      <c r="E291" s="244" t="s">
        <v>510</v>
      </c>
      <c r="F291" s="244" t="s">
        <v>511</v>
      </c>
      <c r="G291" s="242"/>
      <c r="H291" s="242"/>
      <c r="J291" s="245">
        <f>BK291</f>
        <v>0</v>
      </c>
      <c r="K291" s="242"/>
      <c r="L291" s="171"/>
      <c r="M291" s="173"/>
      <c r="N291" s="174"/>
      <c r="O291" s="174"/>
      <c r="P291" s="175">
        <f>SUM(P292:P361)</f>
        <v>0</v>
      </c>
      <c r="Q291" s="174"/>
      <c r="R291" s="175">
        <f>SUM(R292:R361)</f>
        <v>12.405920000000002</v>
      </c>
      <c r="S291" s="174"/>
      <c r="T291" s="176">
        <f>SUM(T292:T361)</f>
        <v>0</v>
      </c>
      <c r="AR291" s="172" t="s">
        <v>15</v>
      </c>
      <c r="AT291" s="177" t="s">
        <v>71</v>
      </c>
      <c r="AU291" s="177" t="s">
        <v>80</v>
      </c>
      <c r="AY291" s="172" t="s">
        <v>145</v>
      </c>
      <c r="BK291" s="178">
        <f>SUM(BK292:BK361)</f>
        <v>0</v>
      </c>
    </row>
    <row r="292" spans="1:65" s="35" customFormat="1" ht="24.2" customHeight="1">
      <c r="A292" s="12"/>
      <c r="B292" s="2"/>
      <c r="C292" s="246" t="s">
        <v>510</v>
      </c>
      <c r="D292" s="246" t="s">
        <v>149</v>
      </c>
      <c r="E292" s="247" t="s">
        <v>512</v>
      </c>
      <c r="F292" s="248" t="s">
        <v>513</v>
      </c>
      <c r="G292" s="249" t="s">
        <v>152</v>
      </c>
      <c r="H292" s="250">
        <v>8</v>
      </c>
      <c r="I292" s="3"/>
      <c r="J292" s="272">
        <f>ROUND(I292*H292,2)</f>
        <v>0</v>
      </c>
      <c r="K292" s="248" t="s">
        <v>3</v>
      </c>
      <c r="L292" s="2"/>
      <c r="M292" s="4" t="s">
        <v>3</v>
      </c>
      <c r="N292" s="179" t="s">
        <v>43</v>
      </c>
      <c r="O292" s="53"/>
      <c r="P292" s="180">
        <f>O292*H292</f>
        <v>0</v>
      </c>
      <c r="Q292" s="180">
        <v>0</v>
      </c>
      <c r="R292" s="180">
        <f>Q292*H292</f>
        <v>0</v>
      </c>
      <c r="S292" s="180">
        <v>0</v>
      </c>
      <c r="T292" s="181">
        <f>S292*H292</f>
        <v>0</v>
      </c>
      <c r="U292" s="12"/>
      <c r="V292" s="12"/>
      <c r="W292" s="12"/>
      <c r="X292" s="12"/>
      <c r="Y292" s="12"/>
      <c r="Z292" s="12"/>
      <c r="AA292" s="12"/>
      <c r="AB292" s="12"/>
      <c r="AC292" s="12"/>
      <c r="AD292" s="12"/>
      <c r="AE292" s="12"/>
      <c r="AR292" s="182" t="s">
        <v>90</v>
      </c>
      <c r="AT292" s="182" t="s">
        <v>149</v>
      </c>
      <c r="AU292" s="182" t="s">
        <v>87</v>
      </c>
      <c r="AY292" s="22" t="s">
        <v>145</v>
      </c>
      <c r="BE292" s="183">
        <f>IF(N292="základní",J292,0)</f>
        <v>0</v>
      </c>
      <c r="BF292" s="183">
        <f>IF(N292="snížená",J292,0)</f>
        <v>0</v>
      </c>
      <c r="BG292" s="183">
        <f>IF(N292="zákl. přenesená",J292,0)</f>
        <v>0</v>
      </c>
      <c r="BH292" s="183">
        <f>IF(N292="sníž. přenesená",J292,0)</f>
        <v>0</v>
      </c>
      <c r="BI292" s="183">
        <f>IF(N292="nulová",J292,0)</f>
        <v>0</v>
      </c>
      <c r="BJ292" s="22" t="s">
        <v>15</v>
      </c>
      <c r="BK292" s="183">
        <f>ROUND(I292*H292,2)</f>
        <v>0</v>
      </c>
      <c r="BL292" s="22" t="s">
        <v>90</v>
      </c>
      <c r="BM292" s="182" t="s">
        <v>514</v>
      </c>
    </row>
    <row r="293" spans="2:51" s="5" customFormat="1" ht="12">
      <c r="B293" s="184"/>
      <c r="C293" s="251"/>
      <c r="D293" s="252" t="s">
        <v>161</v>
      </c>
      <c r="E293" s="253" t="s">
        <v>3</v>
      </c>
      <c r="F293" s="254" t="s">
        <v>515</v>
      </c>
      <c r="G293" s="251"/>
      <c r="H293" s="255">
        <v>3</v>
      </c>
      <c r="J293" s="251"/>
      <c r="K293" s="251"/>
      <c r="L293" s="184"/>
      <c r="M293" s="186"/>
      <c r="N293" s="187"/>
      <c r="O293" s="187"/>
      <c r="P293" s="187"/>
      <c r="Q293" s="187"/>
      <c r="R293" s="187"/>
      <c r="S293" s="187"/>
      <c r="T293" s="188"/>
      <c r="AT293" s="185" t="s">
        <v>161</v>
      </c>
      <c r="AU293" s="185" t="s">
        <v>87</v>
      </c>
      <c r="AV293" s="5" t="s">
        <v>80</v>
      </c>
      <c r="AW293" s="5" t="s">
        <v>33</v>
      </c>
      <c r="AX293" s="5" t="s">
        <v>72</v>
      </c>
      <c r="AY293" s="185" t="s">
        <v>145</v>
      </c>
    </row>
    <row r="294" spans="2:51" s="5" customFormat="1" ht="12">
      <c r="B294" s="184"/>
      <c r="C294" s="251"/>
      <c r="D294" s="252" t="s">
        <v>161</v>
      </c>
      <c r="E294" s="253" t="s">
        <v>3</v>
      </c>
      <c r="F294" s="254" t="s">
        <v>516</v>
      </c>
      <c r="G294" s="251"/>
      <c r="H294" s="255">
        <v>2</v>
      </c>
      <c r="J294" s="251"/>
      <c r="K294" s="251"/>
      <c r="L294" s="184"/>
      <c r="M294" s="186"/>
      <c r="N294" s="187"/>
      <c r="O294" s="187"/>
      <c r="P294" s="187"/>
      <c r="Q294" s="187"/>
      <c r="R294" s="187"/>
      <c r="S294" s="187"/>
      <c r="T294" s="188"/>
      <c r="AT294" s="185" t="s">
        <v>161</v>
      </c>
      <c r="AU294" s="185" t="s">
        <v>87</v>
      </c>
      <c r="AV294" s="5" t="s">
        <v>80</v>
      </c>
      <c r="AW294" s="5" t="s">
        <v>33</v>
      </c>
      <c r="AX294" s="5" t="s">
        <v>72</v>
      </c>
      <c r="AY294" s="185" t="s">
        <v>145</v>
      </c>
    </row>
    <row r="295" spans="2:51" s="5" customFormat="1" ht="12">
      <c r="B295" s="184"/>
      <c r="C295" s="251"/>
      <c r="D295" s="252" t="s">
        <v>161</v>
      </c>
      <c r="E295" s="253" t="s">
        <v>3</v>
      </c>
      <c r="F295" s="254" t="s">
        <v>517</v>
      </c>
      <c r="G295" s="251"/>
      <c r="H295" s="255">
        <v>1</v>
      </c>
      <c r="J295" s="251"/>
      <c r="K295" s="251"/>
      <c r="L295" s="184"/>
      <c r="M295" s="186"/>
      <c r="N295" s="187"/>
      <c r="O295" s="187"/>
      <c r="P295" s="187"/>
      <c r="Q295" s="187"/>
      <c r="R295" s="187"/>
      <c r="S295" s="187"/>
      <c r="T295" s="188"/>
      <c r="AT295" s="185" t="s">
        <v>161</v>
      </c>
      <c r="AU295" s="185" t="s">
        <v>87</v>
      </c>
      <c r="AV295" s="5" t="s">
        <v>80</v>
      </c>
      <c r="AW295" s="5" t="s">
        <v>33</v>
      </c>
      <c r="AX295" s="5" t="s">
        <v>72</v>
      </c>
      <c r="AY295" s="185" t="s">
        <v>145</v>
      </c>
    </row>
    <row r="296" spans="2:51" s="5" customFormat="1" ht="12">
      <c r="B296" s="184"/>
      <c r="C296" s="251"/>
      <c r="D296" s="252" t="s">
        <v>161</v>
      </c>
      <c r="E296" s="253" t="s">
        <v>3</v>
      </c>
      <c r="F296" s="254" t="s">
        <v>518</v>
      </c>
      <c r="G296" s="251"/>
      <c r="H296" s="255">
        <v>2</v>
      </c>
      <c r="J296" s="251"/>
      <c r="K296" s="251"/>
      <c r="L296" s="184"/>
      <c r="M296" s="186"/>
      <c r="N296" s="187"/>
      <c r="O296" s="187"/>
      <c r="P296" s="187"/>
      <c r="Q296" s="187"/>
      <c r="R296" s="187"/>
      <c r="S296" s="187"/>
      <c r="T296" s="188"/>
      <c r="AT296" s="185" t="s">
        <v>161</v>
      </c>
      <c r="AU296" s="185" t="s">
        <v>87</v>
      </c>
      <c r="AV296" s="5" t="s">
        <v>80</v>
      </c>
      <c r="AW296" s="5" t="s">
        <v>33</v>
      </c>
      <c r="AX296" s="5" t="s">
        <v>72</v>
      </c>
      <c r="AY296" s="185" t="s">
        <v>145</v>
      </c>
    </row>
    <row r="297" spans="2:51" s="7" customFormat="1" ht="12">
      <c r="B297" s="194"/>
      <c r="C297" s="259"/>
      <c r="D297" s="252" t="s">
        <v>161</v>
      </c>
      <c r="E297" s="260" t="s">
        <v>3</v>
      </c>
      <c r="F297" s="261" t="s">
        <v>172</v>
      </c>
      <c r="G297" s="259"/>
      <c r="H297" s="262">
        <v>8</v>
      </c>
      <c r="J297" s="259"/>
      <c r="K297" s="259"/>
      <c r="L297" s="194"/>
      <c r="M297" s="196"/>
      <c r="N297" s="197"/>
      <c r="O297" s="197"/>
      <c r="P297" s="197"/>
      <c r="Q297" s="197"/>
      <c r="R297" s="197"/>
      <c r="S297" s="197"/>
      <c r="T297" s="198"/>
      <c r="AT297" s="195" t="s">
        <v>161</v>
      </c>
      <c r="AU297" s="195" t="s">
        <v>87</v>
      </c>
      <c r="AV297" s="7" t="s">
        <v>90</v>
      </c>
      <c r="AW297" s="7" t="s">
        <v>33</v>
      </c>
      <c r="AX297" s="7" t="s">
        <v>15</v>
      </c>
      <c r="AY297" s="195" t="s">
        <v>145</v>
      </c>
    </row>
    <row r="298" spans="1:65" s="35" customFormat="1" ht="24.2" customHeight="1">
      <c r="A298" s="12"/>
      <c r="B298" s="2"/>
      <c r="C298" s="246" t="s">
        <v>519</v>
      </c>
      <c r="D298" s="246" t="s">
        <v>149</v>
      </c>
      <c r="E298" s="247" t="s">
        <v>520</v>
      </c>
      <c r="F298" s="248" t="s">
        <v>521</v>
      </c>
      <c r="G298" s="249" t="s">
        <v>152</v>
      </c>
      <c r="H298" s="250">
        <v>480</v>
      </c>
      <c r="I298" s="3"/>
      <c r="J298" s="272">
        <f>ROUND(I298*H298,2)</f>
        <v>0</v>
      </c>
      <c r="K298" s="248" t="s">
        <v>3</v>
      </c>
      <c r="L298" s="2"/>
      <c r="M298" s="4" t="s">
        <v>3</v>
      </c>
      <c r="N298" s="179" t="s">
        <v>43</v>
      </c>
      <c r="O298" s="53"/>
      <c r="P298" s="180">
        <f>O298*H298</f>
        <v>0</v>
      </c>
      <c r="Q298" s="180">
        <v>0</v>
      </c>
      <c r="R298" s="180">
        <f>Q298*H298</f>
        <v>0</v>
      </c>
      <c r="S298" s="180">
        <v>0</v>
      </c>
      <c r="T298" s="181">
        <f>S298*H298</f>
        <v>0</v>
      </c>
      <c r="U298" s="12"/>
      <c r="V298" s="12"/>
      <c r="W298" s="12"/>
      <c r="X298" s="12"/>
      <c r="Y298" s="12"/>
      <c r="Z298" s="12"/>
      <c r="AA298" s="12"/>
      <c r="AB298" s="12"/>
      <c r="AC298" s="12"/>
      <c r="AD298" s="12"/>
      <c r="AE298" s="12"/>
      <c r="AR298" s="182" t="s">
        <v>90</v>
      </c>
      <c r="AT298" s="182" t="s">
        <v>149</v>
      </c>
      <c r="AU298" s="182" t="s">
        <v>87</v>
      </c>
      <c r="AY298" s="22" t="s">
        <v>145</v>
      </c>
      <c r="BE298" s="183">
        <f>IF(N298="základní",J298,0)</f>
        <v>0</v>
      </c>
      <c r="BF298" s="183">
        <f>IF(N298="snížená",J298,0)</f>
        <v>0</v>
      </c>
      <c r="BG298" s="183">
        <f>IF(N298="zákl. přenesená",J298,0)</f>
        <v>0</v>
      </c>
      <c r="BH298" s="183">
        <f>IF(N298="sníž. přenesená",J298,0)</f>
        <v>0</v>
      </c>
      <c r="BI298" s="183">
        <f>IF(N298="nulová",J298,0)</f>
        <v>0</v>
      </c>
      <c r="BJ298" s="22" t="s">
        <v>15</v>
      </c>
      <c r="BK298" s="183">
        <f>ROUND(I298*H298,2)</f>
        <v>0</v>
      </c>
      <c r="BL298" s="22" t="s">
        <v>90</v>
      </c>
      <c r="BM298" s="182" t="s">
        <v>522</v>
      </c>
    </row>
    <row r="299" spans="2:51" s="6" customFormat="1" ht="12">
      <c r="B299" s="189"/>
      <c r="C299" s="256"/>
      <c r="D299" s="252" t="s">
        <v>161</v>
      </c>
      <c r="E299" s="257" t="s">
        <v>3</v>
      </c>
      <c r="F299" s="258" t="s">
        <v>523</v>
      </c>
      <c r="G299" s="256"/>
      <c r="H299" s="257" t="s">
        <v>3</v>
      </c>
      <c r="J299" s="256"/>
      <c r="K299" s="256"/>
      <c r="L299" s="189"/>
      <c r="M299" s="191"/>
      <c r="N299" s="192"/>
      <c r="O299" s="192"/>
      <c r="P299" s="192"/>
      <c r="Q299" s="192"/>
      <c r="R299" s="192"/>
      <c r="S299" s="192"/>
      <c r="T299" s="193"/>
      <c r="AT299" s="190" t="s">
        <v>161</v>
      </c>
      <c r="AU299" s="190" t="s">
        <v>87</v>
      </c>
      <c r="AV299" s="6" t="s">
        <v>15</v>
      </c>
      <c r="AW299" s="6" t="s">
        <v>33</v>
      </c>
      <c r="AX299" s="6" t="s">
        <v>72</v>
      </c>
      <c r="AY299" s="190" t="s">
        <v>145</v>
      </c>
    </row>
    <row r="300" spans="2:51" s="5" customFormat="1" ht="12">
      <c r="B300" s="184"/>
      <c r="C300" s="251"/>
      <c r="D300" s="252" t="s">
        <v>161</v>
      </c>
      <c r="E300" s="253" t="s">
        <v>3</v>
      </c>
      <c r="F300" s="254" t="s">
        <v>524</v>
      </c>
      <c r="G300" s="251"/>
      <c r="H300" s="255">
        <v>480</v>
      </c>
      <c r="J300" s="251"/>
      <c r="K300" s="251"/>
      <c r="L300" s="184"/>
      <c r="M300" s="186"/>
      <c r="N300" s="187"/>
      <c r="O300" s="187"/>
      <c r="P300" s="187"/>
      <c r="Q300" s="187"/>
      <c r="R300" s="187"/>
      <c r="S300" s="187"/>
      <c r="T300" s="188"/>
      <c r="AT300" s="185" t="s">
        <v>161</v>
      </c>
      <c r="AU300" s="185" t="s">
        <v>87</v>
      </c>
      <c r="AV300" s="5" t="s">
        <v>80</v>
      </c>
      <c r="AW300" s="5" t="s">
        <v>33</v>
      </c>
      <c r="AX300" s="5" t="s">
        <v>15</v>
      </c>
      <c r="AY300" s="185" t="s">
        <v>145</v>
      </c>
    </row>
    <row r="301" spans="1:65" s="35" customFormat="1" ht="24.2" customHeight="1">
      <c r="A301" s="12"/>
      <c r="B301" s="2"/>
      <c r="C301" s="246" t="s">
        <v>525</v>
      </c>
      <c r="D301" s="246" t="s">
        <v>149</v>
      </c>
      <c r="E301" s="247" t="s">
        <v>526</v>
      </c>
      <c r="F301" s="248" t="s">
        <v>527</v>
      </c>
      <c r="G301" s="249" t="s">
        <v>152</v>
      </c>
      <c r="H301" s="250">
        <v>9</v>
      </c>
      <c r="I301" s="3"/>
      <c r="J301" s="272">
        <f>ROUND(I301*H301,2)</f>
        <v>0</v>
      </c>
      <c r="K301" s="248" t="s">
        <v>3</v>
      </c>
      <c r="L301" s="2"/>
      <c r="M301" s="4" t="s">
        <v>3</v>
      </c>
      <c r="N301" s="179" t="s">
        <v>43</v>
      </c>
      <c r="O301" s="53"/>
      <c r="P301" s="180">
        <f>O301*H301</f>
        <v>0</v>
      </c>
      <c r="Q301" s="180">
        <v>0</v>
      </c>
      <c r="R301" s="180">
        <f>Q301*H301</f>
        <v>0</v>
      </c>
      <c r="S301" s="180">
        <v>0</v>
      </c>
      <c r="T301" s="181">
        <f>S301*H301</f>
        <v>0</v>
      </c>
      <c r="U301" s="12"/>
      <c r="V301" s="12"/>
      <c r="W301" s="12"/>
      <c r="X301" s="12"/>
      <c r="Y301" s="12"/>
      <c r="Z301" s="12"/>
      <c r="AA301" s="12"/>
      <c r="AB301" s="12"/>
      <c r="AC301" s="12"/>
      <c r="AD301" s="12"/>
      <c r="AE301" s="12"/>
      <c r="AR301" s="182" t="s">
        <v>90</v>
      </c>
      <c r="AT301" s="182" t="s">
        <v>149</v>
      </c>
      <c r="AU301" s="182" t="s">
        <v>87</v>
      </c>
      <c r="AY301" s="22" t="s">
        <v>145</v>
      </c>
      <c r="BE301" s="183">
        <f>IF(N301="základní",J301,0)</f>
        <v>0</v>
      </c>
      <c r="BF301" s="183">
        <f>IF(N301="snížená",J301,0)</f>
        <v>0</v>
      </c>
      <c r="BG301" s="183">
        <f>IF(N301="zákl. přenesená",J301,0)</f>
        <v>0</v>
      </c>
      <c r="BH301" s="183">
        <f>IF(N301="sníž. přenesená",J301,0)</f>
        <v>0</v>
      </c>
      <c r="BI301" s="183">
        <f>IF(N301="nulová",J301,0)</f>
        <v>0</v>
      </c>
      <c r="BJ301" s="22" t="s">
        <v>15</v>
      </c>
      <c r="BK301" s="183">
        <f>ROUND(I301*H301,2)</f>
        <v>0</v>
      </c>
      <c r="BL301" s="22" t="s">
        <v>90</v>
      </c>
      <c r="BM301" s="182" t="s">
        <v>528</v>
      </c>
    </row>
    <row r="302" spans="2:51" s="5" customFormat="1" ht="12">
      <c r="B302" s="184"/>
      <c r="C302" s="251"/>
      <c r="D302" s="252" t="s">
        <v>161</v>
      </c>
      <c r="E302" s="253" t="s">
        <v>3</v>
      </c>
      <c r="F302" s="254" t="s">
        <v>515</v>
      </c>
      <c r="G302" s="251"/>
      <c r="H302" s="255">
        <v>3</v>
      </c>
      <c r="J302" s="251"/>
      <c r="K302" s="251"/>
      <c r="L302" s="184"/>
      <c r="M302" s="186"/>
      <c r="N302" s="187"/>
      <c r="O302" s="187"/>
      <c r="P302" s="187"/>
      <c r="Q302" s="187"/>
      <c r="R302" s="187"/>
      <c r="S302" s="187"/>
      <c r="T302" s="188"/>
      <c r="AT302" s="185" t="s">
        <v>161</v>
      </c>
      <c r="AU302" s="185" t="s">
        <v>87</v>
      </c>
      <c r="AV302" s="5" t="s">
        <v>80</v>
      </c>
      <c r="AW302" s="5" t="s">
        <v>33</v>
      </c>
      <c r="AX302" s="5" t="s">
        <v>72</v>
      </c>
      <c r="AY302" s="185" t="s">
        <v>145</v>
      </c>
    </row>
    <row r="303" spans="2:51" s="5" customFormat="1" ht="12">
      <c r="B303" s="184"/>
      <c r="C303" s="251"/>
      <c r="D303" s="252" t="s">
        <v>161</v>
      </c>
      <c r="E303" s="253" t="s">
        <v>3</v>
      </c>
      <c r="F303" s="254" t="s">
        <v>516</v>
      </c>
      <c r="G303" s="251"/>
      <c r="H303" s="255">
        <v>2</v>
      </c>
      <c r="J303" s="251"/>
      <c r="K303" s="251"/>
      <c r="L303" s="184"/>
      <c r="M303" s="186"/>
      <c r="N303" s="187"/>
      <c r="O303" s="187"/>
      <c r="P303" s="187"/>
      <c r="Q303" s="187"/>
      <c r="R303" s="187"/>
      <c r="S303" s="187"/>
      <c r="T303" s="188"/>
      <c r="AT303" s="185" t="s">
        <v>161</v>
      </c>
      <c r="AU303" s="185" t="s">
        <v>87</v>
      </c>
      <c r="AV303" s="5" t="s">
        <v>80</v>
      </c>
      <c r="AW303" s="5" t="s">
        <v>33</v>
      </c>
      <c r="AX303" s="5" t="s">
        <v>72</v>
      </c>
      <c r="AY303" s="185" t="s">
        <v>145</v>
      </c>
    </row>
    <row r="304" spans="2:51" s="5" customFormat="1" ht="12">
      <c r="B304" s="184"/>
      <c r="C304" s="251"/>
      <c r="D304" s="252" t="s">
        <v>161</v>
      </c>
      <c r="E304" s="253" t="s">
        <v>3</v>
      </c>
      <c r="F304" s="254" t="s">
        <v>529</v>
      </c>
      <c r="G304" s="251"/>
      <c r="H304" s="255">
        <v>2</v>
      </c>
      <c r="J304" s="251"/>
      <c r="K304" s="251"/>
      <c r="L304" s="184"/>
      <c r="M304" s="186"/>
      <c r="N304" s="187"/>
      <c r="O304" s="187"/>
      <c r="P304" s="187"/>
      <c r="Q304" s="187"/>
      <c r="R304" s="187"/>
      <c r="S304" s="187"/>
      <c r="T304" s="188"/>
      <c r="AT304" s="185" t="s">
        <v>161</v>
      </c>
      <c r="AU304" s="185" t="s">
        <v>87</v>
      </c>
      <c r="AV304" s="5" t="s">
        <v>80</v>
      </c>
      <c r="AW304" s="5" t="s">
        <v>33</v>
      </c>
      <c r="AX304" s="5" t="s">
        <v>72</v>
      </c>
      <c r="AY304" s="185" t="s">
        <v>145</v>
      </c>
    </row>
    <row r="305" spans="2:51" s="5" customFormat="1" ht="12">
      <c r="B305" s="184"/>
      <c r="C305" s="251"/>
      <c r="D305" s="252" t="s">
        <v>161</v>
      </c>
      <c r="E305" s="253" t="s">
        <v>3</v>
      </c>
      <c r="F305" s="254" t="s">
        <v>518</v>
      </c>
      <c r="G305" s="251"/>
      <c r="H305" s="255">
        <v>2</v>
      </c>
      <c r="J305" s="251"/>
      <c r="K305" s="251"/>
      <c r="L305" s="184"/>
      <c r="M305" s="186"/>
      <c r="N305" s="187"/>
      <c r="O305" s="187"/>
      <c r="P305" s="187"/>
      <c r="Q305" s="187"/>
      <c r="R305" s="187"/>
      <c r="S305" s="187"/>
      <c r="T305" s="188"/>
      <c r="AT305" s="185" t="s">
        <v>161</v>
      </c>
      <c r="AU305" s="185" t="s">
        <v>87</v>
      </c>
      <c r="AV305" s="5" t="s">
        <v>80</v>
      </c>
      <c r="AW305" s="5" t="s">
        <v>33</v>
      </c>
      <c r="AX305" s="5" t="s">
        <v>72</v>
      </c>
      <c r="AY305" s="185" t="s">
        <v>145</v>
      </c>
    </row>
    <row r="306" spans="2:51" s="7" customFormat="1" ht="12">
      <c r="B306" s="194"/>
      <c r="C306" s="259"/>
      <c r="D306" s="252" t="s">
        <v>161</v>
      </c>
      <c r="E306" s="260" t="s">
        <v>3</v>
      </c>
      <c r="F306" s="261" t="s">
        <v>172</v>
      </c>
      <c r="G306" s="259"/>
      <c r="H306" s="262">
        <v>9</v>
      </c>
      <c r="J306" s="259"/>
      <c r="K306" s="259"/>
      <c r="L306" s="194"/>
      <c r="M306" s="196"/>
      <c r="N306" s="197"/>
      <c r="O306" s="197"/>
      <c r="P306" s="197"/>
      <c r="Q306" s="197"/>
      <c r="R306" s="197"/>
      <c r="S306" s="197"/>
      <c r="T306" s="198"/>
      <c r="AT306" s="195" t="s">
        <v>161</v>
      </c>
      <c r="AU306" s="195" t="s">
        <v>87</v>
      </c>
      <c r="AV306" s="7" t="s">
        <v>90</v>
      </c>
      <c r="AW306" s="7" t="s">
        <v>33</v>
      </c>
      <c r="AX306" s="7" t="s">
        <v>15</v>
      </c>
      <c r="AY306" s="195" t="s">
        <v>145</v>
      </c>
    </row>
    <row r="307" spans="1:65" s="35" customFormat="1" ht="24.2" customHeight="1">
      <c r="A307" s="12"/>
      <c r="B307" s="2"/>
      <c r="C307" s="246" t="s">
        <v>530</v>
      </c>
      <c r="D307" s="246" t="s">
        <v>149</v>
      </c>
      <c r="E307" s="247" t="s">
        <v>531</v>
      </c>
      <c r="F307" s="248" t="s">
        <v>532</v>
      </c>
      <c r="G307" s="249" t="s">
        <v>152</v>
      </c>
      <c r="H307" s="250">
        <v>540</v>
      </c>
      <c r="I307" s="3"/>
      <c r="J307" s="272">
        <f>ROUND(I307*H307,2)</f>
        <v>0</v>
      </c>
      <c r="K307" s="248" t="s">
        <v>3</v>
      </c>
      <c r="L307" s="2"/>
      <c r="M307" s="4" t="s">
        <v>3</v>
      </c>
      <c r="N307" s="179" t="s">
        <v>43</v>
      </c>
      <c r="O307" s="53"/>
      <c r="P307" s="180">
        <f>O307*H307</f>
        <v>0</v>
      </c>
      <c r="Q307" s="180">
        <v>0</v>
      </c>
      <c r="R307" s="180">
        <f>Q307*H307</f>
        <v>0</v>
      </c>
      <c r="S307" s="180">
        <v>0</v>
      </c>
      <c r="T307" s="181">
        <f>S307*H307</f>
        <v>0</v>
      </c>
      <c r="U307" s="12"/>
      <c r="V307" s="12"/>
      <c r="W307" s="12"/>
      <c r="X307" s="12"/>
      <c r="Y307" s="12"/>
      <c r="Z307" s="12"/>
      <c r="AA307" s="12"/>
      <c r="AB307" s="12"/>
      <c r="AC307" s="12"/>
      <c r="AD307" s="12"/>
      <c r="AE307" s="12"/>
      <c r="AR307" s="182" t="s">
        <v>90</v>
      </c>
      <c r="AT307" s="182" t="s">
        <v>149</v>
      </c>
      <c r="AU307" s="182" t="s">
        <v>87</v>
      </c>
      <c r="AY307" s="22" t="s">
        <v>145</v>
      </c>
      <c r="BE307" s="183">
        <f>IF(N307="základní",J307,0)</f>
        <v>0</v>
      </c>
      <c r="BF307" s="183">
        <f>IF(N307="snížená",J307,0)</f>
        <v>0</v>
      </c>
      <c r="BG307" s="183">
        <f>IF(N307="zákl. přenesená",J307,0)</f>
        <v>0</v>
      </c>
      <c r="BH307" s="183">
        <f>IF(N307="sníž. přenesená",J307,0)</f>
        <v>0</v>
      </c>
      <c r="BI307" s="183">
        <f>IF(N307="nulová",J307,0)</f>
        <v>0</v>
      </c>
      <c r="BJ307" s="22" t="s">
        <v>15</v>
      </c>
      <c r="BK307" s="183">
        <f>ROUND(I307*H307,2)</f>
        <v>0</v>
      </c>
      <c r="BL307" s="22" t="s">
        <v>90</v>
      </c>
      <c r="BM307" s="182" t="s">
        <v>533</v>
      </c>
    </row>
    <row r="308" spans="2:51" s="6" customFormat="1" ht="12">
      <c r="B308" s="189"/>
      <c r="C308" s="256"/>
      <c r="D308" s="252" t="s">
        <v>161</v>
      </c>
      <c r="E308" s="257" t="s">
        <v>3</v>
      </c>
      <c r="F308" s="258" t="s">
        <v>523</v>
      </c>
      <c r="G308" s="256"/>
      <c r="H308" s="257" t="s">
        <v>3</v>
      </c>
      <c r="J308" s="256"/>
      <c r="K308" s="256"/>
      <c r="L308" s="189"/>
      <c r="M308" s="191"/>
      <c r="N308" s="192"/>
      <c r="O308" s="192"/>
      <c r="P308" s="192"/>
      <c r="Q308" s="192"/>
      <c r="R308" s="192"/>
      <c r="S308" s="192"/>
      <c r="T308" s="193"/>
      <c r="AT308" s="190" t="s">
        <v>161</v>
      </c>
      <c r="AU308" s="190" t="s">
        <v>87</v>
      </c>
      <c r="AV308" s="6" t="s">
        <v>15</v>
      </c>
      <c r="AW308" s="6" t="s">
        <v>33</v>
      </c>
      <c r="AX308" s="6" t="s">
        <v>72</v>
      </c>
      <c r="AY308" s="190" t="s">
        <v>145</v>
      </c>
    </row>
    <row r="309" spans="2:51" s="5" customFormat="1" ht="12">
      <c r="B309" s="184"/>
      <c r="C309" s="251"/>
      <c r="D309" s="252" t="s">
        <v>161</v>
      </c>
      <c r="E309" s="253" t="s">
        <v>3</v>
      </c>
      <c r="F309" s="254" t="s">
        <v>534</v>
      </c>
      <c r="G309" s="251"/>
      <c r="H309" s="255">
        <v>540</v>
      </c>
      <c r="J309" s="251"/>
      <c r="K309" s="251"/>
      <c r="L309" s="184"/>
      <c r="M309" s="186"/>
      <c r="N309" s="187"/>
      <c r="O309" s="187"/>
      <c r="P309" s="187"/>
      <c r="Q309" s="187"/>
      <c r="R309" s="187"/>
      <c r="S309" s="187"/>
      <c r="T309" s="188"/>
      <c r="AT309" s="185" t="s">
        <v>161</v>
      </c>
      <c r="AU309" s="185" t="s">
        <v>87</v>
      </c>
      <c r="AV309" s="5" t="s">
        <v>80</v>
      </c>
      <c r="AW309" s="5" t="s">
        <v>33</v>
      </c>
      <c r="AX309" s="5" t="s">
        <v>15</v>
      </c>
      <c r="AY309" s="185" t="s">
        <v>145</v>
      </c>
    </row>
    <row r="310" spans="1:65" s="35" customFormat="1" ht="24.2" customHeight="1">
      <c r="A310" s="12"/>
      <c r="B310" s="2"/>
      <c r="C310" s="246" t="s">
        <v>535</v>
      </c>
      <c r="D310" s="246" t="s">
        <v>149</v>
      </c>
      <c r="E310" s="247" t="s">
        <v>536</v>
      </c>
      <c r="F310" s="248" t="s">
        <v>537</v>
      </c>
      <c r="G310" s="249" t="s">
        <v>152</v>
      </c>
      <c r="H310" s="250">
        <v>1</v>
      </c>
      <c r="I310" s="3"/>
      <c r="J310" s="272">
        <f>ROUND(I310*H310,2)</f>
        <v>0</v>
      </c>
      <c r="K310" s="248" t="s">
        <v>3</v>
      </c>
      <c r="L310" s="2"/>
      <c r="M310" s="4" t="s">
        <v>3</v>
      </c>
      <c r="N310" s="179" t="s">
        <v>43</v>
      </c>
      <c r="O310" s="53"/>
      <c r="P310" s="180">
        <f>O310*H310</f>
        <v>0</v>
      </c>
      <c r="Q310" s="180">
        <v>0</v>
      </c>
      <c r="R310" s="180">
        <f>Q310*H310</f>
        <v>0</v>
      </c>
      <c r="S310" s="180">
        <v>0</v>
      </c>
      <c r="T310" s="181">
        <f>S310*H310</f>
        <v>0</v>
      </c>
      <c r="U310" s="12"/>
      <c r="V310" s="12"/>
      <c r="W310" s="12"/>
      <c r="X310" s="12"/>
      <c r="Y310" s="12"/>
      <c r="Z310" s="12"/>
      <c r="AA310" s="12"/>
      <c r="AB310" s="12"/>
      <c r="AC310" s="12"/>
      <c r="AD310" s="12"/>
      <c r="AE310" s="12"/>
      <c r="AR310" s="182" t="s">
        <v>90</v>
      </c>
      <c r="AT310" s="182" t="s">
        <v>149</v>
      </c>
      <c r="AU310" s="182" t="s">
        <v>87</v>
      </c>
      <c r="AY310" s="22" t="s">
        <v>145</v>
      </c>
      <c r="BE310" s="183">
        <f>IF(N310="základní",J310,0)</f>
        <v>0</v>
      </c>
      <c r="BF310" s="183">
        <f>IF(N310="snížená",J310,0)</f>
        <v>0</v>
      </c>
      <c r="BG310" s="183">
        <f>IF(N310="zákl. přenesená",J310,0)</f>
        <v>0</v>
      </c>
      <c r="BH310" s="183">
        <f>IF(N310="sníž. přenesená",J310,0)</f>
        <v>0</v>
      </c>
      <c r="BI310" s="183">
        <f>IF(N310="nulová",J310,0)</f>
        <v>0</v>
      </c>
      <c r="BJ310" s="22" t="s">
        <v>15</v>
      </c>
      <c r="BK310" s="183">
        <f>ROUND(I310*H310,2)</f>
        <v>0</v>
      </c>
      <c r="BL310" s="22" t="s">
        <v>90</v>
      </c>
      <c r="BM310" s="182" t="s">
        <v>538</v>
      </c>
    </row>
    <row r="311" spans="2:51" s="5" customFormat="1" ht="12">
      <c r="B311" s="184"/>
      <c r="C311" s="251"/>
      <c r="D311" s="252" t="s">
        <v>161</v>
      </c>
      <c r="E311" s="253" t="s">
        <v>3</v>
      </c>
      <c r="F311" s="254" t="s">
        <v>539</v>
      </c>
      <c r="G311" s="251"/>
      <c r="H311" s="255">
        <v>1</v>
      </c>
      <c r="J311" s="251"/>
      <c r="K311" s="251"/>
      <c r="L311" s="184"/>
      <c r="M311" s="186"/>
      <c r="N311" s="187"/>
      <c r="O311" s="187"/>
      <c r="P311" s="187"/>
      <c r="Q311" s="187"/>
      <c r="R311" s="187"/>
      <c r="S311" s="187"/>
      <c r="T311" s="188"/>
      <c r="AT311" s="185" t="s">
        <v>161</v>
      </c>
      <c r="AU311" s="185" t="s">
        <v>87</v>
      </c>
      <c r="AV311" s="5" t="s">
        <v>80</v>
      </c>
      <c r="AW311" s="5" t="s">
        <v>33</v>
      </c>
      <c r="AX311" s="5" t="s">
        <v>15</v>
      </c>
      <c r="AY311" s="185" t="s">
        <v>145</v>
      </c>
    </row>
    <row r="312" spans="1:65" s="35" customFormat="1" ht="24.2" customHeight="1">
      <c r="A312" s="12"/>
      <c r="B312" s="2"/>
      <c r="C312" s="246" t="s">
        <v>540</v>
      </c>
      <c r="D312" s="246" t="s">
        <v>149</v>
      </c>
      <c r="E312" s="247" t="s">
        <v>541</v>
      </c>
      <c r="F312" s="248" t="s">
        <v>542</v>
      </c>
      <c r="G312" s="249" t="s">
        <v>152</v>
      </c>
      <c r="H312" s="250">
        <v>3</v>
      </c>
      <c r="I312" s="3"/>
      <c r="J312" s="272">
        <f>ROUND(I312*H312,2)</f>
        <v>0</v>
      </c>
      <c r="K312" s="248" t="s">
        <v>3</v>
      </c>
      <c r="L312" s="2"/>
      <c r="M312" s="4" t="s">
        <v>3</v>
      </c>
      <c r="N312" s="179" t="s">
        <v>43</v>
      </c>
      <c r="O312" s="53"/>
      <c r="P312" s="180">
        <f>O312*H312</f>
        <v>0</v>
      </c>
      <c r="Q312" s="180">
        <v>0</v>
      </c>
      <c r="R312" s="180">
        <f>Q312*H312</f>
        <v>0</v>
      </c>
      <c r="S312" s="180">
        <v>0</v>
      </c>
      <c r="T312" s="181">
        <f>S312*H312</f>
        <v>0</v>
      </c>
      <c r="U312" s="12"/>
      <c r="V312" s="12"/>
      <c r="W312" s="12"/>
      <c r="X312" s="12"/>
      <c r="Y312" s="12"/>
      <c r="Z312" s="12"/>
      <c r="AA312" s="12"/>
      <c r="AB312" s="12"/>
      <c r="AC312" s="12"/>
      <c r="AD312" s="12"/>
      <c r="AE312" s="12"/>
      <c r="AR312" s="182" t="s">
        <v>90</v>
      </c>
      <c r="AT312" s="182" t="s">
        <v>149</v>
      </c>
      <c r="AU312" s="182" t="s">
        <v>87</v>
      </c>
      <c r="AY312" s="22" t="s">
        <v>145</v>
      </c>
      <c r="BE312" s="183">
        <f>IF(N312="základní",J312,0)</f>
        <v>0</v>
      </c>
      <c r="BF312" s="183">
        <f>IF(N312="snížená",J312,0)</f>
        <v>0</v>
      </c>
      <c r="BG312" s="183">
        <f>IF(N312="zákl. přenesená",J312,0)</f>
        <v>0</v>
      </c>
      <c r="BH312" s="183">
        <f>IF(N312="sníž. přenesená",J312,0)</f>
        <v>0</v>
      </c>
      <c r="BI312" s="183">
        <f>IF(N312="nulová",J312,0)</f>
        <v>0</v>
      </c>
      <c r="BJ312" s="22" t="s">
        <v>15</v>
      </c>
      <c r="BK312" s="183">
        <f>ROUND(I312*H312,2)</f>
        <v>0</v>
      </c>
      <c r="BL312" s="22" t="s">
        <v>90</v>
      </c>
      <c r="BM312" s="182" t="s">
        <v>543</v>
      </c>
    </row>
    <row r="313" spans="2:51" s="5" customFormat="1" ht="12">
      <c r="B313" s="184"/>
      <c r="C313" s="251"/>
      <c r="D313" s="252" t="s">
        <v>161</v>
      </c>
      <c r="E313" s="253" t="s">
        <v>3</v>
      </c>
      <c r="F313" s="254" t="s">
        <v>544</v>
      </c>
      <c r="G313" s="251"/>
      <c r="H313" s="255">
        <v>3</v>
      </c>
      <c r="J313" s="251"/>
      <c r="K313" s="251"/>
      <c r="L313" s="184"/>
      <c r="M313" s="186"/>
      <c r="N313" s="187"/>
      <c r="O313" s="187"/>
      <c r="P313" s="187"/>
      <c r="Q313" s="187"/>
      <c r="R313" s="187"/>
      <c r="S313" s="187"/>
      <c r="T313" s="188"/>
      <c r="AT313" s="185" t="s">
        <v>161</v>
      </c>
      <c r="AU313" s="185" t="s">
        <v>87</v>
      </c>
      <c r="AV313" s="5" t="s">
        <v>80</v>
      </c>
      <c r="AW313" s="5" t="s">
        <v>33</v>
      </c>
      <c r="AX313" s="5" t="s">
        <v>15</v>
      </c>
      <c r="AY313" s="185" t="s">
        <v>145</v>
      </c>
    </row>
    <row r="314" spans="1:65" s="35" customFormat="1" ht="33" customHeight="1">
      <c r="A314" s="12"/>
      <c r="B314" s="2"/>
      <c r="C314" s="246" t="s">
        <v>545</v>
      </c>
      <c r="D314" s="246" t="s">
        <v>149</v>
      </c>
      <c r="E314" s="247" t="s">
        <v>546</v>
      </c>
      <c r="F314" s="248" t="s">
        <v>547</v>
      </c>
      <c r="G314" s="249" t="s">
        <v>152</v>
      </c>
      <c r="H314" s="250">
        <v>60</v>
      </c>
      <c r="I314" s="3"/>
      <c r="J314" s="272">
        <f>ROUND(I314*H314,2)</f>
        <v>0</v>
      </c>
      <c r="K314" s="248" t="s">
        <v>3</v>
      </c>
      <c r="L314" s="2"/>
      <c r="M314" s="4" t="s">
        <v>3</v>
      </c>
      <c r="N314" s="179" t="s">
        <v>43</v>
      </c>
      <c r="O314" s="53"/>
      <c r="P314" s="180">
        <f>O314*H314</f>
        <v>0</v>
      </c>
      <c r="Q314" s="180">
        <v>0</v>
      </c>
      <c r="R314" s="180">
        <f>Q314*H314</f>
        <v>0</v>
      </c>
      <c r="S314" s="180">
        <v>0</v>
      </c>
      <c r="T314" s="181">
        <f>S314*H314</f>
        <v>0</v>
      </c>
      <c r="U314" s="12"/>
      <c r="V314" s="12"/>
      <c r="W314" s="12"/>
      <c r="X314" s="12"/>
      <c r="Y314" s="12"/>
      <c r="Z314" s="12"/>
      <c r="AA314" s="12"/>
      <c r="AB314" s="12"/>
      <c r="AC314" s="12"/>
      <c r="AD314" s="12"/>
      <c r="AE314" s="12"/>
      <c r="AR314" s="182" t="s">
        <v>90</v>
      </c>
      <c r="AT314" s="182" t="s">
        <v>149</v>
      </c>
      <c r="AU314" s="182" t="s">
        <v>87</v>
      </c>
      <c r="AY314" s="22" t="s">
        <v>145</v>
      </c>
      <c r="BE314" s="183">
        <f>IF(N314="základní",J314,0)</f>
        <v>0</v>
      </c>
      <c r="BF314" s="183">
        <f>IF(N314="snížená",J314,0)</f>
        <v>0</v>
      </c>
      <c r="BG314" s="183">
        <f>IF(N314="zákl. přenesená",J314,0)</f>
        <v>0</v>
      </c>
      <c r="BH314" s="183">
        <f>IF(N314="sníž. přenesená",J314,0)</f>
        <v>0</v>
      </c>
      <c r="BI314" s="183">
        <f>IF(N314="nulová",J314,0)</f>
        <v>0</v>
      </c>
      <c r="BJ314" s="22" t="s">
        <v>15</v>
      </c>
      <c r="BK314" s="183">
        <f>ROUND(I314*H314,2)</f>
        <v>0</v>
      </c>
      <c r="BL314" s="22" t="s">
        <v>90</v>
      </c>
      <c r="BM314" s="182" t="s">
        <v>548</v>
      </c>
    </row>
    <row r="315" spans="2:51" s="6" customFormat="1" ht="12">
      <c r="B315" s="189"/>
      <c r="C315" s="256"/>
      <c r="D315" s="252" t="s">
        <v>161</v>
      </c>
      <c r="E315" s="257" t="s">
        <v>3</v>
      </c>
      <c r="F315" s="258" t="s">
        <v>523</v>
      </c>
      <c r="G315" s="256"/>
      <c r="H315" s="257" t="s">
        <v>3</v>
      </c>
      <c r="J315" s="256"/>
      <c r="K315" s="256"/>
      <c r="L315" s="189"/>
      <c r="M315" s="191"/>
      <c r="N315" s="192"/>
      <c r="O315" s="192"/>
      <c r="P315" s="192"/>
      <c r="Q315" s="192"/>
      <c r="R315" s="192"/>
      <c r="S315" s="192"/>
      <c r="T315" s="193"/>
      <c r="AT315" s="190" t="s">
        <v>161</v>
      </c>
      <c r="AU315" s="190" t="s">
        <v>87</v>
      </c>
      <c r="AV315" s="6" t="s">
        <v>15</v>
      </c>
      <c r="AW315" s="6" t="s">
        <v>33</v>
      </c>
      <c r="AX315" s="6" t="s">
        <v>72</v>
      </c>
      <c r="AY315" s="190" t="s">
        <v>145</v>
      </c>
    </row>
    <row r="316" spans="2:51" s="5" customFormat="1" ht="12">
      <c r="B316" s="184"/>
      <c r="C316" s="251"/>
      <c r="D316" s="252" t="s">
        <v>161</v>
      </c>
      <c r="E316" s="253" t="s">
        <v>3</v>
      </c>
      <c r="F316" s="254" t="s">
        <v>549</v>
      </c>
      <c r="G316" s="251"/>
      <c r="H316" s="255">
        <v>60</v>
      </c>
      <c r="J316" s="251"/>
      <c r="K316" s="251"/>
      <c r="L316" s="184"/>
      <c r="M316" s="186"/>
      <c r="N316" s="187"/>
      <c r="O316" s="187"/>
      <c r="P316" s="187"/>
      <c r="Q316" s="187"/>
      <c r="R316" s="187"/>
      <c r="S316" s="187"/>
      <c r="T316" s="188"/>
      <c r="AT316" s="185" t="s">
        <v>161</v>
      </c>
      <c r="AU316" s="185" t="s">
        <v>87</v>
      </c>
      <c r="AV316" s="5" t="s">
        <v>80</v>
      </c>
      <c r="AW316" s="5" t="s">
        <v>33</v>
      </c>
      <c r="AX316" s="5" t="s">
        <v>15</v>
      </c>
      <c r="AY316" s="185" t="s">
        <v>145</v>
      </c>
    </row>
    <row r="317" spans="1:65" s="35" customFormat="1" ht="33" customHeight="1">
      <c r="A317" s="12"/>
      <c r="B317" s="2"/>
      <c r="C317" s="246" t="s">
        <v>550</v>
      </c>
      <c r="D317" s="246" t="s">
        <v>149</v>
      </c>
      <c r="E317" s="247" t="s">
        <v>551</v>
      </c>
      <c r="F317" s="248" t="s">
        <v>552</v>
      </c>
      <c r="G317" s="249" t="s">
        <v>152</v>
      </c>
      <c r="H317" s="250">
        <v>180</v>
      </c>
      <c r="I317" s="3"/>
      <c r="J317" s="272">
        <f>ROUND(I317*H317,2)</f>
        <v>0</v>
      </c>
      <c r="K317" s="248" t="s">
        <v>3</v>
      </c>
      <c r="L317" s="2"/>
      <c r="M317" s="4" t="s">
        <v>3</v>
      </c>
      <c r="N317" s="179" t="s">
        <v>43</v>
      </c>
      <c r="O317" s="53"/>
      <c r="P317" s="180">
        <f>O317*H317</f>
        <v>0</v>
      </c>
      <c r="Q317" s="180">
        <v>0</v>
      </c>
      <c r="R317" s="180">
        <f>Q317*H317</f>
        <v>0</v>
      </c>
      <c r="S317" s="180">
        <v>0</v>
      </c>
      <c r="T317" s="181">
        <f>S317*H317</f>
        <v>0</v>
      </c>
      <c r="U317" s="12"/>
      <c r="V317" s="12"/>
      <c r="W317" s="12"/>
      <c r="X317" s="12"/>
      <c r="Y317" s="12"/>
      <c r="Z317" s="12"/>
      <c r="AA317" s="12"/>
      <c r="AB317" s="12"/>
      <c r="AC317" s="12"/>
      <c r="AD317" s="12"/>
      <c r="AE317" s="12"/>
      <c r="AR317" s="182" t="s">
        <v>90</v>
      </c>
      <c r="AT317" s="182" t="s">
        <v>149</v>
      </c>
      <c r="AU317" s="182" t="s">
        <v>87</v>
      </c>
      <c r="AY317" s="22" t="s">
        <v>145</v>
      </c>
      <c r="BE317" s="183">
        <f>IF(N317="základní",J317,0)</f>
        <v>0</v>
      </c>
      <c r="BF317" s="183">
        <f>IF(N317="snížená",J317,0)</f>
        <v>0</v>
      </c>
      <c r="BG317" s="183">
        <f>IF(N317="zákl. přenesená",J317,0)</f>
        <v>0</v>
      </c>
      <c r="BH317" s="183">
        <f>IF(N317="sníž. přenesená",J317,0)</f>
        <v>0</v>
      </c>
      <c r="BI317" s="183">
        <f>IF(N317="nulová",J317,0)</f>
        <v>0</v>
      </c>
      <c r="BJ317" s="22" t="s">
        <v>15</v>
      </c>
      <c r="BK317" s="183">
        <f>ROUND(I317*H317,2)</f>
        <v>0</v>
      </c>
      <c r="BL317" s="22" t="s">
        <v>90</v>
      </c>
      <c r="BM317" s="182" t="s">
        <v>553</v>
      </c>
    </row>
    <row r="318" spans="2:51" s="6" customFormat="1" ht="12">
      <c r="B318" s="189"/>
      <c r="C318" s="256"/>
      <c r="D318" s="252" t="s">
        <v>161</v>
      </c>
      <c r="E318" s="257" t="s">
        <v>3</v>
      </c>
      <c r="F318" s="258" t="s">
        <v>523</v>
      </c>
      <c r="G318" s="256"/>
      <c r="H318" s="257" t="s">
        <v>3</v>
      </c>
      <c r="J318" s="256"/>
      <c r="K318" s="256"/>
      <c r="L318" s="189"/>
      <c r="M318" s="191"/>
      <c r="N318" s="192"/>
      <c r="O318" s="192"/>
      <c r="P318" s="192"/>
      <c r="Q318" s="192"/>
      <c r="R318" s="192"/>
      <c r="S318" s="192"/>
      <c r="T318" s="193"/>
      <c r="AT318" s="190" t="s">
        <v>161</v>
      </c>
      <c r="AU318" s="190" t="s">
        <v>87</v>
      </c>
      <c r="AV318" s="6" t="s">
        <v>15</v>
      </c>
      <c r="AW318" s="6" t="s">
        <v>33</v>
      </c>
      <c r="AX318" s="6" t="s">
        <v>72</v>
      </c>
      <c r="AY318" s="190" t="s">
        <v>145</v>
      </c>
    </row>
    <row r="319" spans="2:51" s="5" customFormat="1" ht="12">
      <c r="B319" s="184"/>
      <c r="C319" s="251"/>
      <c r="D319" s="252" t="s">
        <v>161</v>
      </c>
      <c r="E319" s="253" t="s">
        <v>3</v>
      </c>
      <c r="F319" s="254" t="s">
        <v>554</v>
      </c>
      <c r="G319" s="251"/>
      <c r="H319" s="255">
        <v>180</v>
      </c>
      <c r="J319" s="251"/>
      <c r="K319" s="251"/>
      <c r="L319" s="184"/>
      <c r="M319" s="186"/>
      <c r="N319" s="187"/>
      <c r="O319" s="187"/>
      <c r="P319" s="187"/>
      <c r="Q319" s="187"/>
      <c r="R319" s="187"/>
      <c r="S319" s="187"/>
      <c r="T319" s="188"/>
      <c r="AT319" s="185" t="s">
        <v>161</v>
      </c>
      <c r="AU319" s="185" t="s">
        <v>87</v>
      </c>
      <c r="AV319" s="5" t="s">
        <v>80</v>
      </c>
      <c r="AW319" s="5" t="s">
        <v>33</v>
      </c>
      <c r="AX319" s="5" t="s">
        <v>15</v>
      </c>
      <c r="AY319" s="185" t="s">
        <v>145</v>
      </c>
    </row>
    <row r="320" spans="1:65" s="35" customFormat="1" ht="24.2" customHeight="1">
      <c r="A320" s="12"/>
      <c r="B320" s="2"/>
      <c r="C320" s="246" t="s">
        <v>555</v>
      </c>
      <c r="D320" s="246" t="s">
        <v>149</v>
      </c>
      <c r="E320" s="247" t="s">
        <v>556</v>
      </c>
      <c r="F320" s="248" t="s">
        <v>557</v>
      </c>
      <c r="G320" s="249" t="s">
        <v>152</v>
      </c>
      <c r="H320" s="250">
        <v>6</v>
      </c>
      <c r="I320" s="3"/>
      <c r="J320" s="272">
        <f>ROUND(I320*H320,2)</f>
        <v>0</v>
      </c>
      <c r="K320" s="248" t="s">
        <v>3</v>
      </c>
      <c r="L320" s="2"/>
      <c r="M320" s="4" t="s">
        <v>3</v>
      </c>
      <c r="N320" s="179" t="s">
        <v>43</v>
      </c>
      <c r="O320" s="53"/>
      <c r="P320" s="180">
        <f>O320*H320</f>
        <v>0</v>
      </c>
      <c r="Q320" s="180">
        <v>0.0007</v>
      </c>
      <c r="R320" s="180">
        <f>Q320*H320</f>
        <v>0.0042</v>
      </c>
      <c r="S320" s="180">
        <v>0</v>
      </c>
      <c r="T320" s="181">
        <f>S320*H320</f>
        <v>0</v>
      </c>
      <c r="U320" s="12"/>
      <c r="V320" s="12"/>
      <c r="W320" s="12"/>
      <c r="X320" s="12"/>
      <c r="Y320" s="12"/>
      <c r="Z320" s="12"/>
      <c r="AA320" s="12"/>
      <c r="AB320" s="12"/>
      <c r="AC320" s="12"/>
      <c r="AD320" s="12"/>
      <c r="AE320" s="12"/>
      <c r="AR320" s="182" t="s">
        <v>90</v>
      </c>
      <c r="AT320" s="182" t="s">
        <v>149</v>
      </c>
      <c r="AU320" s="182" t="s">
        <v>87</v>
      </c>
      <c r="AY320" s="22" t="s">
        <v>145</v>
      </c>
      <c r="BE320" s="183">
        <f>IF(N320="základní",J320,0)</f>
        <v>0</v>
      </c>
      <c r="BF320" s="183">
        <f>IF(N320="snížená",J320,0)</f>
        <v>0</v>
      </c>
      <c r="BG320" s="183">
        <f>IF(N320="zákl. přenesená",J320,0)</f>
        <v>0</v>
      </c>
      <c r="BH320" s="183">
        <f>IF(N320="sníž. přenesená",J320,0)</f>
        <v>0</v>
      </c>
      <c r="BI320" s="183">
        <f>IF(N320="nulová",J320,0)</f>
        <v>0</v>
      </c>
      <c r="BJ320" s="22" t="s">
        <v>15</v>
      </c>
      <c r="BK320" s="183">
        <f>ROUND(I320*H320,2)</f>
        <v>0</v>
      </c>
      <c r="BL320" s="22" t="s">
        <v>90</v>
      </c>
      <c r="BM320" s="182" t="s">
        <v>558</v>
      </c>
    </row>
    <row r="321" spans="2:51" s="5" customFormat="1" ht="12">
      <c r="B321" s="184"/>
      <c r="C321" s="251"/>
      <c r="D321" s="252" t="s">
        <v>161</v>
      </c>
      <c r="E321" s="253" t="s">
        <v>3</v>
      </c>
      <c r="F321" s="254" t="s">
        <v>559</v>
      </c>
      <c r="G321" s="251"/>
      <c r="H321" s="255">
        <v>2</v>
      </c>
      <c r="J321" s="251"/>
      <c r="K321" s="251"/>
      <c r="L321" s="184"/>
      <c r="M321" s="186"/>
      <c r="N321" s="187"/>
      <c r="O321" s="187"/>
      <c r="P321" s="187"/>
      <c r="Q321" s="187"/>
      <c r="R321" s="187"/>
      <c r="S321" s="187"/>
      <c r="T321" s="188"/>
      <c r="AT321" s="185" t="s">
        <v>161</v>
      </c>
      <c r="AU321" s="185" t="s">
        <v>87</v>
      </c>
      <c r="AV321" s="5" t="s">
        <v>80</v>
      </c>
      <c r="AW321" s="5" t="s">
        <v>33</v>
      </c>
      <c r="AX321" s="5" t="s">
        <v>72</v>
      </c>
      <c r="AY321" s="185" t="s">
        <v>145</v>
      </c>
    </row>
    <row r="322" spans="2:51" s="5" customFormat="1" ht="12">
      <c r="B322" s="184"/>
      <c r="C322" s="251"/>
      <c r="D322" s="252" t="s">
        <v>161</v>
      </c>
      <c r="E322" s="253" t="s">
        <v>3</v>
      </c>
      <c r="F322" s="254" t="s">
        <v>560</v>
      </c>
      <c r="G322" s="251"/>
      <c r="H322" s="255">
        <v>1</v>
      </c>
      <c r="J322" s="251"/>
      <c r="K322" s="251"/>
      <c r="L322" s="184"/>
      <c r="M322" s="186"/>
      <c r="N322" s="187"/>
      <c r="O322" s="187"/>
      <c r="P322" s="187"/>
      <c r="Q322" s="187"/>
      <c r="R322" s="187"/>
      <c r="S322" s="187"/>
      <c r="T322" s="188"/>
      <c r="AT322" s="185" t="s">
        <v>161</v>
      </c>
      <c r="AU322" s="185" t="s">
        <v>87</v>
      </c>
      <c r="AV322" s="5" t="s">
        <v>80</v>
      </c>
      <c r="AW322" s="5" t="s">
        <v>33</v>
      </c>
      <c r="AX322" s="5" t="s">
        <v>72</v>
      </c>
      <c r="AY322" s="185" t="s">
        <v>145</v>
      </c>
    </row>
    <row r="323" spans="2:51" s="5" customFormat="1" ht="12">
      <c r="B323" s="184"/>
      <c r="C323" s="251"/>
      <c r="D323" s="252" t="s">
        <v>161</v>
      </c>
      <c r="E323" s="253" t="s">
        <v>3</v>
      </c>
      <c r="F323" s="254" t="s">
        <v>561</v>
      </c>
      <c r="G323" s="251"/>
      <c r="H323" s="255">
        <v>1</v>
      </c>
      <c r="J323" s="251"/>
      <c r="K323" s="251"/>
      <c r="L323" s="184"/>
      <c r="M323" s="186"/>
      <c r="N323" s="187"/>
      <c r="O323" s="187"/>
      <c r="P323" s="187"/>
      <c r="Q323" s="187"/>
      <c r="R323" s="187"/>
      <c r="S323" s="187"/>
      <c r="T323" s="188"/>
      <c r="AT323" s="185" t="s">
        <v>161</v>
      </c>
      <c r="AU323" s="185" t="s">
        <v>87</v>
      </c>
      <c r="AV323" s="5" t="s">
        <v>80</v>
      </c>
      <c r="AW323" s="5" t="s">
        <v>33</v>
      </c>
      <c r="AX323" s="5" t="s">
        <v>72</v>
      </c>
      <c r="AY323" s="185" t="s">
        <v>145</v>
      </c>
    </row>
    <row r="324" spans="2:51" s="5" customFormat="1" ht="12">
      <c r="B324" s="184"/>
      <c r="C324" s="251"/>
      <c r="D324" s="252" t="s">
        <v>161</v>
      </c>
      <c r="E324" s="253" t="s">
        <v>3</v>
      </c>
      <c r="F324" s="254" t="s">
        <v>562</v>
      </c>
      <c r="G324" s="251"/>
      <c r="H324" s="255">
        <v>2</v>
      </c>
      <c r="J324" s="251"/>
      <c r="K324" s="251"/>
      <c r="L324" s="184"/>
      <c r="M324" s="186"/>
      <c r="N324" s="187"/>
      <c r="O324" s="187"/>
      <c r="P324" s="187"/>
      <c r="Q324" s="187"/>
      <c r="R324" s="187"/>
      <c r="S324" s="187"/>
      <c r="T324" s="188"/>
      <c r="AT324" s="185" t="s">
        <v>161</v>
      </c>
      <c r="AU324" s="185" t="s">
        <v>87</v>
      </c>
      <c r="AV324" s="5" t="s">
        <v>80</v>
      </c>
      <c r="AW324" s="5" t="s">
        <v>33</v>
      </c>
      <c r="AX324" s="5" t="s">
        <v>72</v>
      </c>
      <c r="AY324" s="185" t="s">
        <v>145</v>
      </c>
    </row>
    <row r="325" spans="2:51" s="7" customFormat="1" ht="12">
      <c r="B325" s="194"/>
      <c r="C325" s="259"/>
      <c r="D325" s="252" t="s">
        <v>161</v>
      </c>
      <c r="E325" s="260" t="s">
        <v>3</v>
      </c>
      <c r="F325" s="261" t="s">
        <v>172</v>
      </c>
      <c r="G325" s="259"/>
      <c r="H325" s="262">
        <v>6</v>
      </c>
      <c r="J325" s="259"/>
      <c r="K325" s="259"/>
      <c r="L325" s="194"/>
      <c r="M325" s="196"/>
      <c r="N325" s="197"/>
      <c r="O325" s="197"/>
      <c r="P325" s="197"/>
      <c r="Q325" s="197"/>
      <c r="R325" s="197"/>
      <c r="S325" s="197"/>
      <c r="T325" s="198"/>
      <c r="AT325" s="195" t="s">
        <v>161</v>
      </c>
      <c r="AU325" s="195" t="s">
        <v>87</v>
      </c>
      <c r="AV325" s="7" t="s">
        <v>90</v>
      </c>
      <c r="AW325" s="7" t="s">
        <v>33</v>
      </c>
      <c r="AX325" s="7" t="s">
        <v>15</v>
      </c>
      <c r="AY325" s="195" t="s">
        <v>145</v>
      </c>
    </row>
    <row r="326" spans="1:65" s="35" customFormat="1" ht="24.2" customHeight="1">
      <c r="A326" s="12"/>
      <c r="B326" s="2"/>
      <c r="C326" s="263" t="s">
        <v>563</v>
      </c>
      <c r="D326" s="263" t="s">
        <v>219</v>
      </c>
      <c r="E326" s="264" t="s">
        <v>564</v>
      </c>
      <c r="F326" s="265" t="s">
        <v>565</v>
      </c>
      <c r="G326" s="266" t="s">
        <v>152</v>
      </c>
      <c r="H326" s="267">
        <v>2</v>
      </c>
      <c r="I326" s="8"/>
      <c r="J326" s="273">
        <f>ROUND(I326*H326,2)</f>
        <v>0</v>
      </c>
      <c r="K326" s="265" t="s">
        <v>3</v>
      </c>
      <c r="L326" s="199"/>
      <c r="M326" s="9" t="s">
        <v>3</v>
      </c>
      <c r="N326" s="200" t="s">
        <v>43</v>
      </c>
      <c r="O326" s="53"/>
      <c r="P326" s="180">
        <f>O326*H326</f>
        <v>0</v>
      </c>
      <c r="Q326" s="180">
        <v>0.0025</v>
      </c>
      <c r="R326" s="180">
        <f>Q326*H326</f>
        <v>0.005</v>
      </c>
      <c r="S326" s="180">
        <v>0</v>
      </c>
      <c r="T326" s="181">
        <f>S326*H326</f>
        <v>0</v>
      </c>
      <c r="U326" s="12"/>
      <c r="V326" s="12"/>
      <c r="W326" s="12"/>
      <c r="X326" s="12"/>
      <c r="Y326" s="12"/>
      <c r="Z326" s="12"/>
      <c r="AA326" s="12"/>
      <c r="AB326" s="12"/>
      <c r="AC326" s="12"/>
      <c r="AD326" s="12"/>
      <c r="AE326" s="12"/>
      <c r="AR326" s="182" t="s">
        <v>310</v>
      </c>
      <c r="AT326" s="182" t="s">
        <v>219</v>
      </c>
      <c r="AU326" s="182" t="s">
        <v>87</v>
      </c>
      <c r="AY326" s="22" t="s">
        <v>145</v>
      </c>
      <c r="BE326" s="183">
        <f>IF(N326="základní",J326,0)</f>
        <v>0</v>
      </c>
      <c r="BF326" s="183">
        <f>IF(N326="snížená",J326,0)</f>
        <v>0</v>
      </c>
      <c r="BG326" s="183">
        <f>IF(N326="zákl. přenesená",J326,0)</f>
        <v>0</v>
      </c>
      <c r="BH326" s="183">
        <f>IF(N326="sníž. přenesená",J326,0)</f>
        <v>0</v>
      </c>
      <c r="BI326" s="183">
        <f>IF(N326="nulová",J326,0)</f>
        <v>0</v>
      </c>
      <c r="BJ326" s="22" t="s">
        <v>15</v>
      </c>
      <c r="BK326" s="183">
        <f>ROUND(I326*H326,2)</f>
        <v>0</v>
      </c>
      <c r="BL326" s="22" t="s">
        <v>310</v>
      </c>
      <c r="BM326" s="182" t="s">
        <v>566</v>
      </c>
    </row>
    <row r="327" spans="2:51" s="5" customFormat="1" ht="12">
      <c r="B327" s="184"/>
      <c r="C327" s="251"/>
      <c r="D327" s="252" t="s">
        <v>161</v>
      </c>
      <c r="E327" s="253" t="s">
        <v>3</v>
      </c>
      <c r="F327" s="254" t="s">
        <v>567</v>
      </c>
      <c r="G327" s="251"/>
      <c r="H327" s="255">
        <v>1</v>
      </c>
      <c r="J327" s="251"/>
      <c r="K327" s="251"/>
      <c r="L327" s="184"/>
      <c r="M327" s="186"/>
      <c r="N327" s="187"/>
      <c r="O327" s="187"/>
      <c r="P327" s="187"/>
      <c r="Q327" s="187"/>
      <c r="R327" s="187"/>
      <c r="S327" s="187"/>
      <c r="T327" s="188"/>
      <c r="AT327" s="185" t="s">
        <v>161</v>
      </c>
      <c r="AU327" s="185" t="s">
        <v>87</v>
      </c>
      <c r="AV327" s="5" t="s">
        <v>80</v>
      </c>
      <c r="AW327" s="5" t="s">
        <v>33</v>
      </c>
      <c r="AX327" s="5" t="s">
        <v>72</v>
      </c>
      <c r="AY327" s="185" t="s">
        <v>145</v>
      </c>
    </row>
    <row r="328" spans="2:51" s="5" customFormat="1" ht="12">
      <c r="B328" s="184"/>
      <c r="C328" s="251"/>
      <c r="D328" s="252" t="s">
        <v>161</v>
      </c>
      <c r="E328" s="253" t="s">
        <v>3</v>
      </c>
      <c r="F328" s="254" t="s">
        <v>560</v>
      </c>
      <c r="G328" s="251"/>
      <c r="H328" s="255">
        <v>1</v>
      </c>
      <c r="J328" s="251"/>
      <c r="K328" s="251"/>
      <c r="L328" s="184"/>
      <c r="M328" s="186"/>
      <c r="N328" s="187"/>
      <c r="O328" s="187"/>
      <c r="P328" s="187"/>
      <c r="Q328" s="187"/>
      <c r="R328" s="187"/>
      <c r="S328" s="187"/>
      <c r="T328" s="188"/>
      <c r="AT328" s="185" t="s">
        <v>161</v>
      </c>
      <c r="AU328" s="185" t="s">
        <v>87</v>
      </c>
      <c r="AV328" s="5" t="s">
        <v>80</v>
      </c>
      <c r="AW328" s="5" t="s">
        <v>33</v>
      </c>
      <c r="AX328" s="5" t="s">
        <v>72</v>
      </c>
      <c r="AY328" s="185" t="s">
        <v>145</v>
      </c>
    </row>
    <row r="329" spans="2:51" s="7" customFormat="1" ht="12">
      <c r="B329" s="194"/>
      <c r="C329" s="259"/>
      <c r="D329" s="252" t="s">
        <v>161</v>
      </c>
      <c r="E329" s="260" t="s">
        <v>3</v>
      </c>
      <c r="F329" s="261" t="s">
        <v>172</v>
      </c>
      <c r="G329" s="259"/>
      <c r="H329" s="262">
        <v>2</v>
      </c>
      <c r="J329" s="259"/>
      <c r="K329" s="259"/>
      <c r="L329" s="194"/>
      <c r="M329" s="196"/>
      <c r="N329" s="197"/>
      <c r="O329" s="197"/>
      <c r="P329" s="197"/>
      <c r="Q329" s="197"/>
      <c r="R329" s="197"/>
      <c r="S329" s="197"/>
      <c r="T329" s="198"/>
      <c r="AT329" s="195" t="s">
        <v>161</v>
      </c>
      <c r="AU329" s="195" t="s">
        <v>87</v>
      </c>
      <c r="AV329" s="7" t="s">
        <v>90</v>
      </c>
      <c r="AW329" s="7" t="s">
        <v>33</v>
      </c>
      <c r="AX329" s="7" t="s">
        <v>15</v>
      </c>
      <c r="AY329" s="195" t="s">
        <v>145</v>
      </c>
    </row>
    <row r="330" spans="1:65" s="35" customFormat="1" ht="24.2" customHeight="1">
      <c r="A330" s="12"/>
      <c r="B330" s="2"/>
      <c r="C330" s="263" t="s">
        <v>568</v>
      </c>
      <c r="D330" s="263" t="s">
        <v>219</v>
      </c>
      <c r="E330" s="264" t="s">
        <v>569</v>
      </c>
      <c r="F330" s="265" t="s">
        <v>570</v>
      </c>
      <c r="G330" s="266" t="s">
        <v>152</v>
      </c>
      <c r="H330" s="267">
        <v>1</v>
      </c>
      <c r="I330" s="8"/>
      <c r="J330" s="273">
        <f>ROUND(I330*H330,2)</f>
        <v>0</v>
      </c>
      <c r="K330" s="265" t="s">
        <v>3</v>
      </c>
      <c r="L330" s="199"/>
      <c r="M330" s="9" t="s">
        <v>3</v>
      </c>
      <c r="N330" s="200" t="s">
        <v>43</v>
      </c>
      <c r="O330" s="53"/>
      <c r="P330" s="180">
        <f>O330*H330</f>
        <v>0</v>
      </c>
      <c r="Q330" s="180">
        <v>0.004</v>
      </c>
      <c r="R330" s="180">
        <f>Q330*H330</f>
        <v>0.004</v>
      </c>
      <c r="S330" s="180">
        <v>0</v>
      </c>
      <c r="T330" s="181">
        <f>S330*H330</f>
        <v>0</v>
      </c>
      <c r="U330" s="12"/>
      <c r="V330" s="12"/>
      <c r="W330" s="12"/>
      <c r="X330" s="12"/>
      <c r="Y330" s="12"/>
      <c r="Z330" s="12"/>
      <c r="AA330" s="12"/>
      <c r="AB330" s="12"/>
      <c r="AC330" s="12"/>
      <c r="AD330" s="12"/>
      <c r="AE330" s="12"/>
      <c r="AR330" s="182" t="s">
        <v>310</v>
      </c>
      <c r="AT330" s="182" t="s">
        <v>219</v>
      </c>
      <c r="AU330" s="182" t="s">
        <v>87</v>
      </c>
      <c r="AY330" s="22" t="s">
        <v>145</v>
      </c>
      <c r="BE330" s="183">
        <f>IF(N330="základní",J330,0)</f>
        <v>0</v>
      </c>
      <c r="BF330" s="183">
        <f>IF(N330="snížená",J330,0)</f>
        <v>0</v>
      </c>
      <c r="BG330" s="183">
        <f>IF(N330="zákl. přenesená",J330,0)</f>
        <v>0</v>
      </c>
      <c r="BH330" s="183">
        <f>IF(N330="sníž. přenesená",J330,0)</f>
        <v>0</v>
      </c>
      <c r="BI330" s="183">
        <f>IF(N330="nulová",J330,0)</f>
        <v>0</v>
      </c>
      <c r="BJ330" s="22" t="s">
        <v>15</v>
      </c>
      <c r="BK330" s="183">
        <f>ROUND(I330*H330,2)</f>
        <v>0</v>
      </c>
      <c r="BL330" s="22" t="s">
        <v>310</v>
      </c>
      <c r="BM330" s="182" t="s">
        <v>571</v>
      </c>
    </row>
    <row r="331" spans="2:51" s="5" customFormat="1" ht="12">
      <c r="B331" s="184"/>
      <c r="C331" s="251"/>
      <c r="D331" s="252" t="s">
        <v>161</v>
      </c>
      <c r="E331" s="253" t="s">
        <v>3</v>
      </c>
      <c r="F331" s="254" t="s">
        <v>561</v>
      </c>
      <c r="G331" s="251"/>
      <c r="H331" s="255">
        <v>1</v>
      </c>
      <c r="J331" s="251"/>
      <c r="K331" s="251"/>
      <c r="L331" s="184"/>
      <c r="M331" s="186"/>
      <c r="N331" s="187"/>
      <c r="O331" s="187"/>
      <c r="P331" s="187"/>
      <c r="Q331" s="187"/>
      <c r="R331" s="187"/>
      <c r="S331" s="187"/>
      <c r="T331" s="188"/>
      <c r="AT331" s="185" t="s">
        <v>161</v>
      </c>
      <c r="AU331" s="185" t="s">
        <v>87</v>
      </c>
      <c r="AV331" s="5" t="s">
        <v>80</v>
      </c>
      <c r="AW331" s="5" t="s">
        <v>33</v>
      </c>
      <c r="AX331" s="5" t="s">
        <v>15</v>
      </c>
      <c r="AY331" s="185" t="s">
        <v>145</v>
      </c>
    </row>
    <row r="332" spans="1:65" s="35" customFormat="1" ht="24.2" customHeight="1">
      <c r="A332" s="12"/>
      <c r="B332" s="2"/>
      <c r="C332" s="263" t="s">
        <v>572</v>
      </c>
      <c r="D332" s="263" t="s">
        <v>219</v>
      </c>
      <c r="E332" s="264" t="s">
        <v>573</v>
      </c>
      <c r="F332" s="265" t="s">
        <v>574</v>
      </c>
      <c r="G332" s="266" t="s">
        <v>152</v>
      </c>
      <c r="H332" s="267">
        <v>1</v>
      </c>
      <c r="I332" s="8"/>
      <c r="J332" s="273">
        <f>ROUND(I332*H332,2)</f>
        <v>0</v>
      </c>
      <c r="K332" s="265" t="s">
        <v>3</v>
      </c>
      <c r="L332" s="199"/>
      <c r="M332" s="9" t="s">
        <v>3</v>
      </c>
      <c r="N332" s="200" t="s">
        <v>43</v>
      </c>
      <c r="O332" s="53"/>
      <c r="P332" s="180">
        <f>O332*H332</f>
        <v>0</v>
      </c>
      <c r="Q332" s="180">
        <v>0.0035</v>
      </c>
      <c r="R332" s="180">
        <f>Q332*H332</f>
        <v>0.0035</v>
      </c>
      <c r="S332" s="180">
        <v>0</v>
      </c>
      <c r="T332" s="181">
        <f>S332*H332</f>
        <v>0</v>
      </c>
      <c r="U332" s="12"/>
      <c r="V332" s="12"/>
      <c r="W332" s="12"/>
      <c r="X332" s="12"/>
      <c r="Y332" s="12"/>
      <c r="Z332" s="12"/>
      <c r="AA332" s="12"/>
      <c r="AB332" s="12"/>
      <c r="AC332" s="12"/>
      <c r="AD332" s="12"/>
      <c r="AE332" s="12"/>
      <c r="AR332" s="182" t="s">
        <v>310</v>
      </c>
      <c r="AT332" s="182" t="s">
        <v>219</v>
      </c>
      <c r="AU332" s="182" t="s">
        <v>87</v>
      </c>
      <c r="AY332" s="22" t="s">
        <v>145</v>
      </c>
      <c r="BE332" s="183">
        <f>IF(N332="základní",J332,0)</f>
        <v>0</v>
      </c>
      <c r="BF332" s="183">
        <f>IF(N332="snížená",J332,0)</f>
        <v>0</v>
      </c>
      <c r="BG332" s="183">
        <f>IF(N332="zákl. přenesená",J332,0)</f>
        <v>0</v>
      </c>
      <c r="BH332" s="183">
        <f>IF(N332="sníž. přenesená",J332,0)</f>
        <v>0</v>
      </c>
      <c r="BI332" s="183">
        <f>IF(N332="nulová",J332,0)</f>
        <v>0</v>
      </c>
      <c r="BJ332" s="22" t="s">
        <v>15</v>
      </c>
      <c r="BK332" s="183">
        <f>ROUND(I332*H332,2)</f>
        <v>0</v>
      </c>
      <c r="BL332" s="22" t="s">
        <v>310</v>
      </c>
      <c r="BM332" s="182" t="s">
        <v>575</v>
      </c>
    </row>
    <row r="333" spans="2:51" s="5" customFormat="1" ht="12">
      <c r="B333" s="184"/>
      <c r="C333" s="251"/>
      <c r="D333" s="252" t="s">
        <v>161</v>
      </c>
      <c r="E333" s="253" t="s">
        <v>3</v>
      </c>
      <c r="F333" s="254" t="s">
        <v>576</v>
      </c>
      <c r="G333" s="251"/>
      <c r="H333" s="255">
        <v>1</v>
      </c>
      <c r="J333" s="251"/>
      <c r="K333" s="251"/>
      <c r="L333" s="184"/>
      <c r="M333" s="186"/>
      <c r="N333" s="187"/>
      <c r="O333" s="187"/>
      <c r="P333" s="187"/>
      <c r="Q333" s="187"/>
      <c r="R333" s="187"/>
      <c r="S333" s="187"/>
      <c r="T333" s="188"/>
      <c r="AT333" s="185" t="s">
        <v>161</v>
      </c>
      <c r="AU333" s="185" t="s">
        <v>87</v>
      </c>
      <c r="AV333" s="5" t="s">
        <v>80</v>
      </c>
      <c r="AW333" s="5" t="s">
        <v>33</v>
      </c>
      <c r="AX333" s="5" t="s">
        <v>15</v>
      </c>
      <c r="AY333" s="185" t="s">
        <v>145</v>
      </c>
    </row>
    <row r="334" spans="1:65" s="35" customFormat="1" ht="24.2" customHeight="1">
      <c r="A334" s="12"/>
      <c r="B334" s="2"/>
      <c r="C334" s="263" t="s">
        <v>577</v>
      </c>
      <c r="D334" s="263" t="s">
        <v>219</v>
      </c>
      <c r="E334" s="264" t="s">
        <v>578</v>
      </c>
      <c r="F334" s="265" t="s">
        <v>579</v>
      </c>
      <c r="G334" s="266" t="s">
        <v>152</v>
      </c>
      <c r="H334" s="267">
        <v>1</v>
      </c>
      <c r="I334" s="8"/>
      <c r="J334" s="273">
        <f>ROUND(I334*H334,2)</f>
        <v>0</v>
      </c>
      <c r="K334" s="265" t="s">
        <v>3</v>
      </c>
      <c r="L334" s="199"/>
      <c r="M334" s="9" t="s">
        <v>3</v>
      </c>
      <c r="N334" s="200" t="s">
        <v>43</v>
      </c>
      <c r="O334" s="53"/>
      <c r="P334" s="180">
        <f>O334*H334</f>
        <v>0</v>
      </c>
      <c r="Q334" s="180">
        <v>0.0025</v>
      </c>
      <c r="R334" s="180">
        <f>Q334*H334</f>
        <v>0.0025</v>
      </c>
      <c r="S334" s="180">
        <v>0</v>
      </c>
      <c r="T334" s="181">
        <f>S334*H334</f>
        <v>0</v>
      </c>
      <c r="U334" s="12"/>
      <c r="V334" s="12"/>
      <c r="W334" s="12"/>
      <c r="X334" s="12"/>
      <c r="Y334" s="12"/>
      <c r="Z334" s="12"/>
      <c r="AA334" s="12"/>
      <c r="AB334" s="12"/>
      <c r="AC334" s="12"/>
      <c r="AD334" s="12"/>
      <c r="AE334" s="12"/>
      <c r="AR334" s="182" t="s">
        <v>310</v>
      </c>
      <c r="AT334" s="182" t="s">
        <v>219</v>
      </c>
      <c r="AU334" s="182" t="s">
        <v>87</v>
      </c>
      <c r="AY334" s="22" t="s">
        <v>145</v>
      </c>
      <c r="BE334" s="183">
        <f>IF(N334="základní",J334,0)</f>
        <v>0</v>
      </c>
      <c r="BF334" s="183">
        <f>IF(N334="snížená",J334,0)</f>
        <v>0</v>
      </c>
      <c r="BG334" s="183">
        <f>IF(N334="zákl. přenesená",J334,0)</f>
        <v>0</v>
      </c>
      <c r="BH334" s="183">
        <f>IF(N334="sníž. přenesená",J334,0)</f>
        <v>0</v>
      </c>
      <c r="BI334" s="183">
        <f>IF(N334="nulová",J334,0)</f>
        <v>0</v>
      </c>
      <c r="BJ334" s="22" t="s">
        <v>15</v>
      </c>
      <c r="BK334" s="183">
        <f>ROUND(I334*H334,2)</f>
        <v>0</v>
      </c>
      <c r="BL334" s="22" t="s">
        <v>310</v>
      </c>
      <c r="BM334" s="182" t="s">
        <v>580</v>
      </c>
    </row>
    <row r="335" spans="2:51" s="5" customFormat="1" ht="12">
      <c r="B335" s="184"/>
      <c r="C335" s="251"/>
      <c r="D335" s="252" t="s">
        <v>161</v>
      </c>
      <c r="E335" s="253" t="s">
        <v>3</v>
      </c>
      <c r="F335" s="254" t="s">
        <v>581</v>
      </c>
      <c r="G335" s="251"/>
      <c r="H335" s="255">
        <v>1</v>
      </c>
      <c r="J335" s="251"/>
      <c r="K335" s="251"/>
      <c r="L335" s="184"/>
      <c r="M335" s="186"/>
      <c r="N335" s="187"/>
      <c r="O335" s="187"/>
      <c r="P335" s="187"/>
      <c r="Q335" s="187"/>
      <c r="R335" s="187"/>
      <c r="S335" s="187"/>
      <c r="T335" s="188"/>
      <c r="AT335" s="185" t="s">
        <v>161</v>
      </c>
      <c r="AU335" s="185" t="s">
        <v>87</v>
      </c>
      <c r="AV335" s="5" t="s">
        <v>80</v>
      </c>
      <c r="AW335" s="5" t="s">
        <v>33</v>
      </c>
      <c r="AX335" s="5" t="s">
        <v>15</v>
      </c>
      <c r="AY335" s="185" t="s">
        <v>145</v>
      </c>
    </row>
    <row r="336" spans="1:65" s="35" customFormat="1" ht="16.5" customHeight="1">
      <c r="A336" s="12"/>
      <c r="B336" s="2"/>
      <c r="C336" s="263" t="s">
        <v>582</v>
      </c>
      <c r="D336" s="263" t="s">
        <v>219</v>
      </c>
      <c r="E336" s="264" t="s">
        <v>583</v>
      </c>
      <c r="F336" s="265" t="s">
        <v>584</v>
      </c>
      <c r="G336" s="266" t="s">
        <v>152</v>
      </c>
      <c r="H336" s="267">
        <v>1</v>
      </c>
      <c r="I336" s="8"/>
      <c r="J336" s="273">
        <f>ROUND(I336*H336,2)</f>
        <v>0</v>
      </c>
      <c r="K336" s="265" t="s">
        <v>3</v>
      </c>
      <c r="L336" s="199"/>
      <c r="M336" s="9" t="s">
        <v>3</v>
      </c>
      <c r="N336" s="200" t="s">
        <v>43</v>
      </c>
      <c r="O336" s="53"/>
      <c r="P336" s="180">
        <f>O336*H336</f>
        <v>0</v>
      </c>
      <c r="Q336" s="180">
        <v>0.0017</v>
      </c>
      <c r="R336" s="180">
        <f>Q336*H336</f>
        <v>0.0017</v>
      </c>
      <c r="S336" s="180">
        <v>0</v>
      </c>
      <c r="T336" s="181">
        <f>S336*H336</f>
        <v>0</v>
      </c>
      <c r="U336" s="12"/>
      <c r="V336" s="12"/>
      <c r="W336" s="12"/>
      <c r="X336" s="12"/>
      <c r="Y336" s="12"/>
      <c r="Z336" s="12"/>
      <c r="AA336" s="12"/>
      <c r="AB336" s="12"/>
      <c r="AC336" s="12"/>
      <c r="AD336" s="12"/>
      <c r="AE336" s="12"/>
      <c r="AR336" s="182" t="s">
        <v>310</v>
      </c>
      <c r="AT336" s="182" t="s">
        <v>219</v>
      </c>
      <c r="AU336" s="182" t="s">
        <v>87</v>
      </c>
      <c r="AY336" s="22" t="s">
        <v>145</v>
      </c>
      <c r="BE336" s="183">
        <f>IF(N336="základní",J336,0)</f>
        <v>0</v>
      </c>
      <c r="BF336" s="183">
        <f>IF(N336="snížená",J336,0)</f>
        <v>0</v>
      </c>
      <c r="BG336" s="183">
        <f>IF(N336="zákl. přenesená",J336,0)</f>
        <v>0</v>
      </c>
      <c r="BH336" s="183">
        <f>IF(N336="sníž. přenesená",J336,0)</f>
        <v>0</v>
      </c>
      <c r="BI336" s="183">
        <f>IF(N336="nulová",J336,0)</f>
        <v>0</v>
      </c>
      <c r="BJ336" s="22" t="s">
        <v>15</v>
      </c>
      <c r="BK336" s="183">
        <f>ROUND(I336*H336,2)</f>
        <v>0</v>
      </c>
      <c r="BL336" s="22" t="s">
        <v>310</v>
      </c>
      <c r="BM336" s="182" t="s">
        <v>585</v>
      </c>
    </row>
    <row r="337" spans="2:51" s="5" customFormat="1" ht="12">
      <c r="B337" s="184"/>
      <c r="C337" s="251"/>
      <c r="D337" s="252" t="s">
        <v>161</v>
      </c>
      <c r="E337" s="253" t="s">
        <v>3</v>
      </c>
      <c r="F337" s="254" t="s">
        <v>586</v>
      </c>
      <c r="G337" s="251"/>
      <c r="H337" s="255">
        <v>1</v>
      </c>
      <c r="J337" s="251"/>
      <c r="K337" s="251"/>
      <c r="L337" s="184"/>
      <c r="M337" s="186"/>
      <c r="N337" s="187"/>
      <c r="O337" s="187"/>
      <c r="P337" s="187"/>
      <c r="Q337" s="187"/>
      <c r="R337" s="187"/>
      <c r="S337" s="187"/>
      <c r="T337" s="188"/>
      <c r="AT337" s="185" t="s">
        <v>161</v>
      </c>
      <c r="AU337" s="185" t="s">
        <v>87</v>
      </c>
      <c r="AV337" s="5" t="s">
        <v>80</v>
      </c>
      <c r="AW337" s="5" t="s">
        <v>33</v>
      </c>
      <c r="AX337" s="5" t="s">
        <v>15</v>
      </c>
      <c r="AY337" s="185" t="s">
        <v>145</v>
      </c>
    </row>
    <row r="338" spans="1:65" s="35" customFormat="1" ht="24.2" customHeight="1">
      <c r="A338" s="12"/>
      <c r="B338" s="2"/>
      <c r="C338" s="246" t="s">
        <v>587</v>
      </c>
      <c r="D338" s="246" t="s">
        <v>149</v>
      </c>
      <c r="E338" s="247" t="s">
        <v>588</v>
      </c>
      <c r="F338" s="248" t="s">
        <v>589</v>
      </c>
      <c r="G338" s="249" t="s">
        <v>152</v>
      </c>
      <c r="H338" s="250">
        <v>3</v>
      </c>
      <c r="I338" s="3"/>
      <c r="J338" s="272">
        <f>ROUND(I338*H338,2)</f>
        <v>0</v>
      </c>
      <c r="K338" s="248" t="s">
        <v>3</v>
      </c>
      <c r="L338" s="2"/>
      <c r="M338" s="4" t="s">
        <v>3</v>
      </c>
      <c r="N338" s="179" t="s">
        <v>43</v>
      </c>
      <c r="O338" s="53"/>
      <c r="P338" s="180">
        <f>O338*H338</f>
        <v>0</v>
      </c>
      <c r="Q338" s="180">
        <v>0.11241</v>
      </c>
      <c r="R338" s="180">
        <f>Q338*H338</f>
        <v>0.33723</v>
      </c>
      <c r="S338" s="180">
        <v>0</v>
      </c>
      <c r="T338" s="181">
        <f>S338*H338</f>
        <v>0</v>
      </c>
      <c r="U338" s="12"/>
      <c r="V338" s="12"/>
      <c r="W338" s="12"/>
      <c r="X338" s="12"/>
      <c r="Y338" s="12"/>
      <c r="Z338" s="12"/>
      <c r="AA338" s="12"/>
      <c r="AB338" s="12"/>
      <c r="AC338" s="12"/>
      <c r="AD338" s="12"/>
      <c r="AE338" s="12"/>
      <c r="AR338" s="182" t="s">
        <v>90</v>
      </c>
      <c r="AT338" s="182" t="s">
        <v>149</v>
      </c>
      <c r="AU338" s="182" t="s">
        <v>87</v>
      </c>
      <c r="AY338" s="22" t="s">
        <v>145</v>
      </c>
      <c r="BE338" s="183">
        <f>IF(N338="základní",J338,0)</f>
        <v>0</v>
      </c>
      <c r="BF338" s="183">
        <f>IF(N338="snížená",J338,0)</f>
        <v>0</v>
      </c>
      <c r="BG338" s="183">
        <f>IF(N338="zákl. přenesená",J338,0)</f>
        <v>0</v>
      </c>
      <c r="BH338" s="183">
        <f>IF(N338="sníž. přenesená",J338,0)</f>
        <v>0</v>
      </c>
      <c r="BI338" s="183">
        <f>IF(N338="nulová",J338,0)</f>
        <v>0</v>
      </c>
      <c r="BJ338" s="22" t="s">
        <v>15</v>
      </c>
      <c r="BK338" s="183">
        <f>ROUND(I338*H338,2)</f>
        <v>0</v>
      </c>
      <c r="BL338" s="22" t="s">
        <v>90</v>
      </c>
      <c r="BM338" s="182" t="s">
        <v>590</v>
      </c>
    </row>
    <row r="339" spans="2:51" s="5" customFormat="1" ht="12">
      <c r="B339" s="184"/>
      <c r="C339" s="251"/>
      <c r="D339" s="252" t="s">
        <v>161</v>
      </c>
      <c r="E339" s="253" t="s">
        <v>3</v>
      </c>
      <c r="F339" s="254" t="s">
        <v>591</v>
      </c>
      <c r="G339" s="251"/>
      <c r="H339" s="255">
        <v>1</v>
      </c>
      <c r="J339" s="251"/>
      <c r="K339" s="251"/>
      <c r="L339" s="184"/>
      <c r="M339" s="186"/>
      <c r="N339" s="187"/>
      <c r="O339" s="187"/>
      <c r="P339" s="187"/>
      <c r="Q339" s="187"/>
      <c r="R339" s="187"/>
      <c r="S339" s="187"/>
      <c r="T339" s="188"/>
      <c r="AT339" s="185" t="s">
        <v>161</v>
      </c>
      <c r="AU339" s="185" t="s">
        <v>87</v>
      </c>
      <c r="AV339" s="5" t="s">
        <v>80</v>
      </c>
      <c r="AW339" s="5" t="s">
        <v>33</v>
      </c>
      <c r="AX339" s="5" t="s">
        <v>72</v>
      </c>
      <c r="AY339" s="185" t="s">
        <v>145</v>
      </c>
    </row>
    <row r="340" spans="2:51" s="5" customFormat="1" ht="12">
      <c r="B340" s="184"/>
      <c r="C340" s="251"/>
      <c r="D340" s="252" t="s">
        <v>161</v>
      </c>
      <c r="E340" s="253" t="s">
        <v>3</v>
      </c>
      <c r="F340" s="254" t="s">
        <v>560</v>
      </c>
      <c r="G340" s="251"/>
      <c r="H340" s="255">
        <v>1</v>
      </c>
      <c r="J340" s="251"/>
      <c r="K340" s="251"/>
      <c r="L340" s="184"/>
      <c r="M340" s="186"/>
      <c r="N340" s="187"/>
      <c r="O340" s="187"/>
      <c r="P340" s="187"/>
      <c r="Q340" s="187"/>
      <c r="R340" s="187"/>
      <c r="S340" s="187"/>
      <c r="T340" s="188"/>
      <c r="AT340" s="185" t="s">
        <v>161</v>
      </c>
      <c r="AU340" s="185" t="s">
        <v>87</v>
      </c>
      <c r="AV340" s="5" t="s">
        <v>80</v>
      </c>
      <c r="AW340" s="5" t="s">
        <v>33</v>
      </c>
      <c r="AX340" s="5" t="s">
        <v>72</v>
      </c>
      <c r="AY340" s="185" t="s">
        <v>145</v>
      </c>
    </row>
    <row r="341" spans="2:51" s="5" customFormat="1" ht="12">
      <c r="B341" s="184"/>
      <c r="C341" s="251"/>
      <c r="D341" s="252" t="s">
        <v>161</v>
      </c>
      <c r="E341" s="253" t="s">
        <v>3</v>
      </c>
      <c r="F341" s="254" t="s">
        <v>592</v>
      </c>
      <c r="G341" s="251"/>
      <c r="H341" s="255">
        <v>1</v>
      </c>
      <c r="J341" s="251"/>
      <c r="K341" s="251"/>
      <c r="L341" s="184"/>
      <c r="M341" s="186"/>
      <c r="N341" s="187"/>
      <c r="O341" s="187"/>
      <c r="P341" s="187"/>
      <c r="Q341" s="187"/>
      <c r="R341" s="187"/>
      <c r="S341" s="187"/>
      <c r="T341" s="188"/>
      <c r="AT341" s="185" t="s">
        <v>161</v>
      </c>
      <c r="AU341" s="185" t="s">
        <v>87</v>
      </c>
      <c r="AV341" s="5" t="s">
        <v>80</v>
      </c>
      <c r="AW341" s="5" t="s">
        <v>33</v>
      </c>
      <c r="AX341" s="5" t="s">
        <v>72</v>
      </c>
      <c r="AY341" s="185" t="s">
        <v>145</v>
      </c>
    </row>
    <row r="342" spans="2:51" s="7" customFormat="1" ht="12">
      <c r="B342" s="194"/>
      <c r="C342" s="259"/>
      <c r="D342" s="252" t="s">
        <v>161</v>
      </c>
      <c r="E342" s="260" t="s">
        <v>3</v>
      </c>
      <c r="F342" s="261" t="s">
        <v>172</v>
      </c>
      <c r="G342" s="259"/>
      <c r="H342" s="262">
        <v>3</v>
      </c>
      <c r="J342" s="259"/>
      <c r="K342" s="259"/>
      <c r="L342" s="194"/>
      <c r="M342" s="196"/>
      <c r="N342" s="197"/>
      <c r="O342" s="197"/>
      <c r="P342" s="197"/>
      <c r="Q342" s="197"/>
      <c r="R342" s="197"/>
      <c r="S342" s="197"/>
      <c r="T342" s="198"/>
      <c r="AT342" s="195" t="s">
        <v>161</v>
      </c>
      <c r="AU342" s="195" t="s">
        <v>87</v>
      </c>
      <c r="AV342" s="7" t="s">
        <v>90</v>
      </c>
      <c r="AW342" s="7" t="s">
        <v>33</v>
      </c>
      <c r="AX342" s="7" t="s">
        <v>15</v>
      </c>
      <c r="AY342" s="195" t="s">
        <v>145</v>
      </c>
    </row>
    <row r="343" spans="1:65" s="35" customFormat="1" ht="21.75" customHeight="1">
      <c r="A343" s="12"/>
      <c r="B343" s="2"/>
      <c r="C343" s="263" t="s">
        <v>593</v>
      </c>
      <c r="D343" s="263" t="s">
        <v>219</v>
      </c>
      <c r="E343" s="264" t="s">
        <v>594</v>
      </c>
      <c r="F343" s="265" t="s">
        <v>595</v>
      </c>
      <c r="G343" s="266" t="s">
        <v>152</v>
      </c>
      <c r="H343" s="267">
        <v>3</v>
      </c>
      <c r="I343" s="8"/>
      <c r="J343" s="273">
        <f>ROUND(I343*H343,2)</f>
        <v>0</v>
      </c>
      <c r="K343" s="265" t="s">
        <v>3</v>
      </c>
      <c r="L343" s="199"/>
      <c r="M343" s="9" t="s">
        <v>3</v>
      </c>
      <c r="N343" s="200" t="s">
        <v>43</v>
      </c>
      <c r="O343" s="53"/>
      <c r="P343" s="180">
        <f>O343*H343</f>
        <v>0</v>
      </c>
      <c r="Q343" s="180">
        <v>0.0025</v>
      </c>
      <c r="R343" s="180">
        <f>Q343*H343</f>
        <v>0.0075</v>
      </c>
      <c r="S343" s="180">
        <v>0</v>
      </c>
      <c r="T343" s="181">
        <f>S343*H343</f>
        <v>0</v>
      </c>
      <c r="U343" s="12"/>
      <c r="V343" s="12"/>
      <c r="W343" s="12"/>
      <c r="X343" s="12"/>
      <c r="Y343" s="12"/>
      <c r="Z343" s="12"/>
      <c r="AA343" s="12"/>
      <c r="AB343" s="12"/>
      <c r="AC343" s="12"/>
      <c r="AD343" s="12"/>
      <c r="AE343" s="12"/>
      <c r="AR343" s="182" t="s">
        <v>310</v>
      </c>
      <c r="AT343" s="182" t="s">
        <v>219</v>
      </c>
      <c r="AU343" s="182" t="s">
        <v>87</v>
      </c>
      <c r="AY343" s="22" t="s">
        <v>145</v>
      </c>
      <c r="BE343" s="183">
        <f>IF(N343="základní",J343,0)</f>
        <v>0</v>
      </c>
      <c r="BF343" s="183">
        <f>IF(N343="snížená",J343,0)</f>
        <v>0</v>
      </c>
      <c r="BG343" s="183">
        <f>IF(N343="zákl. přenesená",J343,0)</f>
        <v>0</v>
      </c>
      <c r="BH343" s="183">
        <f>IF(N343="sníž. přenesená",J343,0)</f>
        <v>0</v>
      </c>
      <c r="BI343" s="183">
        <f>IF(N343="nulová",J343,0)</f>
        <v>0</v>
      </c>
      <c r="BJ343" s="22" t="s">
        <v>15</v>
      </c>
      <c r="BK343" s="183">
        <f>ROUND(I343*H343,2)</f>
        <v>0</v>
      </c>
      <c r="BL343" s="22" t="s">
        <v>310</v>
      </c>
      <c r="BM343" s="182" t="s">
        <v>596</v>
      </c>
    </row>
    <row r="344" spans="1:65" s="35" customFormat="1" ht="16.5" customHeight="1">
      <c r="A344" s="12"/>
      <c r="B344" s="2"/>
      <c r="C344" s="263" t="s">
        <v>597</v>
      </c>
      <c r="D344" s="263" t="s">
        <v>219</v>
      </c>
      <c r="E344" s="264" t="s">
        <v>598</v>
      </c>
      <c r="F344" s="265" t="s">
        <v>599</v>
      </c>
      <c r="G344" s="266" t="s">
        <v>152</v>
      </c>
      <c r="H344" s="267">
        <v>3</v>
      </c>
      <c r="I344" s="8"/>
      <c r="J344" s="273">
        <f>ROUND(I344*H344,2)</f>
        <v>0</v>
      </c>
      <c r="K344" s="265" t="s">
        <v>3</v>
      </c>
      <c r="L344" s="199"/>
      <c r="M344" s="9" t="s">
        <v>3</v>
      </c>
      <c r="N344" s="200" t="s">
        <v>43</v>
      </c>
      <c r="O344" s="53"/>
      <c r="P344" s="180">
        <f>O344*H344</f>
        <v>0</v>
      </c>
      <c r="Q344" s="180">
        <v>0.003</v>
      </c>
      <c r="R344" s="180">
        <f>Q344*H344</f>
        <v>0.009000000000000001</v>
      </c>
      <c r="S344" s="180">
        <v>0</v>
      </c>
      <c r="T344" s="181">
        <f>S344*H344</f>
        <v>0</v>
      </c>
      <c r="U344" s="12"/>
      <c r="V344" s="12"/>
      <c r="W344" s="12"/>
      <c r="X344" s="12"/>
      <c r="Y344" s="12"/>
      <c r="Z344" s="12"/>
      <c r="AA344" s="12"/>
      <c r="AB344" s="12"/>
      <c r="AC344" s="12"/>
      <c r="AD344" s="12"/>
      <c r="AE344" s="12"/>
      <c r="AR344" s="182" t="s">
        <v>310</v>
      </c>
      <c r="AT344" s="182" t="s">
        <v>219</v>
      </c>
      <c r="AU344" s="182" t="s">
        <v>87</v>
      </c>
      <c r="AY344" s="22" t="s">
        <v>145</v>
      </c>
      <c r="BE344" s="183">
        <f>IF(N344="základní",J344,0)</f>
        <v>0</v>
      </c>
      <c r="BF344" s="183">
        <f>IF(N344="snížená",J344,0)</f>
        <v>0</v>
      </c>
      <c r="BG344" s="183">
        <f>IF(N344="zákl. přenesená",J344,0)</f>
        <v>0</v>
      </c>
      <c r="BH344" s="183">
        <f>IF(N344="sníž. přenesená",J344,0)</f>
        <v>0</v>
      </c>
      <c r="BI344" s="183">
        <f>IF(N344="nulová",J344,0)</f>
        <v>0</v>
      </c>
      <c r="BJ344" s="22" t="s">
        <v>15</v>
      </c>
      <c r="BK344" s="183">
        <f>ROUND(I344*H344,2)</f>
        <v>0</v>
      </c>
      <c r="BL344" s="22" t="s">
        <v>310</v>
      </c>
      <c r="BM344" s="182" t="s">
        <v>600</v>
      </c>
    </row>
    <row r="345" spans="1:65" s="35" customFormat="1" ht="16.5" customHeight="1">
      <c r="A345" s="12"/>
      <c r="B345" s="2"/>
      <c r="C345" s="263" t="s">
        <v>601</v>
      </c>
      <c r="D345" s="263" t="s">
        <v>219</v>
      </c>
      <c r="E345" s="264" t="s">
        <v>602</v>
      </c>
      <c r="F345" s="265" t="s">
        <v>603</v>
      </c>
      <c r="G345" s="266" t="s">
        <v>152</v>
      </c>
      <c r="H345" s="267">
        <v>3</v>
      </c>
      <c r="I345" s="8"/>
      <c r="J345" s="273">
        <f>ROUND(I345*H345,2)</f>
        <v>0</v>
      </c>
      <c r="K345" s="265" t="s">
        <v>3</v>
      </c>
      <c r="L345" s="199"/>
      <c r="M345" s="9" t="s">
        <v>3</v>
      </c>
      <c r="N345" s="200" t="s">
        <v>43</v>
      </c>
      <c r="O345" s="53"/>
      <c r="P345" s="180">
        <f>O345*H345</f>
        <v>0</v>
      </c>
      <c r="Q345" s="180">
        <v>0.0001</v>
      </c>
      <c r="R345" s="180">
        <f>Q345*H345</f>
        <v>0.00030000000000000003</v>
      </c>
      <c r="S345" s="180">
        <v>0</v>
      </c>
      <c r="T345" s="181">
        <f>S345*H345</f>
        <v>0</v>
      </c>
      <c r="U345" s="12"/>
      <c r="V345" s="12"/>
      <c r="W345" s="12"/>
      <c r="X345" s="12"/>
      <c r="Y345" s="12"/>
      <c r="Z345" s="12"/>
      <c r="AA345" s="12"/>
      <c r="AB345" s="12"/>
      <c r="AC345" s="12"/>
      <c r="AD345" s="12"/>
      <c r="AE345" s="12"/>
      <c r="AR345" s="182" t="s">
        <v>310</v>
      </c>
      <c r="AT345" s="182" t="s">
        <v>219</v>
      </c>
      <c r="AU345" s="182" t="s">
        <v>87</v>
      </c>
      <c r="AY345" s="22" t="s">
        <v>145</v>
      </c>
      <c r="BE345" s="183">
        <f>IF(N345="základní",J345,0)</f>
        <v>0</v>
      </c>
      <c r="BF345" s="183">
        <f>IF(N345="snížená",J345,0)</f>
        <v>0</v>
      </c>
      <c r="BG345" s="183">
        <f>IF(N345="zákl. přenesená",J345,0)</f>
        <v>0</v>
      </c>
      <c r="BH345" s="183">
        <f>IF(N345="sníž. přenesená",J345,0)</f>
        <v>0</v>
      </c>
      <c r="BI345" s="183">
        <f>IF(N345="nulová",J345,0)</f>
        <v>0</v>
      </c>
      <c r="BJ345" s="22" t="s">
        <v>15</v>
      </c>
      <c r="BK345" s="183">
        <f>ROUND(I345*H345,2)</f>
        <v>0</v>
      </c>
      <c r="BL345" s="22" t="s">
        <v>310</v>
      </c>
      <c r="BM345" s="182" t="s">
        <v>604</v>
      </c>
    </row>
    <row r="346" spans="1:65" s="35" customFormat="1" ht="21.75" customHeight="1">
      <c r="A346" s="12"/>
      <c r="B346" s="2"/>
      <c r="C346" s="263" t="s">
        <v>605</v>
      </c>
      <c r="D346" s="263" t="s">
        <v>219</v>
      </c>
      <c r="E346" s="264" t="s">
        <v>606</v>
      </c>
      <c r="F346" s="265" t="s">
        <v>607</v>
      </c>
      <c r="G346" s="266" t="s">
        <v>152</v>
      </c>
      <c r="H346" s="267">
        <v>3</v>
      </c>
      <c r="I346" s="8"/>
      <c r="J346" s="273">
        <f>ROUND(I346*H346,2)</f>
        <v>0</v>
      </c>
      <c r="K346" s="265" t="s">
        <v>3</v>
      </c>
      <c r="L346" s="199"/>
      <c r="M346" s="9" t="s">
        <v>3</v>
      </c>
      <c r="N346" s="200" t="s">
        <v>43</v>
      </c>
      <c r="O346" s="53"/>
      <c r="P346" s="180">
        <f>O346*H346</f>
        <v>0</v>
      </c>
      <c r="Q346" s="180">
        <v>0.00035</v>
      </c>
      <c r="R346" s="180">
        <f>Q346*H346</f>
        <v>0.00105</v>
      </c>
      <c r="S346" s="180">
        <v>0</v>
      </c>
      <c r="T346" s="181">
        <f>S346*H346</f>
        <v>0</v>
      </c>
      <c r="U346" s="12"/>
      <c r="V346" s="12"/>
      <c r="W346" s="12"/>
      <c r="X346" s="12"/>
      <c r="Y346" s="12"/>
      <c r="Z346" s="12"/>
      <c r="AA346" s="12"/>
      <c r="AB346" s="12"/>
      <c r="AC346" s="12"/>
      <c r="AD346" s="12"/>
      <c r="AE346" s="12"/>
      <c r="AR346" s="182" t="s">
        <v>310</v>
      </c>
      <c r="AT346" s="182" t="s">
        <v>219</v>
      </c>
      <c r="AU346" s="182" t="s">
        <v>87</v>
      </c>
      <c r="AY346" s="22" t="s">
        <v>145</v>
      </c>
      <c r="BE346" s="183">
        <f>IF(N346="základní",J346,0)</f>
        <v>0</v>
      </c>
      <c r="BF346" s="183">
        <f>IF(N346="snížená",J346,0)</f>
        <v>0</v>
      </c>
      <c r="BG346" s="183">
        <f>IF(N346="zákl. přenesená",J346,0)</f>
        <v>0</v>
      </c>
      <c r="BH346" s="183">
        <f>IF(N346="sníž. přenesená",J346,0)</f>
        <v>0</v>
      </c>
      <c r="BI346" s="183">
        <f>IF(N346="nulová",J346,0)</f>
        <v>0</v>
      </c>
      <c r="BJ346" s="22" t="s">
        <v>15</v>
      </c>
      <c r="BK346" s="183">
        <f>ROUND(I346*H346,2)</f>
        <v>0</v>
      </c>
      <c r="BL346" s="22" t="s">
        <v>310</v>
      </c>
      <c r="BM346" s="182" t="s">
        <v>608</v>
      </c>
    </row>
    <row r="347" spans="1:65" s="35" customFormat="1" ht="24.2" customHeight="1">
      <c r="A347" s="12"/>
      <c r="B347" s="2"/>
      <c r="C347" s="246" t="s">
        <v>609</v>
      </c>
      <c r="D347" s="246" t="s">
        <v>149</v>
      </c>
      <c r="E347" s="247" t="s">
        <v>610</v>
      </c>
      <c r="F347" s="248" t="s">
        <v>611</v>
      </c>
      <c r="G347" s="249" t="s">
        <v>159</v>
      </c>
      <c r="H347" s="250">
        <v>4</v>
      </c>
      <c r="I347" s="3"/>
      <c r="J347" s="272">
        <f>ROUND(I347*H347,2)</f>
        <v>0</v>
      </c>
      <c r="K347" s="248" t="s">
        <v>3</v>
      </c>
      <c r="L347" s="2"/>
      <c r="M347" s="4" t="s">
        <v>3</v>
      </c>
      <c r="N347" s="179" t="s">
        <v>43</v>
      </c>
      <c r="O347" s="53"/>
      <c r="P347" s="180">
        <f>O347*H347</f>
        <v>0</v>
      </c>
      <c r="Q347" s="180">
        <v>0.0026</v>
      </c>
      <c r="R347" s="180">
        <f>Q347*H347</f>
        <v>0.0104</v>
      </c>
      <c r="S347" s="180">
        <v>0</v>
      </c>
      <c r="T347" s="181">
        <f>S347*H347</f>
        <v>0</v>
      </c>
      <c r="U347" s="12"/>
      <c r="V347" s="12"/>
      <c r="W347" s="12"/>
      <c r="X347" s="12"/>
      <c r="Y347" s="12"/>
      <c r="Z347" s="12"/>
      <c r="AA347" s="12"/>
      <c r="AB347" s="12"/>
      <c r="AC347" s="12"/>
      <c r="AD347" s="12"/>
      <c r="AE347" s="12"/>
      <c r="AR347" s="182" t="s">
        <v>90</v>
      </c>
      <c r="AT347" s="182" t="s">
        <v>149</v>
      </c>
      <c r="AU347" s="182" t="s">
        <v>87</v>
      </c>
      <c r="AY347" s="22" t="s">
        <v>145</v>
      </c>
      <c r="BE347" s="183">
        <f>IF(N347="základní",J347,0)</f>
        <v>0</v>
      </c>
      <c r="BF347" s="183">
        <f>IF(N347="snížená",J347,0)</f>
        <v>0</v>
      </c>
      <c r="BG347" s="183">
        <f>IF(N347="zákl. přenesená",J347,0)</f>
        <v>0</v>
      </c>
      <c r="BH347" s="183">
        <f>IF(N347="sníž. přenesená",J347,0)</f>
        <v>0</v>
      </c>
      <c r="BI347" s="183">
        <f>IF(N347="nulová",J347,0)</f>
        <v>0</v>
      </c>
      <c r="BJ347" s="22" t="s">
        <v>15</v>
      </c>
      <c r="BK347" s="183">
        <f>ROUND(I347*H347,2)</f>
        <v>0</v>
      </c>
      <c r="BL347" s="22" t="s">
        <v>90</v>
      </c>
      <c r="BM347" s="182" t="s">
        <v>612</v>
      </c>
    </row>
    <row r="348" spans="2:51" s="5" customFormat="1" ht="12">
      <c r="B348" s="184"/>
      <c r="C348" s="251"/>
      <c r="D348" s="252" t="s">
        <v>161</v>
      </c>
      <c r="E348" s="253" t="s">
        <v>3</v>
      </c>
      <c r="F348" s="254" t="s">
        <v>613</v>
      </c>
      <c r="G348" s="251"/>
      <c r="H348" s="255">
        <v>4</v>
      </c>
      <c r="J348" s="251"/>
      <c r="K348" s="251"/>
      <c r="L348" s="184"/>
      <c r="M348" s="186"/>
      <c r="N348" s="187"/>
      <c r="O348" s="187"/>
      <c r="P348" s="187"/>
      <c r="Q348" s="187"/>
      <c r="R348" s="187"/>
      <c r="S348" s="187"/>
      <c r="T348" s="188"/>
      <c r="AT348" s="185" t="s">
        <v>161</v>
      </c>
      <c r="AU348" s="185" t="s">
        <v>87</v>
      </c>
      <c r="AV348" s="5" t="s">
        <v>80</v>
      </c>
      <c r="AW348" s="5" t="s">
        <v>33</v>
      </c>
      <c r="AX348" s="5" t="s">
        <v>15</v>
      </c>
      <c r="AY348" s="185" t="s">
        <v>145</v>
      </c>
    </row>
    <row r="349" spans="1:65" s="35" customFormat="1" ht="33" customHeight="1">
      <c r="A349" s="12"/>
      <c r="B349" s="2"/>
      <c r="C349" s="246" t="s">
        <v>614</v>
      </c>
      <c r="D349" s="246" t="s">
        <v>149</v>
      </c>
      <c r="E349" s="247" t="s">
        <v>615</v>
      </c>
      <c r="F349" s="248" t="s">
        <v>616</v>
      </c>
      <c r="G349" s="249" t="s">
        <v>190</v>
      </c>
      <c r="H349" s="250">
        <v>24.6</v>
      </c>
      <c r="I349" s="3"/>
      <c r="J349" s="272">
        <f>ROUND(I349*H349,2)</f>
        <v>0</v>
      </c>
      <c r="K349" s="248" t="s">
        <v>3</v>
      </c>
      <c r="L349" s="2"/>
      <c r="M349" s="4" t="s">
        <v>3</v>
      </c>
      <c r="N349" s="179" t="s">
        <v>43</v>
      </c>
      <c r="O349" s="53"/>
      <c r="P349" s="180">
        <f>O349*H349</f>
        <v>0</v>
      </c>
      <c r="Q349" s="180">
        <v>0.1554</v>
      </c>
      <c r="R349" s="180">
        <f>Q349*H349</f>
        <v>3.8228400000000007</v>
      </c>
      <c r="S349" s="180">
        <v>0</v>
      </c>
      <c r="T349" s="181">
        <f>S349*H349</f>
        <v>0</v>
      </c>
      <c r="U349" s="12"/>
      <c r="V349" s="12"/>
      <c r="W349" s="12"/>
      <c r="X349" s="12"/>
      <c r="Y349" s="12"/>
      <c r="Z349" s="12"/>
      <c r="AA349" s="12"/>
      <c r="AB349" s="12"/>
      <c r="AC349" s="12"/>
      <c r="AD349" s="12"/>
      <c r="AE349" s="12"/>
      <c r="AR349" s="182" t="s">
        <v>90</v>
      </c>
      <c r="AT349" s="182" t="s">
        <v>149</v>
      </c>
      <c r="AU349" s="182" t="s">
        <v>87</v>
      </c>
      <c r="AY349" s="22" t="s">
        <v>145</v>
      </c>
      <c r="BE349" s="183">
        <f>IF(N349="základní",J349,0)</f>
        <v>0</v>
      </c>
      <c r="BF349" s="183">
        <f>IF(N349="snížená",J349,0)</f>
        <v>0</v>
      </c>
      <c r="BG349" s="183">
        <f>IF(N349="zákl. přenesená",J349,0)</f>
        <v>0</v>
      </c>
      <c r="BH349" s="183">
        <f>IF(N349="sníž. přenesená",J349,0)</f>
        <v>0</v>
      </c>
      <c r="BI349" s="183">
        <f>IF(N349="nulová",J349,0)</f>
        <v>0</v>
      </c>
      <c r="BJ349" s="22" t="s">
        <v>15</v>
      </c>
      <c r="BK349" s="183">
        <f>ROUND(I349*H349,2)</f>
        <v>0</v>
      </c>
      <c r="BL349" s="22" t="s">
        <v>90</v>
      </c>
      <c r="BM349" s="182" t="s">
        <v>617</v>
      </c>
    </row>
    <row r="350" spans="2:51" s="5" customFormat="1" ht="12">
      <c r="B350" s="184"/>
      <c r="C350" s="251"/>
      <c r="D350" s="252" t="s">
        <v>161</v>
      </c>
      <c r="E350" s="253" t="s">
        <v>3</v>
      </c>
      <c r="F350" s="254" t="s">
        <v>618</v>
      </c>
      <c r="G350" s="251"/>
      <c r="H350" s="255">
        <v>24.6</v>
      </c>
      <c r="J350" s="251"/>
      <c r="K350" s="251"/>
      <c r="L350" s="184"/>
      <c r="M350" s="186"/>
      <c r="N350" s="187"/>
      <c r="O350" s="187"/>
      <c r="P350" s="187"/>
      <c r="Q350" s="187"/>
      <c r="R350" s="187"/>
      <c r="S350" s="187"/>
      <c r="T350" s="188"/>
      <c r="AT350" s="185" t="s">
        <v>161</v>
      </c>
      <c r="AU350" s="185" t="s">
        <v>87</v>
      </c>
      <c r="AV350" s="5" t="s">
        <v>80</v>
      </c>
      <c r="AW350" s="5" t="s">
        <v>33</v>
      </c>
      <c r="AX350" s="5" t="s">
        <v>15</v>
      </c>
      <c r="AY350" s="185" t="s">
        <v>145</v>
      </c>
    </row>
    <row r="351" spans="1:65" s="35" customFormat="1" ht="16.5" customHeight="1">
      <c r="A351" s="12"/>
      <c r="B351" s="2"/>
      <c r="C351" s="263" t="s">
        <v>619</v>
      </c>
      <c r="D351" s="263" t="s">
        <v>219</v>
      </c>
      <c r="E351" s="264" t="s">
        <v>620</v>
      </c>
      <c r="F351" s="265" t="s">
        <v>621</v>
      </c>
      <c r="G351" s="266" t="s">
        <v>190</v>
      </c>
      <c r="H351" s="267">
        <v>25</v>
      </c>
      <c r="I351" s="8"/>
      <c r="J351" s="273">
        <f>ROUND(I351*H351,2)</f>
        <v>0</v>
      </c>
      <c r="K351" s="265" t="s">
        <v>3</v>
      </c>
      <c r="L351" s="199"/>
      <c r="M351" s="9" t="s">
        <v>3</v>
      </c>
      <c r="N351" s="200" t="s">
        <v>43</v>
      </c>
      <c r="O351" s="53"/>
      <c r="P351" s="180">
        <f>O351*H351</f>
        <v>0</v>
      </c>
      <c r="Q351" s="180">
        <v>0.085</v>
      </c>
      <c r="R351" s="180">
        <f>Q351*H351</f>
        <v>2.125</v>
      </c>
      <c r="S351" s="180">
        <v>0</v>
      </c>
      <c r="T351" s="181">
        <f>S351*H351</f>
        <v>0</v>
      </c>
      <c r="U351" s="12"/>
      <c r="V351" s="12"/>
      <c r="W351" s="12"/>
      <c r="X351" s="12"/>
      <c r="Y351" s="12"/>
      <c r="Z351" s="12"/>
      <c r="AA351" s="12"/>
      <c r="AB351" s="12"/>
      <c r="AC351" s="12"/>
      <c r="AD351" s="12"/>
      <c r="AE351" s="12"/>
      <c r="AR351" s="182" t="s">
        <v>182</v>
      </c>
      <c r="AT351" s="182" t="s">
        <v>219</v>
      </c>
      <c r="AU351" s="182" t="s">
        <v>87</v>
      </c>
      <c r="AY351" s="22" t="s">
        <v>145</v>
      </c>
      <c r="BE351" s="183">
        <f>IF(N351="základní",J351,0)</f>
        <v>0</v>
      </c>
      <c r="BF351" s="183">
        <f>IF(N351="snížená",J351,0)</f>
        <v>0</v>
      </c>
      <c r="BG351" s="183">
        <f>IF(N351="zákl. přenesená",J351,0)</f>
        <v>0</v>
      </c>
      <c r="BH351" s="183">
        <f>IF(N351="sníž. přenesená",J351,0)</f>
        <v>0</v>
      </c>
      <c r="BI351" s="183">
        <f>IF(N351="nulová",J351,0)</f>
        <v>0</v>
      </c>
      <c r="BJ351" s="22" t="s">
        <v>15</v>
      </c>
      <c r="BK351" s="183">
        <f>ROUND(I351*H351,2)</f>
        <v>0</v>
      </c>
      <c r="BL351" s="22" t="s">
        <v>90</v>
      </c>
      <c r="BM351" s="182" t="s">
        <v>622</v>
      </c>
    </row>
    <row r="352" spans="2:51" s="6" customFormat="1" ht="12">
      <c r="B352" s="189"/>
      <c r="C352" s="256"/>
      <c r="D352" s="252" t="s">
        <v>161</v>
      </c>
      <c r="E352" s="257" t="s">
        <v>3</v>
      </c>
      <c r="F352" s="258" t="s">
        <v>623</v>
      </c>
      <c r="G352" s="256"/>
      <c r="H352" s="257" t="s">
        <v>3</v>
      </c>
      <c r="J352" s="256"/>
      <c r="K352" s="256"/>
      <c r="L352" s="189"/>
      <c r="M352" s="191"/>
      <c r="N352" s="192"/>
      <c r="O352" s="192"/>
      <c r="P352" s="192"/>
      <c r="Q352" s="192"/>
      <c r="R352" s="192"/>
      <c r="S352" s="192"/>
      <c r="T352" s="193"/>
      <c r="AT352" s="190" t="s">
        <v>161</v>
      </c>
      <c r="AU352" s="190" t="s">
        <v>87</v>
      </c>
      <c r="AV352" s="6" t="s">
        <v>15</v>
      </c>
      <c r="AW352" s="6" t="s">
        <v>33</v>
      </c>
      <c r="AX352" s="6" t="s">
        <v>72</v>
      </c>
      <c r="AY352" s="190" t="s">
        <v>145</v>
      </c>
    </row>
    <row r="353" spans="2:51" s="5" customFormat="1" ht="12">
      <c r="B353" s="184"/>
      <c r="C353" s="251"/>
      <c r="D353" s="252" t="s">
        <v>161</v>
      </c>
      <c r="E353" s="253" t="s">
        <v>3</v>
      </c>
      <c r="F353" s="254" t="s">
        <v>624</v>
      </c>
      <c r="G353" s="251"/>
      <c r="H353" s="255">
        <v>24.846</v>
      </c>
      <c r="J353" s="251"/>
      <c r="K353" s="251"/>
      <c r="L353" s="184"/>
      <c r="M353" s="186"/>
      <c r="N353" s="187"/>
      <c r="O353" s="187"/>
      <c r="P353" s="187"/>
      <c r="Q353" s="187"/>
      <c r="R353" s="187"/>
      <c r="S353" s="187"/>
      <c r="T353" s="188"/>
      <c r="AT353" s="185" t="s">
        <v>161</v>
      </c>
      <c r="AU353" s="185" t="s">
        <v>87</v>
      </c>
      <c r="AV353" s="5" t="s">
        <v>80</v>
      </c>
      <c r="AW353" s="5" t="s">
        <v>33</v>
      </c>
      <c r="AX353" s="5" t="s">
        <v>72</v>
      </c>
      <c r="AY353" s="185" t="s">
        <v>145</v>
      </c>
    </row>
    <row r="354" spans="2:51" s="5" customFormat="1" ht="12">
      <c r="B354" s="184"/>
      <c r="C354" s="251"/>
      <c r="D354" s="252" t="s">
        <v>161</v>
      </c>
      <c r="E354" s="253" t="s">
        <v>3</v>
      </c>
      <c r="F354" s="254" t="s">
        <v>625</v>
      </c>
      <c r="G354" s="251"/>
      <c r="H354" s="255">
        <v>25</v>
      </c>
      <c r="J354" s="251"/>
      <c r="K354" s="251"/>
      <c r="L354" s="184"/>
      <c r="M354" s="186"/>
      <c r="N354" s="187"/>
      <c r="O354" s="187"/>
      <c r="P354" s="187"/>
      <c r="Q354" s="187"/>
      <c r="R354" s="187"/>
      <c r="S354" s="187"/>
      <c r="T354" s="188"/>
      <c r="AT354" s="185" t="s">
        <v>161</v>
      </c>
      <c r="AU354" s="185" t="s">
        <v>87</v>
      </c>
      <c r="AV354" s="5" t="s">
        <v>80</v>
      </c>
      <c r="AW354" s="5" t="s">
        <v>33</v>
      </c>
      <c r="AX354" s="5" t="s">
        <v>15</v>
      </c>
      <c r="AY354" s="185" t="s">
        <v>145</v>
      </c>
    </row>
    <row r="355" spans="1:65" s="35" customFormat="1" ht="33" customHeight="1">
      <c r="A355" s="12"/>
      <c r="B355" s="2"/>
      <c r="C355" s="246" t="s">
        <v>626</v>
      </c>
      <c r="D355" s="246" t="s">
        <v>149</v>
      </c>
      <c r="E355" s="247" t="s">
        <v>627</v>
      </c>
      <c r="F355" s="248" t="s">
        <v>628</v>
      </c>
      <c r="G355" s="249" t="s">
        <v>190</v>
      </c>
      <c r="H355" s="250">
        <v>36.6</v>
      </c>
      <c r="I355" s="3"/>
      <c r="J355" s="272">
        <f>ROUND(I355*H355,2)</f>
        <v>0</v>
      </c>
      <c r="K355" s="248" t="s">
        <v>3</v>
      </c>
      <c r="L355" s="2"/>
      <c r="M355" s="4" t="s">
        <v>3</v>
      </c>
      <c r="N355" s="179" t="s">
        <v>43</v>
      </c>
      <c r="O355" s="53"/>
      <c r="P355" s="180">
        <f>O355*H355</f>
        <v>0</v>
      </c>
      <c r="Q355" s="180">
        <v>0.1295</v>
      </c>
      <c r="R355" s="180">
        <f>Q355*H355</f>
        <v>4.7397</v>
      </c>
      <c r="S355" s="180">
        <v>0</v>
      </c>
      <c r="T355" s="181">
        <f>S355*H355</f>
        <v>0</v>
      </c>
      <c r="U355" s="12"/>
      <c r="V355" s="12"/>
      <c r="W355" s="12"/>
      <c r="X355" s="12"/>
      <c r="Y355" s="12"/>
      <c r="Z355" s="12"/>
      <c r="AA355" s="12"/>
      <c r="AB355" s="12"/>
      <c r="AC355" s="12"/>
      <c r="AD355" s="12"/>
      <c r="AE355" s="12"/>
      <c r="AR355" s="182" t="s">
        <v>90</v>
      </c>
      <c r="AT355" s="182" t="s">
        <v>149</v>
      </c>
      <c r="AU355" s="182" t="s">
        <v>87</v>
      </c>
      <c r="AY355" s="22" t="s">
        <v>145</v>
      </c>
      <c r="BE355" s="183">
        <f>IF(N355="základní",J355,0)</f>
        <v>0</v>
      </c>
      <c r="BF355" s="183">
        <f>IF(N355="snížená",J355,0)</f>
        <v>0</v>
      </c>
      <c r="BG355" s="183">
        <f>IF(N355="zákl. přenesená",J355,0)</f>
        <v>0</v>
      </c>
      <c r="BH355" s="183">
        <f>IF(N355="sníž. přenesená",J355,0)</f>
        <v>0</v>
      </c>
      <c r="BI355" s="183">
        <f>IF(N355="nulová",J355,0)</f>
        <v>0</v>
      </c>
      <c r="BJ355" s="22" t="s">
        <v>15</v>
      </c>
      <c r="BK355" s="183">
        <f>ROUND(I355*H355,2)</f>
        <v>0</v>
      </c>
      <c r="BL355" s="22" t="s">
        <v>90</v>
      </c>
      <c r="BM355" s="182" t="s">
        <v>629</v>
      </c>
    </row>
    <row r="356" spans="2:51" s="5" customFormat="1" ht="12">
      <c r="B356" s="184"/>
      <c r="C356" s="251"/>
      <c r="D356" s="252" t="s">
        <v>161</v>
      </c>
      <c r="E356" s="253" t="s">
        <v>3</v>
      </c>
      <c r="F356" s="254" t="s">
        <v>630</v>
      </c>
      <c r="G356" s="251"/>
      <c r="H356" s="255">
        <v>36.6</v>
      </c>
      <c r="J356" s="251"/>
      <c r="K356" s="251"/>
      <c r="L356" s="184"/>
      <c r="M356" s="186"/>
      <c r="N356" s="187"/>
      <c r="O356" s="187"/>
      <c r="P356" s="187"/>
      <c r="Q356" s="187"/>
      <c r="R356" s="187"/>
      <c r="S356" s="187"/>
      <c r="T356" s="188"/>
      <c r="AT356" s="185" t="s">
        <v>161</v>
      </c>
      <c r="AU356" s="185" t="s">
        <v>87</v>
      </c>
      <c r="AV356" s="5" t="s">
        <v>80</v>
      </c>
      <c r="AW356" s="5" t="s">
        <v>33</v>
      </c>
      <c r="AX356" s="5" t="s">
        <v>15</v>
      </c>
      <c r="AY356" s="185" t="s">
        <v>145</v>
      </c>
    </row>
    <row r="357" spans="1:65" s="35" customFormat="1" ht="16.5" customHeight="1">
      <c r="A357" s="12"/>
      <c r="B357" s="2"/>
      <c r="C357" s="263" t="s">
        <v>631</v>
      </c>
      <c r="D357" s="263" t="s">
        <v>219</v>
      </c>
      <c r="E357" s="264" t="s">
        <v>632</v>
      </c>
      <c r="F357" s="265" t="s">
        <v>633</v>
      </c>
      <c r="G357" s="266" t="s">
        <v>190</v>
      </c>
      <c r="H357" s="267">
        <v>37</v>
      </c>
      <c r="I357" s="8"/>
      <c r="J357" s="273">
        <f>ROUND(I357*H357,2)</f>
        <v>0</v>
      </c>
      <c r="K357" s="265" t="s">
        <v>3</v>
      </c>
      <c r="L357" s="199"/>
      <c r="M357" s="9" t="s">
        <v>3</v>
      </c>
      <c r="N357" s="200" t="s">
        <v>43</v>
      </c>
      <c r="O357" s="53"/>
      <c r="P357" s="180">
        <f>O357*H357</f>
        <v>0</v>
      </c>
      <c r="Q357" s="180">
        <v>0.036</v>
      </c>
      <c r="R357" s="180">
        <f>Q357*H357</f>
        <v>1.3319999999999999</v>
      </c>
      <c r="S357" s="180">
        <v>0</v>
      </c>
      <c r="T357" s="181">
        <f>S357*H357</f>
        <v>0</v>
      </c>
      <c r="U357" s="12"/>
      <c r="V357" s="12"/>
      <c r="W357" s="12"/>
      <c r="X357" s="12"/>
      <c r="Y357" s="12"/>
      <c r="Z357" s="12"/>
      <c r="AA357" s="12"/>
      <c r="AB357" s="12"/>
      <c r="AC357" s="12"/>
      <c r="AD357" s="12"/>
      <c r="AE357" s="12"/>
      <c r="AR357" s="182" t="s">
        <v>182</v>
      </c>
      <c r="AT357" s="182" t="s">
        <v>219</v>
      </c>
      <c r="AU357" s="182" t="s">
        <v>87</v>
      </c>
      <c r="AY357" s="22" t="s">
        <v>145</v>
      </c>
      <c r="BE357" s="183">
        <f>IF(N357="základní",J357,0)</f>
        <v>0</v>
      </c>
      <c r="BF357" s="183">
        <f>IF(N357="snížená",J357,0)</f>
        <v>0</v>
      </c>
      <c r="BG357" s="183">
        <f>IF(N357="zákl. přenesená",J357,0)</f>
        <v>0</v>
      </c>
      <c r="BH357" s="183">
        <f>IF(N357="sníž. přenesená",J357,0)</f>
        <v>0</v>
      </c>
      <c r="BI357" s="183">
        <f>IF(N357="nulová",J357,0)</f>
        <v>0</v>
      </c>
      <c r="BJ357" s="22" t="s">
        <v>15</v>
      </c>
      <c r="BK357" s="183">
        <f>ROUND(I357*H357,2)</f>
        <v>0</v>
      </c>
      <c r="BL357" s="22" t="s">
        <v>90</v>
      </c>
      <c r="BM357" s="182" t="s">
        <v>634</v>
      </c>
    </row>
    <row r="358" spans="2:51" s="6" customFormat="1" ht="12">
      <c r="B358" s="189"/>
      <c r="C358" s="256"/>
      <c r="D358" s="252" t="s">
        <v>161</v>
      </c>
      <c r="E358" s="257" t="s">
        <v>3</v>
      </c>
      <c r="F358" s="258" t="s">
        <v>623</v>
      </c>
      <c r="G358" s="256"/>
      <c r="H358" s="257" t="s">
        <v>3</v>
      </c>
      <c r="J358" s="256"/>
      <c r="K358" s="256"/>
      <c r="L358" s="189"/>
      <c r="M358" s="191"/>
      <c r="N358" s="192"/>
      <c r="O358" s="192"/>
      <c r="P358" s="192"/>
      <c r="Q358" s="192"/>
      <c r="R358" s="192"/>
      <c r="S358" s="192"/>
      <c r="T358" s="193"/>
      <c r="AT358" s="190" t="s">
        <v>161</v>
      </c>
      <c r="AU358" s="190" t="s">
        <v>87</v>
      </c>
      <c r="AV358" s="6" t="s">
        <v>15</v>
      </c>
      <c r="AW358" s="6" t="s">
        <v>33</v>
      </c>
      <c r="AX358" s="6" t="s">
        <v>72</v>
      </c>
      <c r="AY358" s="190" t="s">
        <v>145</v>
      </c>
    </row>
    <row r="359" spans="2:51" s="5" customFormat="1" ht="12">
      <c r="B359" s="184"/>
      <c r="C359" s="251"/>
      <c r="D359" s="252" t="s">
        <v>161</v>
      </c>
      <c r="E359" s="253" t="s">
        <v>3</v>
      </c>
      <c r="F359" s="254" t="s">
        <v>635</v>
      </c>
      <c r="G359" s="251"/>
      <c r="H359" s="255">
        <v>36.966</v>
      </c>
      <c r="J359" s="251"/>
      <c r="K359" s="251"/>
      <c r="L359" s="184"/>
      <c r="M359" s="186"/>
      <c r="N359" s="187"/>
      <c r="O359" s="187"/>
      <c r="P359" s="187"/>
      <c r="Q359" s="187"/>
      <c r="R359" s="187"/>
      <c r="S359" s="187"/>
      <c r="T359" s="188"/>
      <c r="AT359" s="185" t="s">
        <v>161</v>
      </c>
      <c r="AU359" s="185" t="s">
        <v>87</v>
      </c>
      <c r="AV359" s="5" t="s">
        <v>80</v>
      </c>
      <c r="AW359" s="5" t="s">
        <v>33</v>
      </c>
      <c r="AX359" s="5" t="s">
        <v>72</v>
      </c>
      <c r="AY359" s="185" t="s">
        <v>145</v>
      </c>
    </row>
    <row r="360" spans="2:51" s="5" customFormat="1" ht="12">
      <c r="B360" s="184"/>
      <c r="C360" s="251"/>
      <c r="D360" s="252" t="s">
        <v>161</v>
      </c>
      <c r="E360" s="253" t="s">
        <v>3</v>
      </c>
      <c r="F360" s="254" t="s">
        <v>636</v>
      </c>
      <c r="G360" s="251"/>
      <c r="H360" s="255">
        <v>37</v>
      </c>
      <c r="J360" s="251"/>
      <c r="K360" s="251"/>
      <c r="L360" s="184"/>
      <c r="M360" s="186"/>
      <c r="N360" s="187"/>
      <c r="O360" s="187"/>
      <c r="P360" s="187"/>
      <c r="Q360" s="187"/>
      <c r="R360" s="187"/>
      <c r="S360" s="187"/>
      <c r="T360" s="188"/>
      <c r="AT360" s="185" t="s">
        <v>161</v>
      </c>
      <c r="AU360" s="185" t="s">
        <v>87</v>
      </c>
      <c r="AV360" s="5" t="s">
        <v>80</v>
      </c>
      <c r="AW360" s="5" t="s">
        <v>33</v>
      </c>
      <c r="AX360" s="5" t="s">
        <v>15</v>
      </c>
      <c r="AY360" s="185" t="s">
        <v>145</v>
      </c>
    </row>
    <row r="361" spans="1:65" s="35" customFormat="1" ht="24.2" customHeight="1">
      <c r="A361" s="12"/>
      <c r="B361" s="2"/>
      <c r="C361" s="246" t="s">
        <v>637</v>
      </c>
      <c r="D361" s="246" t="s">
        <v>149</v>
      </c>
      <c r="E361" s="247" t="s">
        <v>638</v>
      </c>
      <c r="F361" s="248" t="s">
        <v>639</v>
      </c>
      <c r="G361" s="249" t="s">
        <v>190</v>
      </c>
      <c r="H361" s="250">
        <v>36</v>
      </c>
      <c r="I361" s="3"/>
      <c r="J361" s="272">
        <f>ROUND(I361*H361,2)</f>
        <v>0</v>
      </c>
      <c r="K361" s="248" t="s">
        <v>3</v>
      </c>
      <c r="L361" s="2"/>
      <c r="M361" s="4" t="s">
        <v>3</v>
      </c>
      <c r="N361" s="179" t="s">
        <v>43</v>
      </c>
      <c r="O361" s="53"/>
      <c r="P361" s="180">
        <f>O361*H361</f>
        <v>0</v>
      </c>
      <c r="Q361" s="180">
        <v>0</v>
      </c>
      <c r="R361" s="180">
        <f>Q361*H361</f>
        <v>0</v>
      </c>
      <c r="S361" s="180">
        <v>0</v>
      </c>
      <c r="T361" s="181">
        <f>S361*H361</f>
        <v>0</v>
      </c>
      <c r="U361" s="12"/>
      <c r="V361" s="12"/>
      <c r="W361" s="12"/>
      <c r="X361" s="12"/>
      <c r="Y361" s="12"/>
      <c r="Z361" s="12"/>
      <c r="AA361" s="12"/>
      <c r="AB361" s="12"/>
      <c r="AC361" s="12"/>
      <c r="AD361" s="12"/>
      <c r="AE361" s="12"/>
      <c r="AR361" s="182" t="s">
        <v>90</v>
      </c>
      <c r="AT361" s="182" t="s">
        <v>149</v>
      </c>
      <c r="AU361" s="182" t="s">
        <v>87</v>
      </c>
      <c r="AY361" s="22" t="s">
        <v>145</v>
      </c>
      <c r="BE361" s="183">
        <f>IF(N361="základní",J361,0)</f>
        <v>0</v>
      </c>
      <c r="BF361" s="183">
        <f>IF(N361="snížená",J361,0)</f>
        <v>0</v>
      </c>
      <c r="BG361" s="183">
        <f>IF(N361="zákl. přenesená",J361,0)</f>
        <v>0</v>
      </c>
      <c r="BH361" s="183">
        <f>IF(N361="sníž. přenesená",J361,0)</f>
        <v>0</v>
      </c>
      <c r="BI361" s="183">
        <f>IF(N361="nulová",J361,0)</f>
        <v>0</v>
      </c>
      <c r="BJ361" s="22" t="s">
        <v>15</v>
      </c>
      <c r="BK361" s="183">
        <f>ROUND(I361*H361,2)</f>
        <v>0</v>
      </c>
      <c r="BL361" s="22" t="s">
        <v>90</v>
      </c>
      <c r="BM361" s="182" t="s">
        <v>640</v>
      </c>
    </row>
    <row r="362" spans="2:63" s="1" customFormat="1" ht="20.85" customHeight="1">
      <c r="B362" s="171"/>
      <c r="C362" s="242"/>
      <c r="D362" s="240" t="s">
        <v>71</v>
      </c>
      <c r="E362" s="244" t="s">
        <v>525</v>
      </c>
      <c r="F362" s="244" t="s">
        <v>641</v>
      </c>
      <c r="G362" s="242"/>
      <c r="H362" s="242"/>
      <c r="J362" s="245">
        <f>BK362</f>
        <v>0</v>
      </c>
      <c r="K362" s="242"/>
      <c r="L362" s="171"/>
      <c r="M362" s="173"/>
      <c r="N362" s="174"/>
      <c r="O362" s="174"/>
      <c r="P362" s="175">
        <f>SUM(P363:P367)</f>
        <v>0</v>
      </c>
      <c r="Q362" s="174"/>
      <c r="R362" s="175">
        <f>SUM(R363:R367)</f>
        <v>34.43438999999999</v>
      </c>
      <c r="S362" s="174"/>
      <c r="T362" s="176">
        <f>SUM(T363:T367)</f>
        <v>80</v>
      </c>
      <c r="AR362" s="172" t="s">
        <v>15</v>
      </c>
      <c r="AT362" s="177" t="s">
        <v>71</v>
      </c>
      <c r="AU362" s="177" t="s">
        <v>80</v>
      </c>
      <c r="AY362" s="172" t="s">
        <v>145</v>
      </c>
      <c r="BK362" s="178">
        <f>SUM(BK363:BK367)</f>
        <v>0</v>
      </c>
    </row>
    <row r="363" spans="1:65" s="35" customFormat="1" ht="24.2" customHeight="1">
      <c r="A363" s="12"/>
      <c r="B363" s="2"/>
      <c r="C363" s="246" t="s">
        <v>642</v>
      </c>
      <c r="D363" s="246" t="s">
        <v>149</v>
      </c>
      <c r="E363" s="247" t="s">
        <v>643</v>
      </c>
      <c r="F363" s="248" t="s">
        <v>644</v>
      </c>
      <c r="G363" s="249" t="s">
        <v>190</v>
      </c>
      <c r="H363" s="250">
        <v>78</v>
      </c>
      <c r="I363" s="3"/>
      <c r="J363" s="272">
        <f>ROUND(I363*H363,2)</f>
        <v>0</v>
      </c>
      <c r="K363" s="248" t="s">
        <v>3</v>
      </c>
      <c r="L363" s="2"/>
      <c r="M363" s="4" t="s">
        <v>3</v>
      </c>
      <c r="N363" s="179" t="s">
        <v>43</v>
      </c>
      <c r="O363" s="53"/>
      <c r="P363" s="180">
        <f>O363*H363</f>
        <v>0</v>
      </c>
      <c r="Q363" s="180">
        <v>0.13096</v>
      </c>
      <c r="R363" s="180">
        <f>Q363*H363</f>
        <v>10.214879999999999</v>
      </c>
      <c r="S363" s="180">
        <v>0</v>
      </c>
      <c r="T363" s="181">
        <f>S363*H363</f>
        <v>0</v>
      </c>
      <c r="U363" s="12"/>
      <c r="V363" s="12"/>
      <c r="W363" s="12"/>
      <c r="X363" s="12"/>
      <c r="Y363" s="12"/>
      <c r="Z363" s="12"/>
      <c r="AA363" s="12"/>
      <c r="AB363" s="12"/>
      <c r="AC363" s="12"/>
      <c r="AD363" s="12"/>
      <c r="AE363" s="12"/>
      <c r="AR363" s="182" t="s">
        <v>90</v>
      </c>
      <c r="AT363" s="182" t="s">
        <v>149</v>
      </c>
      <c r="AU363" s="182" t="s">
        <v>87</v>
      </c>
      <c r="AY363" s="22" t="s">
        <v>145</v>
      </c>
      <c r="BE363" s="183">
        <f>IF(N363="základní",J363,0)</f>
        <v>0</v>
      </c>
      <c r="BF363" s="183">
        <f>IF(N363="snížená",J363,0)</f>
        <v>0</v>
      </c>
      <c r="BG363" s="183">
        <f>IF(N363="zákl. přenesená",J363,0)</f>
        <v>0</v>
      </c>
      <c r="BH363" s="183">
        <f>IF(N363="sníž. přenesená",J363,0)</f>
        <v>0</v>
      </c>
      <c r="BI363" s="183">
        <f>IF(N363="nulová",J363,0)</f>
        <v>0</v>
      </c>
      <c r="BJ363" s="22" t="s">
        <v>15</v>
      </c>
      <c r="BK363" s="183">
        <f>ROUND(I363*H363,2)</f>
        <v>0</v>
      </c>
      <c r="BL363" s="22" t="s">
        <v>90</v>
      </c>
      <c r="BM363" s="182" t="s">
        <v>645</v>
      </c>
    </row>
    <row r="364" spans="1:65" s="35" customFormat="1" ht="16.5" customHeight="1">
      <c r="A364" s="12"/>
      <c r="B364" s="2"/>
      <c r="C364" s="263" t="s">
        <v>646</v>
      </c>
      <c r="D364" s="263" t="s">
        <v>219</v>
      </c>
      <c r="E364" s="264" t="s">
        <v>647</v>
      </c>
      <c r="F364" s="265" t="s">
        <v>648</v>
      </c>
      <c r="G364" s="266" t="s">
        <v>190</v>
      </c>
      <c r="H364" s="267">
        <v>78</v>
      </c>
      <c r="I364" s="8"/>
      <c r="J364" s="273">
        <f>ROUND(I364*H364,2)</f>
        <v>0</v>
      </c>
      <c r="K364" s="265" t="s">
        <v>3</v>
      </c>
      <c r="L364" s="199"/>
      <c r="M364" s="9" t="s">
        <v>3</v>
      </c>
      <c r="N364" s="200" t="s">
        <v>43</v>
      </c>
      <c r="O364" s="53"/>
      <c r="P364" s="180">
        <f>O364*H364</f>
        <v>0</v>
      </c>
      <c r="Q364" s="180">
        <v>0.25755</v>
      </c>
      <c r="R364" s="180">
        <f>Q364*H364</f>
        <v>20.0889</v>
      </c>
      <c r="S364" s="180">
        <v>0</v>
      </c>
      <c r="T364" s="181">
        <f>S364*H364</f>
        <v>0</v>
      </c>
      <c r="U364" s="12"/>
      <c r="V364" s="12"/>
      <c r="W364" s="12"/>
      <c r="X364" s="12"/>
      <c r="Y364" s="12"/>
      <c r="Z364" s="12"/>
      <c r="AA364" s="12"/>
      <c r="AB364" s="12"/>
      <c r="AC364" s="12"/>
      <c r="AD364" s="12"/>
      <c r="AE364" s="12"/>
      <c r="AR364" s="182" t="s">
        <v>182</v>
      </c>
      <c r="AT364" s="182" t="s">
        <v>219</v>
      </c>
      <c r="AU364" s="182" t="s">
        <v>87</v>
      </c>
      <c r="AY364" s="22" t="s">
        <v>145</v>
      </c>
      <c r="BE364" s="183">
        <f>IF(N364="základní",J364,0)</f>
        <v>0</v>
      </c>
      <c r="BF364" s="183">
        <f>IF(N364="snížená",J364,0)</f>
        <v>0</v>
      </c>
      <c r="BG364" s="183">
        <f>IF(N364="zákl. přenesená",J364,0)</f>
        <v>0</v>
      </c>
      <c r="BH364" s="183">
        <f>IF(N364="sníž. přenesená",J364,0)</f>
        <v>0</v>
      </c>
      <c r="BI364" s="183">
        <f>IF(N364="nulová",J364,0)</f>
        <v>0</v>
      </c>
      <c r="BJ364" s="22" t="s">
        <v>15</v>
      </c>
      <c r="BK364" s="183">
        <f>ROUND(I364*H364,2)</f>
        <v>0</v>
      </c>
      <c r="BL364" s="22" t="s">
        <v>90</v>
      </c>
      <c r="BM364" s="182" t="s">
        <v>649</v>
      </c>
    </row>
    <row r="365" spans="1:65" s="35" customFormat="1" ht="33" customHeight="1">
      <c r="A365" s="12"/>
      <c r="B365" s="2"/>
      <c r="C365" s="246" t="s">
        <v>650</v>
      </c>
      <c r="D365" s="246" t="s">
        <v>149</v>
      </c>
      <c r="E365" s="247" t="s">
        <v>651</v>
      </c>
      <c r="F365" s="248" t="s">
        <v>652</v>
      </c>
      <c r="G365" s="249" t="s">
        <v>190</v>
      </c>
      <c r="H365" s="250">
        <v>11</v>
      </c>
      <c r="I365" s="3"/>
      <c r="J365" s="272">
        <f>ROUND(I365*H365,2)</f>
        <v>0</v>
      </c>
      <c r="K365" s="248" t="s">
        <v>3</v>
      </c>
      <c r="L365" s="2"/>
      <c r="M365" s="4" t="s">
        <v>3</v>
      </c>
      <c r="N365" s="179" t="s">
        <v>43</v>
      </c>
      <c r="O365" s="53"/>
      <c r="P365" s="180">
        <f>O365*H365</f>
        <v>0</v>
      </c>
      <c r="Q365" s="180">
        <v>0.37551</v>
      </c>
      <c r="R365" s="180">
        <f>Q365*H365</f>
        <v>4.13061</v>
      </c>
      <c r="S365" s="180">
        <v>0</v>
      </c>
      <c r="T365" s="181">
        <f>S365*H365</f>
        <v>0</v>
      </c>
      <c r="U365" s="12"/>
      <c r="V365" s="12"/>
      <c r="W365" s="12"/>
      <c r="X365" s="12"/>
      <c r="Y365" s="12"/>
      <c r="Z365" s="12"/>
      <c r="AA365" s="12"/>
      <c r="AB365" s="12"/>
      <c r="AC365" s="12"/>
      <c r="AD365" s="12"/>
      <c r="AE365" s="12"/>
      <c r="AR365" s="182" t="s">
        <v>90</v>
      </c>
      <c r="AT365" s="182" t="s">
        <v>149</v>
      </c>
      <c r="AU365" s="182" t="s">
        <v>87</v>
      </c>
      <c r="AY365" s="22" t="s">
        <v>145</v>
      </c>
      <c r="BE365" s="183">
        <f>IF(N365="základní",J365,0)</f>
        <v>0</v>
      </c>
      <c r="BF365" s="183">
        <f>IF(N365="snížená",J365,0)</f>
        <v>0</v>
      </c>
      <c r="BG365" s="183">
        <f>IF(N365="zákl. přenesená",J365,0)</f>
        <v>0</v>
      </c>
      <c r="BH365" s="183">
        <f>IF(N365="sníž. přenesená",J365,0)</f>
        <v>0</v>
      </c>
      <c r="BI365" s="183">
        <f>IF(N365="nulová",J365,0)</f>
        <v>0</v>
      </c>
      <c r="BJ365" s="22" t="s">
        <v>15</v>
      </c>
      <c r="BK365" s="183">
        <f>ROUND(I365*H365,2)</f>
        <v>0</v>
      </c>
      <c r="BL365" s="22" t="s">
        <v>90</v>
      </c>
      <c r="BM365" s="182" t="s">
        <v>653</v>
      </c>
    </row>
    <row r="366" spans="1:65" s="35" customFormat="1" ht="16.5" customHeight="1">
      <c r="A366" s="12"/>
      <c r="B366" s="2"/>
      <c r="C366" s="246" t="s">
        <v>654</v>
      </c>
      <c r="D366" s="246" t="s">
        <v>149</v>
      </c>
      <c r="E366" s="247" t="s">
        <v>655</v>
      </c>
      <c r="F366" s="248" t="s">
        <v>656</v>
      </c>
      <c r="G366" s="249" t="s">
        <v>159</v>
      </c>
      <c r="H366" s="250">
        <v>2000</v>
      </c>
      <c r="I366" s="3"/>
      <c r="J366" s="272">
        <f>ROUND(I366*H366,2)</f>
        <v>0</v>
      </c>
      <c r="K366" s="248" t="s">
        <v>3</v>
      </c>
      <c r="L366" s="2"/>
      <c r="M366" s="4" t="s">
        <v>3</v>
      </c>
      <c r="N366" s="179" t="s">
        <v>43</v>
      </c>
      <c r="O366" s="53"/>
      <c r="P366" s="180">
        <f>O366*H366</f>
        <v>0</v>
      </c>
      <c r="Q366" s="180">
        <v>0</v>
      </c>
      <c r="R366" s="180">
        <f>Q366*H366</f>
        <v>0</v>
      </c>
      <c r="S366" s="180">
        <v>0.02</v>
      </c>
      <c r="T366" s="181">
        <f>S366*H366</f>
        <v>40</v>
      </c>
      <c r="U366" s="12"/>
      <c r="V366" s="12"/>
      <c r="W366" s="12"/>
      <c r="X366" s="12"/>
      <c r="Y366" s="12"/>
      <c r="Z366" s="12"/>
      <c r="AA366" s="12"/>
      <c r="AB366" s="12"/>
      <c r="AC366" s="12"/>
      <c r="AD366" s="12"/>
      <c r="AE366" s="12"/>
      <c r="AR366" s="182" t="s">
        <v>90</v>
      </c>
      <c r="AT366" s="182" t="s">
        <v>149</v>
      </c>
      <c r="AU366" s="182" t="s">
        <v>87</v>
      </c>
      <c r="AY366" s="22" t="s">
        <v>145</v>
      </c>
      <c r="BE366" s="183">
        <f>IF(N366="základní",J366,0)</f>
        <v>0</v>
      </c>
      <c r="BF366" s="183">
        <f>IF(N366="snížená",J366,0)</f>
        <v>0</v>
      </c>
      <c r="BG366" s="183">
        <f>IF(N366="zákl. přenesená",J366,0)</f>
        <v>0</v>
      </c>
      <c r="BH366" s="183">
        <f>IF(N366="sníž. přenesená",J366,0)</f>
        <v>0</v>
      </c>
      <c r="BI366" s="183">
        <f>IF(N366="nulová",J366,0)</f>
        <v>0</v>
      </c>
      <c r="BJ366" s="22" t="s">
        <v>15</v>
      </c>
      <c r="BK366" s="183">
        <f>ROUND(I366*H366,2)</f>
        <v>0</v>
      </c>
      <c r="BL366" s="22" t="s">
        <v>90</v>
      </c>
      <c r="BM366" s="182" t="s">
        <v>657</v>
      </c>
    </row>
    <row r="367" spans="1:65" s="35" customFormat="1" ht="24.2" customHeight="1">
      <c r="A367" s="12"/>
      <c r="B367" s="2"/>
      <c r="C367" s="246" t="s">
        <v>658</v>
      </c>
      <c r="D367" s="246" t="s">
        <v>149</v>
      </c>
      <c r="E367" s="247" t="s">
        <v>659</v>
      </c>
      <c r="F367" s="248" t="s">
        <v>660</v>
      </c>
      <c r="G367" s="249" t="s">
        <v>159</v>
      </c>
      <c r="H367" s="250">
        <v>2000</v>
      </c>
      <c r="I367" s="3"/>
      <c r="J367" s="272">
        <f>ROUND(I367*H367,2)</f>
        <v>0</v>
      </c>
      <c r="K367" s="248" t="s">
        <v>3</v>
      </c>
      <c r="L367" s="2"/>
      <c r="M367" s="4" t="s">
        <v>3</v>
      </c>
      <c r="N367" s="179" t="s">
        <v>43</v>
      </c>
      <c r="O367" s="53"/>
      <c r="P367" s="180">
        <f>O367*H367</f>
        <v>0</v>
      </c>
      <c r="Q367" s="180">
        <v>0</v>
      </c>
      <c r="R367" s="180">
        <f>Q367*H367</f>
        <v>0</v>
      </c>
      <c r="S367" s="180">
        <v>0.02</v>
      </c>
      <c r="T367" s="181">
        <f>S367*H367</f>
        <v>40</v>
      </c>
      <c r="U367" s="12"/>
      <c r="V367" s="12"/>
      <c r="W367" s="12"/>
      <c r="X367" s="12"/>
      <c r="Y367" s="12"/>
      <c r="Z367" s="12"/>
      <c r="AA367" s="12"/>
      <c r="AB367" s="12"/>
      <c r="AC367" s="12"/>
      <c r="AD367" s="12"/>
      <c r="AE367" s="12"/>
      <c r="AR367" s="182" t="s">
        <v>90</v>
      </c>
      <c r="AT367" s="182" t="s">
        <v>149</v>
      </c>
      <c r="AU367" s="182" t="s">
        <v>87</v>
      </c>
      <c r="AY367" s="22" t="s">
        <v>145</v>
      </c>
      <c r="BE367" s="183">
        <f>IF(N367="základní",J367,0)</f>
        <v>0</v>
      </c>
      <c r="BF367" s="183">
        <f>IF(N367="snížená",J367,0)</f>
        <v>0</v>
      </c>
      <c r="BG367" s="183">
        <f>IF(N367="zákl. přenesená",J367,0)</f>
        <v>0</v>
      </c>
      <c r="BH367" s="183">
        <f>IF(N367="sníž. přenesená",J367,0)</f>
        <v>0</v>
      </c>
      <c r="BI367" s="183">
        <f>IF(N367="nulová",J367,0)</f>
        <v>0</v>
      </c>
      <c r="BJ367" s="22" t="s">
        <v>15</v>
      </c>
      <c r="BK367" s="183">
        <f>ROUND(I367*H367,2)</f>
        <v>0</v>
      </c>
      <c r="BL367" s="22" t="s">
        <v>90</v>
      </c>
      <c r="BM367" s="182" t="s">
        <v>661</v>
      </c>
    </row>
    <row r="368" spans="2:63" s="1" customFormat="1" ht="22.9" customHeight="1">
      <c r="B368" s="171"/>
      <c r="C368" s="242"/>
      <c r="D368" s="240" t="s">
        <v>71</v>
      </c>
      <c r="E368" s="244" t="s">
        <v>662</v>
      </c>
      <c r="F368" s="244" t="s">
        <v>663</v>
      </c>
      <c r="G368" s="242"/>
      <c r="H368" s="242"/>
      <c r="J368" s="245">
        <f>BK368</f>
        <v>0</v>
      </c>
      <c r="K368" s="242"/>
      <c r="L368" s="171"/>
      <c r="M368" s="173"/>
      <c r="N368" s="174"/>
      <c r="O368" s="174"/>
      <c r="P368" s="175">
        <f>SUM(P369:P386)</f>
        <v>0</v>
      </c>
      <c r="Q368" s="174"/>
      <c r="R368" s="175">
        <f>SUM(R369:R386)</f>
        <v>0</v>
      </c>
      <c r="S368" s="174"/>
      <c r="T368" s="176">
        <f>SUM(T369:T386)</f>
        <v>0</v>
      </c>
      <c r="AR368" s="172" t="s">
        <v>15</v>
      </c>
      <c r="AT368" s="177" t="s">
        <v>71</v>
      </c>
      <c r="AU368" s="177" t="s">
        <v>15</v>
      </c>
      <c r="AY368" s="172" t="s">
        <v>145</v>
      </c>
      <c r="BK368" s="178">
        <f>SUM(BK369:BK386)</f>
        <v>0</v>
      </c>
    </row>
    <row r="369" spans="1:65" s="35" customFormat="1" ht="21.75" customHeight="1">
      <c r="A369" s="12"/>
      <c r="B369" s="2"/>
      <c r="C369" s="246" t="s">
        <v>664</v>
      </c>
      <c r="D369" s="246" t="s">
        <v>149</v>
      </c>
      <c r="E369" s="247" t="s">
        <v>665</v>
      </c>
      <c r="F369" s="248" t="s">
        <v>666</v>
      </c>
      <c r="G369" s="249" t="s">
        <v>222</v>
      </c>
      <c r="H369" s="250">
        <v>276.98</v>
      </c>
      <c r="I369" s="3"/>
      <c r="J369" s="272">
        <f>ROUND(I369*H369,2)</f>
        <v>0</v>
      </c>
      <c r="K369" s="248" t="s">
        <v>3</v>
      </c>
      <c r="L369" s="2"/>
      <c r="M369" s="4" t="s">
        <v>3</v>
      </c>
      <c r="N369" s="179" t="s">
        <v>43</v>
      </c>
      <c r="O369" s="53"/>
      <c r="P369" s="180">
        <f>O369*H369</f>
        <v>0</v>
      </c>
      <c r="Q369" s="180">
        <v>0</v>
      </c>
      <c r="R369" s="180">
        <f>Q369*H369</f>
        <v>0</v>
      </c>
      <c r="S369" s="180">
        <v>0</v>
      </c>
      <c r="T369" s="181">
        <f>S369*H369</f>
        <v>0</v>
      </c>
      <c r="U369" s="12"/>
      <c r="V369" s="12"/>
      <c r="W369" s="12"/>
      <c r="X369" s="12"/>
      <c r="Y369" s="12"/>
      <c r="Z369" s="12"/>
      <c r="AA369" s="12"/>
      <c r="AB369" s="12"/>
      <c r="AC369" s="12"/>
      <c r="AD369" s="12"/>
      <c r="AE369" s="12"/>
      <c r="AR369" s="182" t="s">
        <v>90</v>
      </c>
      <c r="AT369" s="182" t="s">
        <v>149</v>
      </c>
      <c r="AU369" s="182" t="s">
        <v>80</v>
      </c>
      <c r="AY369" s="22" t="s">
        <v>145</v>
      </c>
      <c r="BE369" s="183">
        <f>IF(N369="základní",J369,0)</f>
        <v>0</v>
      </c>
      <c r="BF369" s="183">
        <f>IF(N369="snížená",J369,0)</f>
        <v>0</v>
      </c>
      <c r="BG369" s="183">
        <f>IF(N369="zákl. přenesená",J369,0)</f>
        <v>0</v>
      </c>
      <c r="BH369" s="183">
        <f>IF(N369="sníž. přenesená",J369,0)</f>
        <v>0</v>
      </c>
      <c r="BI369" s="183">
        <f>IF(N369="nulová",J369,0)</f>
        <v>0</v>
      </c>
      <c r="BJ369" s="22" t="s">
        <v>15</v>
      </c>
      <c r="BK369" s="183">
        <f>ROUND(I369*H369,2)</f>
        <v>0</v>
      </c>
      <c r="BL369" s="22" t="s">
        <v>90</v>
      </c>
      <c r="BM369" s="182" t="s">
        <v>667</v>
      </c>
    </row>
    <row r="370" spans="2:51" s="5" customFormat="1" ht="12">
      <c r="B370" s="184"/>
      <c r="C370" s="251"/>
      <c r="D370" s="252" t="s">
        <v>161</v>
      </c>
      <c r="E370" s="253" t="s">
        <v>3</v>
      </c>
      <c r="F370" s="254" t="s">
        <v>668</v>
      </c>
      <c r="G370" s="251"/>
      <c r="H370" s="255">
        <v>119.71</v>
      </c>
      <c r="J370" s="251"/>
      <c r="K370" s="251"/>
      <c r="L370" s="184"/>
      <c r="M370" s="186"/>
      <c r="N370" s="187"/>
      <c r="O370" s="187"/>
      <c r="P370" s="187"/>
      <c r="Q370" s="187"/>
      <c r="R370" s="187"/>
      <c r="S370" s="187"/>
      <c r="T370" s="188"/>
      <c r="AT370" s="185" t="s">
        <v>161</v>
      </c>
      <c r="AU370" s="185" t="s">
        <v>80</v>
      </c>
      <c r="AV370" s="5" t="s">
        <v>80</v>
      </c>
      <c r="AW370" s="5" t="s">
        <v>33</v>
      </c>
      <c r="AX370" s="5" t="s">
        <v>72</v>
      </c>
      <c r="AY370" s="185" t="s">
        <v>145</v>
      </c>
    </row>
    <row r="371" spans="2:51" s="5" customFormat="1" ht="12">
      <c r="B371" s="184"/>
      <c r="C371" s="251"/>
      <c r="D371" s="252" t="s">
        <v>161</v>
      </c>
      <c r="E371" s="253" t="s">
        <v>3</v>
      </c>
      <c r="F371" s="254" t="s">
        <v>669</v>
      </c>
      <c r="G371" s="251"/>
      <c r="H371" s="255">
        <v>157.27</v>
      </c>
      <c r="J371" s="251"/>
      <c r="K371" s="251"/>
      <c r="L371" s="184"/>
      <c r="M371" s="186"/>
      <c r="N371" s="187"/>
      <c r="O371" s="187"/>
      <c r="P371" s="187"/>
      <c r="Q371" s="187"/>
      <c r="R371" s="187"/>
      <c r="S371" s="187"/>
      <c r="T371" s="188"/>
      <c r="AT371" s="185" t="s">
        <v>161</v>
      </c>
      <c r="AU371" s="185" t="s">
        <v>80</v>
      </c>
      <c r="AV371" s="5" t="s">
        <v>80</v>
      </c>
      <c r="AW371" s="5" t="s">
        <v>33</v>
      </c>
      <c r="AX371" s="5" t="s">
        <v>72</v>
      </c>
      <c r="AY371" s="185" t="s">
        <v>145</v>
      </c>
    </row>
    <row r="372" spans="2:51" s="7" customFormat="1" ht="12">
      <c r="B372" s="194"/>
      <c r="C372" s="259"/>
      <c r="D372" s="252" t="s">
        <v>161</v>
      </c>
      <c r="E372" s="260" t="s">
        <v>3</v>
      </c>
      <c r="F372" s="261" t="s">
        <v>172</v>
      </c>
      <c r="G372" s="259"/>
      <c r="H372" s="262">
        <v>276.98</v>
      </c>
      <c r="J372" s="259"/>
      <c r="K372" s="259"/>
      <c r="L372" s="194"/>
      <c r="M372" s="196"/>
      <c r="N372" s="197"/>
      <c r="O372" s="197"/>
      <c r="P372" s="197"/>
      <c r="Q372" s="197"/>
      <c r="R372" s="197"/>
      <c r="S372" s="197"/>
      <c r="T372" s="198"/>
      <c r="AT372" s="195" t="s">
        <v>161</v>
      </c>
      <c r="AU372" s="195" t="s">
        <v>80</v>
      </c>
      <c r="AV372" s="7" t="s">
        <v>90</v>
      </c>
      <c r="AW372" s="7" t="s">
        <v>33</v>
      </c>
      <c r="AX372" s="7" t="s">
        <v>15</v>
      </c>
      <c r="AY372" s="195" t="s">
        <v>145</v>
      </c>
    </row>
    <row r="373" spans="1:65" s="35" customFormat="1" ht="24.2" customHeight="1">
      <c r="A373" s="12"/>
      <c r="B373" s="2"/>
      <c r="C373" s="246" t="s">
        <v>670</v>
      </c>
      <c r="D373" s="246" t="s">
        <v>149</v>
      </c>
      <c r="E373" s="247" t="s">
        <v>671</v>
      </c>
      <c r="F373" s="248" t="s">
        <v>672</v>
      </c>
      <c r="G373" s="249" t="s">
        <v>222</v>
      </c>
      <c r="H373" s="250">
        <v>2492.82</v>
      </c>
      <c r="I373" s="3"/>
      <c r="J373" s="272">
        <f>ROUND(I373*H373,2)</f>
        <v>0</v>
      </c>
      <c r="K373" s="248" t="s">
        <v>3</v>
      </c>
      <c r="L373" s="2"/>
      <c r="M373" s="4" t="s">
        <v>3</v>
      </c>
      <c r="N373" s="179" t="s">
        <v>43</v>
      </c>
      <c r="O373" s="53"/>
      <c r="P373" s="180">
        <f>O373*H373</f>
        <v>0</v>
      </c>
      <c r="Q373" s="180">
        <v>0</v>
      </c>
      <c r="R373" s="180">
        <f>Q373*H373</f>
        <v>0</v>
      </c>
      <c r="S373" s="180">
        <v>0</v>
      </c>
      <c r="T373" s="181">
        <f>S373*H373</f>
        <v>0</v>
      </c>
      <c r="U373" s="12"/>
      <c r="V373" s="12"/>
      <c r="W373" s="12"/>
      <c r="X373" s="12"/>
      <c r="Y373" s="12"/>
      <c r="Z373" s="12"/>
      <c r="AA373" s="12"/>
      <c r="AB373" s="12"/>
      <c r="AC373" s="12"/>
      <c r="AD373" s="12"/>
      <c r="AE373" s="12"/>
      <c r="AR373" s="182" t="s">
        <v>90</v>
      </c>
      <c r="AT373" s="182" t="s">
        <v>149</v>
      </c>
      <c r="AU373" s="182" t="s">
        <v>80</v>
      </c>
      <c r="AY373" s="22" t="s">
        <v>145</v>
      </c>
      <c r="BE373" s="183">
        <f>IF(N373="základní",J373,0)</f>
        <v>0</v>
      </c>
      <c r="BF373" s="183">
        <f>IF(N373="snížená",J373,0)</f>
        <v>0</v>
      </c>
      <c r="BG373" s="183">
        <f>IF(N373="zákl. přenesená",J373,0)</f>
        <v>0</v>
      </c>
      <c r="BH373" s="183">
        <f>IF(N373="sníž. přenesená",J373,0)</f>
        <v>0</v>
      </c>
      <c r="BI373" s="183">
        <f>IF(N373="nulová",J373,0)</f>
        <v>0</v>
      </c>
      <c r="BJ373" s="22" t="s">
        <v>15</v>
      </c>
      <c r="BK373" s="183">
        <f>ROUND(I373*H373,2)</f>
        <v>0</v>
      </c>
      <c r="BL373" s="22" t="s">
        <v>90</v>
      </c>
      <c r="BM373" s="182" t="s">
        <v>673</v>
      </c>
    </row>
    <row r="374" spans="2:51" s="6" customFormat="1" ht="12">
      <c r="B374" s="189"/>
      <c r="C374" s="256"/>
      <c r="D374" s="252" t="s">
        <v>161</v>
      </c>
      <c r="E374" s="257" t="s">
        <v>3</v>
      </c>
      <c r="F374" s="258" t="s">
        <v>257</v>
      </c>
      <c r="G374" s="256"/>
      <c r="H374" s="257" t="s">
        <v>3</v>
      </c>
      <c r="J374" s="256"/>
      <c r="K374" s="256"/>
      <c r="L374" s="189"/>
      <c r="M374" s="191"/>
      <c r="N374" s="192"/>
      <c r="O374" s="192"/>
      <c r="P374" s="192"/>
      <c r="Q374" s="192"/>
      <c r="R374" s="192"/>
      <c r="S374" s="192"/>
      <c r="T374" s="193"/>
      <c r="AT374" s="190" t="s">
        <v>161</v>
      </c>
      <c r="AU374" s="190" t="s">
        <v>80</v>
      </c>
      <c r="AV374" s="6" t="s">
        <v>15</v>
      </c>
      <c r="AW374" s="6" t="s">
        <v>33</v>
      </c>
      <c r="AX374" s="6" t="s">
        <v>72</v>
      </c>
      <c r="AY374" s="190" t="s">
        <v>145</v>
      </c>
    </row>
    <row r="375" spans="2:51" s="5" customFormat="1" ht="12">
      <c r="B375" s="184"/>
      <c r="C375" s="251"/>
      <c r="D375" s="252" t="s">
        <v>161</v>
      </c>
      <c r="E375" s="253" t="s">
        <v>3</v>
      </c>
      <c r="F375" s="254" t="s">
        <v>674</v>
      </c>
      <c r="G375" s="251"/>
      <c r="H375" s="255">
        <v>2492.82</v>
      </c>
      <c r="J375" s="251"/>
      <c r="K375" s="251"/>
      <c r="L375" s="184"/>
      <c r="M375" s="186"/>
      <c r="N375" s="187"/>
      <c r="O375" s="187"/>
      <c r="P375" s="187"/>
      <c r="Q375" s="187"/>
      <c r="R375" s="187"/>
      <c r="S375" s="187"/>
      <c r="T375" s="188"/>
      <c r="AT375" s="185" t="s">
        <v>161</v>
      </c>
      <c r="AU375" s="185" t="s">
        <v>80</v>
      </c>
      <c r="AV375" s="5" t="s">
        <v>80</v>
      </c>
      <c r="AW375" s="5" t="s">
        <v>33</v>
      </c>
      <c r="AX375" s="5" t="s">
        <v>15</v>
      </c>
      <c r="AY375" s="185" t="s">
        <v>145</v>
      </c>
    </row>
    <row r="376" spans="1:65" s="35" customFormat="1" ht="21.75" customHeight="1">
      <c r="A376" s="12"/>
      <c r="B376" s="2"/>
      <c r="C376" s="246" t="s">
        <v>675</v>
      </c>
      <c r="D376" s="246" t="s">
        <v>149</v>
      </c>
      <c r="E376" s="247" t="s">
        <v>676</v>
      </c>
      <c r="F376" s="248" t="s">
        <v>677</v>
      </c>
      <c r="G376" s="249" t="s">
        <v>222</v>
      </c>
      <c r="H376" s="250">
        <v>34.153</v>
      </c>
      <c r="I376" s="3"/>
      <c r="J376" s="272">
        <f>ROUND(I376*H376,2)</f>
        <v>0</v>
      </c>
      <c r="K376" s="248" t="s">
        <v>3</v>
      </c>
      <c r="L376" s="2"/>
      <c r="M376" s="4" t="s">
        <v>3</v>
      </c>
      <c r="N376" s="179" t="s">
        <v>43</v>
      </c>
      <c r="O376" s="53"/>
      <c r="P376" s="180">
        <f>O376*H376</f>
        <v>0</v>
      </c>
      <c r="Q376" s="180">
        <v>0</v>
      </c>
      <c r="R376" s="180">
        <f>Q376*H376</f>
        <v>0</v>
      </c>
      <c r="S376" s="180">
        <v>0</v>
      </c>
      <c r="T376" s="181">
        <f>S376*H376</f>
        <v>0</v>
      </c>
      <c r="U376" s="12"/>
      <c r="V376" s="12"/>
      <c r="W376" s="12"/>
      <c r="X376" s="12"/>
      <c r="Y376" s="12"/>
      <c r="Z376" s="12"/>
      <c r="AA376" s="12"/>
      <c r="AB376" s="12"/>
      <c r="AC376" s="12"/>
      <c r="AD376" s="12"/>
      <c r="AE376" s="12"/>
      <c r="AR376" s="182" t="s">
        <v>90</v>
      </c>
      <c r="AT376" s="182" t="s">
        <v>149</v>
      </c>
      <c r="AU376" s="182" t="s">
        <v>80</v>
      </c>
      <c r="AY376" s="22" t="s">
        <v>145</v>
      </c>
      <c r="BE376" s="183">
        <f>IF(N376="základní",J376,0)</f>
        <v>0</v>
      </c>
      <c r="BF376" s="183">
        <f>IF(N376="snížená",J376,0)</f>
        <v>0</v>
      </c>
      <c r="BG376" s="183">
        <f>IF(N376="zákl. přenesená",J376,0)</f>
        <v>0</v>
      </c>
      <c r="BH376" s="183">
        <f>IF(N376="sníž. přenesená",J376,0)</f>
        <v>0</v>
      </c>
      <c r="BI376" s="183">
        <f>IF(N376="nulová",J376,0)</f>
        <v>0</v>
      </c>
      <c r="BJ376" s="22" t="s">
        <v>15</v>
      </c>
      <c r="BK376" s="183">
        <f>ROUND(I376*H376,2)</f>
        <v>0</v>
      </c>
      <c r="BL376" s="22" t="s">
        <v>90</v>
      </c>
      <c r="BM376" s="182" t="s">
        <v>678</v>
      </c>
    </row>
    <row r="377" spans="2:51" s="5" customFormat="1" ht="12">
      <c r="B377" s="184"/>
      <c r="C377" s="251"/>
      <c r="D377" s="252" t="s">
        <v>161</v>
      </c>
      <c r="E377" s="253" t="s">
        <v>3</v>
      </c>
      <c r="F377" s="254" t="s">
        <v>679</v>
      </c>
      <c r="G377" s="251"/>
      <c r="H377" s="255">
        <v>34.153</v>
      </c>
      <c r="J377" s="251"/>
      <c r="K377" s="251"/>
      <c r="L377" s="184"/>
      <c r="M377" s="186"/>
      <c r="N377" s="187"/>
      <c r="O377" s="187"/>
      <c r="P377" s="187"/>
      <c r="Q377" s="187"/>
      <c r="R377" s="187"/>
      <c r="S377" s="187"/>
      <c r="T377" s="188"/>
      <c r="AT377" s="185" t="s">
        <v>161</v>
      </c>
      <c r="AU377" s="185" t="s">
        <v>80</v>
      </c>
      <c r="AV377" s="5" t="s">
        <v>80</v>
      </c>
      <c r="AW377" s="5" t="s">
        <v>33</v>
      </c>
      <c r="AX377" s="5" t="s">
        <v>15</v>
      </c>
      <c r="AY377" s="185" t="s">
        <v>145</v>
      </c>
    </row>
    <row r="378" spans="1:65" s="35" customFormat="1" ht="24.2" customHeight="1">
      <c r="A378" s="12"/>
      <c r="B378" s="2"/>
      <c r="C378" s="246" t="s">
        <v>680</v>
      </c>
      <c r="D378" s="246" t="s">
        <v>149</v>
      </c>
      <c r="E378" s="247" t="s">
        <v>681</v>
      </c>
      <c r="F378" s="248" t="s">
        <v>682</v>
      </c>
      <c r="G378" s="249" t="s">
        <v>222</v>
      </c>
      <c r="H378" s="250">
        <v>307.377</v>
      </c>
      <c r="I378" s="3"/>
      <c r="J378" s="272">
        <f>ROUND(I378*H378,2)</f>
        <v>0</v>
      </c>
      <c r="K378" s="248" t="s">
        <v>3</v>
      </c>
      <c r="L378" s="2"/>
      <c r="M378" s="4" t="s">
        <v>3</v>
      </c>
      <c r="N378" s="179" t="s">
        <v>43</v>
      </c>
      <c r="O378" s="53"/>
      <c r="P378" s="180">
        <f>O378*H378</f>
        <v>0</v>
      </c>
      <c r="Q378" s="180">
        <v>0</v>
      </c>
      <c r="R378" s="180">
        <f>Q378*H378</f>
        <v>0</v>
      </c>
      <c r="S378" s="180">
        <v>0</v>
      </c>
      <c r="T378" s="181">
        <f>S378*H378</f>
        <v>0</v>
      </c>
      <c r="U378" s="12"/>
      <c r="V378" s="12"/>
      <c r="W378" s="12"/>
      <c r="X378" s="12"/>
      <c r="Y378" s="12"/>
      <c r="Z378" s="12"/>
      <c r="AA378" s="12"/>
      <c r="AB378" s="12"/>
      <c r="AC378" s="12"/>
      <c r="AD378" s="12"/>
      <c r="AE378" s="12"/>
      <c r="AR378" s="182" t="s">
        <v>90</v>
      </c>
      <c r="AT378" s="182" t="s">
        <v>149</v>
      </c>
      <c r="AU378" s="182" t="s">
        <v>80</v>
      </c>
      <c r="AY378" s="22" t="s">
        <v>145</v>
      </c>
      <c r="BE378" s="183">
        <f>IF(N378="základní",J378,0)</f>
        <v>0</v>
      </c>
      <c r="BF378" s="183">
        <f>IF(N378="snížená",J378,0)</f>
        <v>0</v>
      </c>
      <c r="BG378" s="183">
        <f>IF(N378="zákl. přenesená",J378,0)</f>
        <v>0</v>
      </c>
      <c r="BH378" s="183">
        <f>IF(N378="sníž. přenesená",J378,0)</f>
        <v>0</v>
      </c>
      <c r="BI378" s="183">
        <f>IF(N378="nulová",J378,0)</f>
        <v>0</v>
      </c>
      <c r="BJ378" s="22" t="s">
        <v>15</v>
      </c>
      <c r="BK378" s="183">
        <f>ROUND(I378*H378,2)</f>
        <v>0</v>
      </c>
      <c r="BL378" s="22" t="s">
        <v>90</v>
      </c>
      <c r="BM378" s="182" t="s">
        <v>683</v>
      </c>
    </row>
    <row r="379" spans="2:51" s="6" customFormat="1" ht="12">
      <c r="B379" s="189"/>
      <c r="C379" s="256"/>
      <c r="D379" s="252" t="s">
        <v>161</v>
      </c>
      <c r="E379" s="257" t="s">
        <v>3</v>
      </c>
      <c r="F379" s="258" t="s">
        <v>257</v>
      </c>
      <c r="G379" s="256"/>
      <c r="H379" s="257" t="s">
        <v>3</v>
      </c>
      <c r="J379" s="256"/>
      <c r="K379" s="256"/>
      <c r="L379" s="189"/>
      <c r="M379" s="191"/>
      <c r="N379" s="192"/>
      <c r="O379" s="192"/>
      <c r="P379" s="192"/>
      <c r="Q379" s="192"/>
      <c r="R379" s="192"/>
      <c r="S379" s="192"/>
      <c r="T379" s="193"/>
      <c r="AT379" s="190" t="s">
        <v>161</v>
      </c>
      <c r="AU379" s="190" t="s">
        <v>80</v>
      </c>
      <c r="AV379" s="6" t="s">
        <v>15</v>
      </c>
      <c r="AW379" s="6" t="s">
        <v>33</v>
      </c>
      <c r="AX379" s="6" t="s">
        <v>72</v>
      </c>
      <c r="AY379" s="190" t="s">
        <v>145</v>
      </c>
    </row>
    <row r="380" spans="2:51" s="5" customFormat="1" ht="12">
      <c r="B380" s="184"/>
      <c r="C380" s="251"/>
      <c r="D380" s="252" t="s">
        <v>161</v>
      </c>
      <c r="E380" s="253" t="s">
        <v>3</v>
      </c>
      <c r="F380" s="254" t="s">
        <v>684</v>
      </c>
      <c r="G380" s="251"/>
      <c r="H380" s="255">
        <v>307.377</v>
      </c>
      <c r="J380" s="251"/>
      <c r="K380" s="251"/>
      <c r="L380" s="184"/>
      <c r="M380" s="186"/>
      <c r="N380" s="187"/>
      <c r="O380" s="187"/>
      <c r="P380" s="187"/>
      <c r="Q380" s="187"/>
      <c r="R380" s="187"/>
      <c r="S380" s="187"/>
      <c r="T380" s="188"/>
      <c r="AT380" s="185" t="s">
        <v>161</v>
      </c>
      <c r="AU380" s="185" t="s">
        <v>80</v>
      </c>
      <c r="AV380" s="5" t="s">
        <v>80</v>
      </c>
      <c r="AW380" s="5" t="s">
        <v>33</v>
      </c>
      <c r="AX380" s="5" t="s">
        <v>15</v>
      </c>
      <c r="AY380" s="185" t="s">
        <v>145</v>
      </c>
    </row>
    <row r="381" spans="1:65" s="35" customFormat="1" ht="33" customHeight="1">
      <c r="A381" s="12"/>
      <c r="B381" s="2"/>
      <c r="C381" s="246" t="s">
        <v>685</v>
      </c>
      <c r="D381" s="246" t="s">
        <v>149</v>
      </c>
      <c r="E381" s="247" t="s">
        <v>686</v>
      </c>
      <c r="F381" s="248" t="s">
        <v>687</v>
      </c>
      <c r="G381" s="249" t="s">
        <v>222</v>
      </c>
      <c r="H381" s="250">
        <v>34.153</v>
      </c>
      <c r="I381" s="3"/>
      <c r="J381" s="272">
        <f>ROUND(I381*H381,2)</f>
        <v>0</v>
      </c>
      <c r="K381" s="248" t="s">
        <v>3</v>
      </c>
      <c r="L381" s="2"/>
      <c r="M381" s="4" t="s">
        <v>3</v>
      </c>
      <c r="N381" s="179" t="s">
        <v>43</v>
      </c>
      <c r="O381" s="53"/>
      <c r="P381" s="180">
        <f>O381*H381</f>
        <v>0</v>
      </c>
      <c r="Q381" s="180">
        <v>0</v>
      </c>
      <c r="R381" s="180">
        <f>Q381*H381</f>
        <v>0</v>
      </c>
      <c r="S381" s="180">
        <v>0</v>
      </c>
      <c r="T381" s="181">
        <f>S381*H381</f>
        <v>0</v>
      </c>
      <c r="U381" s="12"/>
      <c r="V381" s="12"/>
      <c r="W381" s="12"/>
      <c r="X381" s="12"/>
      <c r="Y381" s="12"/>
      <c r="Z381" s="12"/>
      <c r="AA381" s="12"/>
      <c r="AB381" s="12"/>
      <c r="AC381" s="12"/>
      <c r="AD381" s="12"/>
      <c r="AE381" s="12"/>
      <c r="AR381" s="182" t="s">
        <v>90</v>
      </c>
      <c r="AT381" s="182" t="s">
        <v>149</v>
      </c>
      <c r="AU381" s="182" t="s">
        <v>80</v>
      </c>
      <c r="AY381" s="22" t="s">
        <v>145</v>
      </c>
      <c r="BE381" s="183">
        <f>IF(N381="základní",J381,0)</f>
        <v>0</v>
      </c>
      <c r="BF381" s="183">
        <f>IF(N381="snížená",J381,0)</f>
        <v>0</v>
      </c>
      <c r="BG381" s="183">
        <f>IF(N381="zákl. přenesená",J381,0)</f>
        <v>0</v>
      </c>
      <c r="BH381" s="183">
        <f>IF(N381="sníž. přenesená",J381,0)</f>
        <v>0</v>
      </c>
      <c r="BI381" s="183">
        <f>IF(N381="nulová",J381,0)</f>
        <v>0</v>
      </c>
      <c r="BJ381" s="22" t="s">
        <v>15</v>
      </c>
      <c r="BK381" s="183">
        <f>ROUND(I381*H381,2)</f>
        <v>0</v>
      </c>
      <c r="BL381" s="22" t="s">
        <v>90</v>
      </c>
      <c r="BM381" s="182" t="s">
        <v>688</v>
      </c>
    </row>
    <row r="382" spans="2:51" s="5" customFormat="1" ht="12">
      <c r="B382" s="184"/>
      <c r="C382" s="251"/>
      <c r="D382" s="252" t="s">
        <v>161</v>
      </c>
      <c r="E382" s="253" t="s">
        <v>3</v>
      </c>
      <c r="F382" s="254" t="s">
        <v>679</v>
      </c>
      <c r="G382" s="251"/>
      <c r="H382" s="255">
        <v>34.153</v>
      </c>
      <c r="J382" s="251"/>
      <c r="K382" s="251"/>
      <c r="L382" s="184"/>
      <c r="M382" s="186"/>
      <c r="N382" s="187"/>
      <c r="O382" s="187"/>
      <c r="P382" s="187"/>
      <c r="Q382" s="187"/>
      <c r="R382" s="187"/>
      <c r="S382" s="187"/>
      <c r="T382" s="188"/>
      <c r="AT382" s="185" t="s">
        <v>161</v>
      </c>
      <c r="AU382" s="185" t="s">
        <v>80</v>
      </c>
      <c r="AV382" s="5" t="s">
        <v>80</v>
      </c>
      <c r="AW382" s="5" t="s">
        <v>33</v>
      </c>
      <c r="AX382" s="5" t="s">
        <v>15</v>
      </c>
      <c r="AY382" s="185" t="s">
        <v>145</v>
      </c>
    </row>
    <row r="383" spans="1:65" s="35" customFormat="1" ht="33" customHeight="1">
      <c r="A383" s="12"/>
      <c r="B383" s="2"/>
      <c r="C383" s="246" t="s">
        <v>689</v>
      </c>
      <c r="D383" s="246" t="s">
        <v>149</v>
      </c>
      <c r="E383" s="247" t="s">
        <v>690</v>
      </c>
      <c r="F383" s="248" t="s">
        <v>691</v>
      </c>
      <c r="G383" s="249" t="s">
        <v>222</v>
      </c>
      <c r="H383" s="250">
        <v>119.71</v>
      </c>
      <c r="I383" s="3"/>
      <c r="J383" s="272">
        <f>ROUND(I383*H383,2)</f>
        <v>0</v>
      </c>
      <c r="K383" s="248" t="s">
        <v>3</v>
      </c>
      <c r="L383" s="2"/>
      <c r="M383" s="4" t="s">
        <v>3</v>
      </c>
      <c r="N383" s="179" t="s">
        <v>43</v>
      </c>
      <c r="O383" s="53"/>
      <c r="P383" s="180">
        <f>O383*H383</f>
        <v>0</v>
      </c>
      <c r="Q383" s="180">
        <v>0</v>
      </c>
      <c r="R383" s="180">
        <f>Q383*H383</f>
        <v>0</v>
      </c>
      <c r="S383" s="180">
        <v>0</v>
      </c>
      <c r="T383" s="181">
        <f>S383*H383</f>
        <v>0</v>
      </c>
      <c r="U383" s="12"/>
      <c r="V383" s="12"/>
      <c r="W383" s="12"/>
      <c r="X383" s="12"/>
      <c r="Y383" s="12"/>
      <c r="Z383" s="12"/>
      <c r="AA383" s="12"/>
      <c r="AB383" s="12"/>
      <c r="AC383" s="12"/>
      <c r="AD383" s="12"/>
      <c r="AE383" s="12"/>
      <c r="AR383" s="182" t="s">
        <v>90</v>
      </c>
      <c r="AT383" s="182" t="s">
        <v>149</v>
      </c>
      <c r="AU383" s="182" t="s">
        <v>80</v>
      </c>
      <c r="AY383" s="22" t="s">
        <v>145</v>
      </c>
      <c r="BE383" s="183">
        <f>IF(N383="základní",J383,0)</f>
        <v>0</v>
      </c>
      <c r="BF383" s="183">
        <f>IF(N383="snížená",J383,0)</f>
        <v>0</v>
      </c>
      <c r="BG383" s="183">
        <f>IF(N383="zákl. přenesená",J383,0)</f>
        <v>0</v>
      </c>
      <c r="BH383" s="183">
        <f>IF(N383="sníž. přenesená",J383,0)</f>
        <v>0</v>
      </c>
      <c r="BI383" s="183">
        <f>IF(N383="nulová",J383,0)</f>
        <v>0</v>
      </c>
      <c r="BJ383" s="22" t="s">
        <v>15</v>
      </c>
      <c r="BK383" s="183">
        <f>ROUND(I383*H383,2)</f>
        <v>0</v>
      </c>
      <c r="BL383" s="22" t="s">
        <v>90</v>
      </c>
      <c r="BM383" s="182" t="s">
        <v>692</v>
      </c>
    </row>
    <row r="384" spans="2:51" s="5" customFormat="1" ht="12">
      <c r="B384" s="184"/>
      <c r="C384" s="251"/>
      <c r="D384" s="252" t="s">
        <v>161</v>
      </c>
      <c r="E384" s="253" t="s">
        <v>3</v>
      </c>
      <c r="F384" s="254" t="s">
        <v>668</v>
      </c>
      <c r="G384" s="251"/>
      <c r="H384" s="255">
        <v>119.71</v>
      </c>
      <c r="J384" s="251"/>
      <c r="K384" s="251"/>
      <c r="L384" s="184"/>
      <c r="M384" s="186"/>
      <c r="N384" s="187"/>
      <c r="O384" s="187"/>
      <c r="P384" s="187"/>
      <c r="Q384" s="187"/>
      <c r="R384" s="187"/>
      <c r="S384" s="187"/>
      <c r="T384" s="188"/>
      <c r="AT384" s="185" t="s">
        <v>161</v>
      </c>
      <c r="AU384" s="185" t="s">
        <v>80</v>
      </c>
      <c r="AV384" s="5" t="s">
        <v>80</v>
      </c>
      <c r="AW384" s="5" t="s">
        <v>33</v>
      </c>
      <c r="AX384" s="5" t="s">
        <v>15</v>
      </c>
      <c r="AY384" s="185" t="s">
        <v>145</v>
      </c>
    </row>
    <row r="385" spans="1:65" s="35" customFormat="1" ht="24.2" customHeight="1">
      <c r="A385" s="12"/>
      <c r="B385" s="2"/>
      <c r="C385" s="246" t="s">
        <v>693</v>
      </c>
      <c r="D385" s="246" t="s">
        <v>149</v>
      </c>
      <c r="E385" s="247" t="s">
        <v>694</v>
      </c>
      <c r="F385" s="248" t="s">
        <v>291</v>
      </c>
      <c r="G385" s="249" t="s">
        <v>222</v>
      </c>
      <c r="H385" s="250">
        <v>157.27</v>
      </c>
      <c r="I385" s="3"/>
      <c r="J385" s="272">
        <f>ROUND(I385*H385,2)</f>
        <v>0</v>
      </c>
      <c r="K385" s="248" t="s">
        <v>3</v>
      </c>
      <c r="L385" s="2"/>
      <c r="M385" s="4" t="s">
        <v>3</v>
      </c>
      <c r="N385" s="179" t="s">
        <v>43</v>
      </c>
      <c r="O385" s="53"/>
      <c r="P385" s="180">
        <f>O385*H385</f>
        <v>0</v>
      </c>
      <c r="Q385" s="180">
        <v>0</v>
      </c>
      <c r="R385" s="180">
        <f>Q385*H385</f>
        <v>0</v>
      </c>
      <c r="S385" s="180">
        <v>0</v>
      </c>
      <c r="T385" s="181">
        <f>S385*H385</f>
        <v>0</v>
      </c>
      <c r="U385" s="12"/>
      <c r="V385" s="12"/>
      <c r="W385" s="12"/>
      <c r="X385" s="12"/>
      <c r="Y385" s="12"/>
      <c r="Z385" s="12"/>
      <c r="AA385" s="12"/>
      <c r="AB385" s="12"/>
      <c r="AC385" s="12"/>
      <c r="AD385" s="12"/>
      <c r="AE385" s="12"/>
      <c r="AR385" s="182" t="s">
        <v>90</v>
      </c>
      <c r="AT385" s="182" t="s">
        <v>149</v>
      </c>
      <c r="AU385" s="182" t="s">
        <v>80</v>
      </c>
      <c r="AY385" s="22" t="s">
        <v>145</v>
      </c>
      <c r="BE385" s="183">
        <f>IF(N385="základní",J385,0)</f>
        <v>0</v>
      </c>
      <c r="BF385" s="183">
        <f>IF(N385="snížená",J385,0)</f>
        <v>0</v>
      </c>
      <c r="BG385" s="183">
        <f>IF(N385="zákl. přenesená",J385,0)</f>
        <v>0</v>
      </c>
      <c r="BH385" s="183">
        <f>IF(N385="sníž. přenesená",J385,0)</f>
        <v>0</v>
      </c>
      <c r="BI385" s="183">
        <f>IF(N385="nulová",J385,0)</f>
        <v>0</v>
      </c>
      <c r="BJ385" s="22" t="s">
        <v>15</v>
      </c>
      <c r="BK385" s="183">
        <f>ROUND(I385*H385,2)</f>
        <v>0</v>
      </c>
      <c r="BL385" s="22" t="s">
        <v>90</v>
      </c>
      <c r="BM385" s="182" t="s">
        <v>695</v>
      </c>
    </row>
    <row r="386" spans="2:51" s="5" customFormat="1" ht="12">
      <c r="B386" s="184"/>
      <c r="C386" s="251"/>
      <c r="D386" s="252" t="s">
        <v>161</v>
      </c>
      <c r="E386" s="253" t="s">
        <v>3</v>
      </c>
      <c r="F386" s="254" t="s">
        <v>696</v>
      </c>
      <c r="G386" s="251"/>
      <c r="H386" s="255">
        <v>157.27</v>
      </c>
      <c r="J386" s="251"/>
      <c r="K386" s="251"/>
      <c r="L386" s="184"/>
      <c r="M386" s="186"/>
      <c r="N386" s="187"/>
      <c r="O386" s="187"/>
      <c r="P386" s="187"/>
      <c r="Q386" s="187"/>
      <c r="R386" s="187"/>
      <c r="S386" s="187"/>
      <c r="T386" s="188"/>
      <c r="AT386" s="185" t="s">
        <v>161</v>
      </c>
      <c r="AU386" s="185" t="s">
        <v>80</v>
      </c>
      <c r="AV386" s="5" t="s">
        <v>80</v>
      </c>
      <c r="AW386" s="5" t="s">
        <v>33</v>
      </c>
      <c r="AX386" s="5" t="s">
        <v>15</v>
      </c>
      <c r="AY386" s="185" t="s">
        <v>145</v>
      </c>
    </row>
    <row r="387" spans="2:63" s="1" customFormat="1" ht="22.9" customHeight="1">
      <c r="B387" s="171"/>
      <c r="C387" s="242"/>
      <c r="D387" s="240" t="s">
        <v>71</v>
      </c>
      <c r="E387" s="244" t="s">
        <v>697</v>
      </c>
      <c r="F387" s="244" t="s">
        <v>698</v>
      </c>
      <c r="G387" s="242"/>
      <c r="H387" s="242"/>
      <c r="J387" s="245">
        <f>BK387</f>
        <v>0</v>
      </c>
      <c r="K387" s="242"/>
      <c r="L387" s="171"/>
      <c r="M387" s="173"/>
      <c r="N387" s="174"/>
      <c r="O387" s="174"/>
      <c r="P387" s="175">
        <f>P388</f>
        <v>0</v>
      </c>
      <c r="Q387" s="174"/>
      <c r="R387" s="175">
        <f>R388</f>
        <v>0</v>
      </c>
      <c r="S387" s="174"/>
      <c r="T387" s="176">
        <f>T388</f>
        <v>0</v>
      </c>
      <c r="AR387" s="172" t="s">
        <v>15</v>
      </c>
      <c r="AT387" s="177" t="s">
        <v>71</v>
      </c>
      <c r="AU387" s="177" t="s">
        <v>15</v>
      </c>
      <c r="AY387" s="172" t="s">
        <v>145</v>
      </c>
      <c r="BK387" s="178">
        <f>BK388</f>
        <v>0</v>
      </c>
    </row>
    <row r="388" spans="1:65" s="35" customFormat="1" ht="33" customHeight="1">
      <c r="A388" s="12"/>
      <c r="B388" s="2"/>
      <c r="C388" s="246" t="s">
        <v>699</v>
      </c>
      <c r="D388" s="246" t="s">
        <v>149</v>
      </c>
      <c r="E388" s="247" t="s">
        <v>700</v>
      </c>
      <c r="F388" s="248" t="s">
        <v>701</v>
      </c>
      <c r="G388" s="249" t="s">
        <v>222</v>
      </c>
      <c r="H388" s="250">
        <v>1556.46</v>
      </c>
      <c r="I388" s="3"/>
      <c r="J388" s="272">
        <f>ROUND(I388*H388,2)</f>
        <v>0</v>
      </c>
      <c r="K388" s="248" t="s">
        <v>3</v>
      </c>
      <c r="L388" s="2"/>
      <c r="M388" s="4" t="s">
        <v>3</v>
      </c>
      <c r="N388" s="179" t="s">
        <v>43</v>
      </c>
      <c r="O388" s="53"/>
      <c r="P388" s="180">
        <f>O388*H388</f>
        <v>0</v>
      </c>
      <c r="Q388" s="180">
        <v>0</v>
      </c>
      <c r="R388" s="180">
        <f>Q388*H388</f>
        <v>0</v>
      </c>
      <c r="S388" s="180">
        <v>0</v>
      </c>
      <c r="T388" s="181">
        <f>S388*H388</f>
        <v>0</v>
      </c>
      <c r="U388" s="12"/>
      <c r="V388" s="12"/>
      <c r="W388" s="12"/>
      <c r="X388" s="12"/>
      <c r="Y388" s="12"/>
      <c r="Z388" s="12"/>
      <c r="AA388" s="12"/>
      <c r="AB388" s="12"/>
      <c r="AC388" s="12"/>
      <c r="AD388" s="12"/>
      <c r="AE388" s="12"/>
      <c r="AR388" s="182" t="s">
        <v>90</v>
      </c>
      <c r="AT388" s="182" t="s">
        <v>149</v>
      </c>
      <c r="AU388" s="182" t="s">
        <v>80</v>
      </c>
      <c r="AY388" s="22" t="s">
        <v>145</v>
      </c>
      <c r="BE388" s="183">
        <f>IF(N388="základní",J388,0)</f>
        <v>0</v>
      </c>
      <c r="BF388" s="183">
        <f>IF(N388="snížená",J388,0)</f>
        <v>0</v>
      </c>
      <c r="BG388" s="183">
        <f>IF(N388="zákl. přenesená",J388,0)</f>
        <v>0</v>
      </c>
      <c r="BH388" s="183">
        <f>IF(N388="sníž. přenesená",J388,0)</f>
        <v>0</v>
      </c>
      <c r="BI388" s="183">
        <f>IF(N388="nulová",J388,0)</f>
        <v>0</v>
      </c>
      <c r="BJ388" s="22" t="s">
        <v>15</v>
      </c>
      <c r="BK388" s="183">
        <f>ROUND(I388*H388,2)</f>
        <v>0</v>
      </c>
      <c r="BL388" s="22" t="s">
        <v>90</v>
      </c>
      <c r="BM388" s="182" t="s">
        <v>702</v>
      </c>
    </row>
    <row r="389" spans="2:63" s="1" customFormat="1" ht="22.9" customHeight="1">
      <c r="B389" s="171"/>
      <c r="C389" s="242"/>
      <c r="D389" s="240" t="s">
        <v>71</v>
      </c>
      <c r="E389" s="244" t="s">
        <v>99</v>
      </c>
      <c r="F389" s="244" t="s">
        <v>703</v>
      </c>
      <c r="G389" s="242"/>
      <c r="H389" s="242"/>
      <c r="J389" s="245">
        <f>BK389</f>
        <v>0</v>
      </c>
      <c r="K389" s="242"/>
      <c r="L389" s="171"/>
      <c r="M389" s="173"/>
      <c r="N389" s="174"/>
      <c r="O389" s="174"/>
      <c r="P389" s="175">
        <f>SUM(P390:P394)</f>
        <v>0</v>
      </c>
      <c r="Q389" s="174"/>
      <c r="R389" s="175">
        <f>SUM(R390:R394)</f>
        <v>0</v>
      </c>
      <c r="S389" s="174"/>
      <c r="T389" s="176">
        <f>SUM(T390:T394)</f>
        <v>0</v>
      </c>
      <c r="AR389" s="172" t="s">
        <v>93</v>
      </c>
      <c r="AT389" s="177" t="s">
        <v>71</v>
      </c>
      <c r="AU389" s="177" t="s">
        <v>15</v>
      </c>
      <c r="AY389" s="172" t="s">
        <v>145</v>
      </c>
      <c r="BK389" s="178">
        <f>SUM(BK390:BK394)</f>
        <v>0</v>
      </c>
    </row>
    <row r="390" spans="1:65" s="35" customFormat="1" ht="16.5" customHeight="1">
      <c r="A390" s="12"/>
      <c r="B390" s="2"/>
      <c r="C390" s="246" t="s">
        <v>704</v>
      </c>
      <c r="D390" s="246" t="s">
        <v>149</v>
      </c>
      <c r="E390" s="247" t="s">
        <v>705</v>
      </c>
      <c r="F390" s="248" t="s">
        <v>706</v>
      </c>
      <c r="G390" s="249" t="s">
        <v>707</v>
      </c>
      <c r="H390" s="250">
        <v>1</v>
      </c>
      <c r="I390" s="3"/>
      <c r="J390" s="272">
        <f>ROUND(I390*H390,2)</f>
        <v>0</v>
      </c>
      <c r="K390" s="248" t="s">
        <v>3</v>
      </c>
      <c r="L390" s="2"/>
      <c r="M390" s="4" t="s">
        <v>3</v>
      </c>
      <c r="N390" s="179" t="s">
        <v>43</v>
      </c>
      <c r="O390" s="53"/>
      <c r="P390" s="180">
        <f>O390*H390</f>
        <v>0</v>
      </c>
      <c r="Q390" s="180">
        <v>0</v>
      </c>
      <c r="R390" s="180">
        <f>Q390*H390</f>
        <v>0</v>
      </c>
      <c r="S390" s="180">
        <v>0</v>
      </c>
      <c r="T390" s="181">
        <f>S390*H390</f>
        <v>0</v>
      </c>
      <c r="U390" s="12"/>
      <c r="V390" s="12"/>
      <c r="W390" s="12"/>
      <c r="X390" s="12"/>
      <c r="Y390" s="12"/>
      <c r="Z390" s="12"/>
      <c r="AA390" s="12"/>
      <c r="AB390" s="12"/>
      <c r="AC390" s="12"/>
      <c r="AD390" s="12"/>
      <c r="AE390" s="12"/>
      <c r="AR390" s="182" t="s">
        <v>708</v>
      </c>
      <c r="AT390" s="182" t="s">
        <v>149</v>
      </c>
      <c r="AU390" s="182" t="s">
        <v>80</v>
      </c>
      <c r="AY390" s="22" t="s">
        <v>145</v>
      </c>
      <c r="BE390" s="183">
        <f>IF(N390="základní",J390,0)</f>
        <v>0</v>
      </c>
      <c r="BF390" s="183">
        <f>IF(N390="snížená",J390,0)</f>
        <v>0</v>
      </c>
      <c r="BG390" s="183">
        <f>IF(N390="zákl. přenesená",J390,0)</f>
        <v>0</v>
      </c>
      <c r="BH390" s="183">
        <f>IF(N390="sníž. přenesená",J390,0)</f>
        <v>0</v>
      </c>
      <c r="BI390" s="183">
        <f>IF(N390="nulová",J390,0)</f>
        <v>0</v>
      </c>
      <c r="BJ390" s="22" t="s">
        <v>15</v>
      </c>
      <c r="BK390" s="183">
        <f>ROUND(I390*H390,2)</f>
        <v>0</v>
      </c>
      <c r="BL390" s="22" t="s">
        <v>708</v>
      </c>
      <c r="BM390" s="182" t="s">
        <v>709</v>
      </c>
    </row>
    <row r="391" spans="1:65" s="35" customFormat="1" ht="16.5" customHeight="1">
      <c r="A391" s="12"/>
      <c r="B391" s="2"/>
      <c r="C391" s="246" t="s">
        <v>710</v>
      </c>
      <c r="D391" s="246" t="s">
        <v>149</v>
      </c>
      <c r="E391" s="247" t="s">
        <v>711</v>
      </c>
      <c r="F391" s="248" t="s">
        <v>712</v>
      </c>
      <c r="G391" s="249" t="s">
        <v>152</v>
      </c>
      <c r="H391" s="250">
        <v>2</v>
      </c>
      <c r="I391" s="3"/>
      <c r="J391" s="272">
        <f>ROUND(I391*H391,2)</f>
        <v>0</v>
      </c>
      <c r="K391" s="248" t="s">
        <v>3</v>
      </c>
      <c r="L391" s="2"/>
      <c r="M391" s="4" t="s">
        <v>3</v>
      </c>
      <c r="N391" s="179" t="s">
        <v>43</v>
      </c>
      <c r="O391" s="53"/>
      <c r="P391" s="180">
        <f>O391*H391</f>
        <v>0</v>
      </c>
      <c r="Q391" s="180">
        <v>0</v>
      </c>
      <c r="R391" s="180">
        <f>Q391*H391</f>
        <v>0</v>
      </c>
      <c r="S391" s="180">
        <v>0</v>
      </c>
      <c r="T391" s="181">
        <f>S391*H391</f>
        <v>0</v>
      </c>
      <c r="U391" s="12"/>
      <c r="V391" s="12"/>
      <c r="W391" s="12"/>
      <c r="X391" s="12"/>
      <c r="Y391" s="12"/>
      <c r="Z391" s="12"/>
      <c r="AA391" s="12"/>
      <c r="AB391" s="12"/>
      <c r="AC391" s="12"/>
      <c r="AD391" s="12"/>
      <c r="AE391" s="12"/>
      <c r="AR391" s="182" t="s">
        <v>713</v>
      </c>
      <c r="AT391" s="182" t="s">
        <v>149</v>
      </c>
      <c r="AU391" s="182" t="s">
        <v>80</v>
      </c>
      <c r="AY391" s="22" t="s">
        <v>145</v>
      </c>
      <c r="BE391" s="183">
        <f>IF(N391="základní",J391,0)</f>
        <v>0</v>
      </c>
      <c r="BF391" s="183">
        <f>IF(N391="snížená",J391,0)</f>
        <v>0</v>
      </c>
      <c r="BG391" s="183">
        <f>IF(N391="zákl. přenesená",J391,0)</f>
        <v>0</v>
      </c>
      <c r="BH391" s="183">
        <f>IF(N391="sníž. přenesená",J391,0)</f>
        <v>0</v>
      </c>
      <c r="BI391" s="183">
        <f>IF(N391="nulová",J391,0)</f>
        <v>0</v>
      </c>
      <c r="BJ391" s="22" t="s">
        <v>15</v>
      </c>
      <c r="BK391" s="183">
        <f>ROUND(I391*H391,2)</f>
        <v>0</v>
      </c>
      <c r="BL391" s="22" t="s">
        <v>713</v>
      </c>
      <c r="BM391" s="182" t="s">
        <v>714</v>
      </c>
    </row>
    <row r="392" spans="1:65" s="35" customFormat="1" ht="16.5" customHeight="1">
      <c r="A392" s="12"/>
      <c r="B392" s="2"/>
      <c r="C392" s="246" t="s">
        <v>715</v>
      </c>
      <c r="D392" s="246" t="s">
        <v>149</v>
      </c>
      <c r="E392" s="247" t="s">
        <v>716</v>
      </c>
      <c r="F392" s="248" t="s">
        <v>717</v>
      </c>
      <c r="G392" s="249" t="s">
        <v>152</v>
      </c>
      <c r="H392" s="250">
        <v>2</v>
      </c>
      <c r="I392" s="3"/>
      <c r="J392" s="272">
        <f>ROUND(I392*H392,2)</f>
        <v>0</v>
      </c>
      <c r="K392" s="248" t="s">
        <v>3</v>
      </c>
      <c r="L392" s="2"/>
      <c r="M392" s="4" t="s">
        <v>3</v>
      </c>
      <c r="N392" s="179" t="s">
        <v>43</v>
      </c>
      <c r="O392" s="53"/>
      <c r="P392" s="180">
        <f>O392*H392</f>
        <v>0</v>
      </c>
      <c r="Q392" s="180">
        <v>0</v>
      </c>
      <c r="R392" s="180">
        <f>Q392*H392</f>
        <v>0</v>
      </c>
      <c r="S392" s="180">
        <v>0</v>
      </c>
      <c r="T392" s="181">
        <f>S392*H392</f>
        <v>0</v>
      </c>
      <c r="U392" s="12"/>
      <c r="V392" s="12"/>
      <c r="W392" s="12"/>
      <c r="X392" s="12"/>
      <c r="Y392" s="12"/>
      <c r="Z392" s="12"/>
      <c r="AA392" s="12"/>
      <c r="AB392" s="12"/>
      <c r="AC392" s="12"/>
      <c r="AD392" s="12"/>
      <c r="AE392" s="12"/>
      <c r="AR392" s="182" t="s">
        <v>713</v>
      </c>
      <c r="AT392" s="182" t="s">
        <v>149</v>
      </c>
      <c r="AU392" s="182" t="s">
        <v>80</v>
      </c>
      <c r="AY392" s="22" t="s">
        <v>145</v>
      </c>
      <c r="BE392" s="183">
        <f>IF(N392="základní",J392,0)</f>
        <v>0</v>
      </c>
      <c r="BF392" s="183">
        <f>IF(N392="snížená",J392,0)</f>
        <v>0</v>
      </c>
      <c r="BG392" s="183">
        <f>IF(N392="zákl. přenesená",J392,0)</f>
        <v>0</v>
      </c>
      <c r="BH392" s="183">
        <f>IF(N392="sníž. přenesená",J392,0)</f>
        <v>0</v>
      </c>
      <c r="BI392" s="183">
        <f>IF(N392="nulová",J392,0)</f>
        <v>0</v>
      </c>
      <c r="BJ392" s="22" t="s">
        <v>15</v>
      </c>
      <c r="BK392" s="183">
        <f>ROUND(I392*H392,2)</f>
        <v>0</v>
      </c>
      <c r="BL392" s="22" t="s">
        <v>713</v>
      </c>
      <c r="BM392" s="182" t="s">
        <v>718</v>
      </c>
    </row>
    <row r="393" spans="1:65" s="35" customFormat="1" ht="16.5" customHeight="1">
      <c r="A393" s="12"/>
      <c r="B393" s="2"/>
      <c r="C393" s="246" t="s">
        <v>719</v>
      </c>
      <c r="D393" s="246" t="s">
        <v>149</v>
      </c>
      <c r="E393" s="247" t="s">
        <v>720</v>
      </c>
      <c r="F393" s="248" t="s">
        <v>721</v>
      </c>
      <c r="G393" s="249" t="s">
        <v>152</v>
      </c>
      <c r="H393" s="250">
        <v>1</v>
      </c>
      <c r="I393" s="3"/>
      <c r="J393" s="272">
        <f>ROUND(I393*H393,2)</f>
        <v>0</v>
      </c>
      <c r="K393" s="248" t="s">
        <v>3</v>
      </c>
      <c r="L393" s="2"/>
      <c r="M393" s="4" t="s">
        <v>3</v>
      </c>
      <c r="N393" s="179" t="s">
        <v>43</v>
      </c>
      <c r="O393" s="53"/>
      <c r="P393" s="180">
        <f>O393*H393</f>
        <v>0</v>
      </c>
      <c r="Q393" s="180">
        <v>0</v>
      </c>
      <c r="R393" s="180">
        <f>Q393*H393</f>
        <v>0</v>
      </c>
      <c r="S393" s="180">
        <v>0</v>
      </c>
      <c r="T393" s="181">
        <f>S393*H393</f>
        <v>0</v>
      </c>
      <c r="U393" s="12"/>
      <c r="V393" s="12"/>
      <c r="W393" s="12"/>
      <c r="X393" s="12"/>
      <c r="Y393" s="12"/>
      <c r="Z393" s="12"/>
      <c r="AA393" s="12"/>
      <c r="AB393" s="12"/>
      <c r="AC393" s="12"/>
      <c r="AD393" s="12"/>
      <c r="AE393" s="12"/>
      <c r="AR393" s="182" t="s">
        <v>90</v>
      </c>
      <c r="AT393" s="182" t="s">
        <v>149</v>
      </c>
      <c r="AU393" s="182" t="s">
        <v>80</v>
      </c>
      <c r="AY393" s="22" t="s">
        <v>145</v>
      </c>
      <c r="BE393" s="183">
        <f>IF(N393="základní",J393,0)</f>
        <v>0</v>
      </c>
      <c r="BF393" s="183">
        <f>IF(N393="snížená",J393,0)</f>
        <v>0</v>
      </c>
      <c r="BG393" s="183">
        <f>IF(N393="zákl. přenesená",J393,0)</f>
        <v>0</v>
      </c>
      <c r="BH393" s="183">
        <f>IF(N393="sníž. přenesená",J393,0)</f>
        <v>0</v>
      </c>
      <c r="BI393" s="183">
        <f>IF(N393="nulová",J393,0)</f>
        <v>0</v>
      </c>
      <c r="BJ393" s="22" t="s">
        <v>15</v>
      </c>
      <c r="BK393" s="183">
        <f>ROUND(I393*H393,2)</f>
        <v>0</v>
      </c>
      <c r="BL393" s="22" t="s">
        <v>90</v>
      </c>
      <c r="BM393" s="182" t="s">
        <v>722</v>
      </c>
    </row>
    <row r="394" spans="1:65" s="35" customFormat="1" ht="16.5" customHeight="1">
      <c r="A394" s="12"/>
      <c r="B394" s="2"/>
      <c r="C394" s="246" t="s">
        <v>723</v>
      </c>
      <c r="D394" s="246" t="s">
        <v>149</v>
      </c>
      <c r="E394" s="247" t="s">
        <v>724</v>
      </c>
      <c r="F394" s="248" t="s">
        <v>725</v>
      </c>
      <c r="G394" s="249" t="s">
        <v>152</v>
      </c>
      <c r="H394" s="250">
        <v>1</v>
      </c>
      <c r="I394" s="3"/>
      <c r="J394" s="272">
        <f>ROUND(I394*H394,2)</f>
        <v>0</v>
      </c>
      <c r="K394" s="248" t="s">
        <v>3</v>
      </c>
      <c r="L394" s="2"/>
      <c r="M394" s="11" t="s">
        <v>3</v>
      </c>
      <c r="N394" s="206" t="s">
        <v>43</v>
      </c>
      <c r="O394" s="207"/>
      <c r="P394" s="208">
        <f>O394*H394</f>
        <v>0</v>
      </c>
      <c r="Q394" s="208">
        <v>0</v>
      </c>
      <c r="R394" s="208">
        <f>Q394*H394</f>
        <v>0</v>
      </c>
      <c r="S394" s="208">
        <v>0</v>
      </c>
      <c r="T394" s="209">
        <f>S394*H394</f>
        <v>0</v>
      </c>
      <c r="U394" s="12"/>
      <c r="V394" s="12"/>
      <c r="W394" s="12"/>
      <c r="X394" s="12"/>
      <c r="Y394" s="12"/>
      <c r="Z394" s="12"/>
      <c r="AA394" s="12"/>
      <c r="AB394" s="12"/>
      <c r="AC394" s="12"/>
      <c r="AD394" s="12"/>
      <c r="AE394" s="12"/>
      <c r="AR394" s="182" t="s">
        <v>90</v>
      </c>
      <c r="AT394" s="182" t="s">
        <v>149</v>
      </c>
      <c r="AU394" s="182" t="s">
        <v>80</v>
      </c>
      <c r="AY394" s="22" t="s">
        <v>145</v>
      </c>
      <c r="BE394" s="183">
        <f>IF(N394="základní",J394,0)</f>
        <v>0</v>
      </c>
      <c r="BF394" s="183">
        <f>IF(N394="snížená",J394,0)</f>
        <v>0</v>
      </c>
      <c r="BG394" s="183">
        <f>IF(N394="zákl. přenesená",J394,0)</f>
        <v>0</v>
      </c>
      <c r="BH394" s="183">
        <f>IF(N394="sníž. přenesená",J394,0)</f>
        <v>0</v>
      </c>
      <c r="BI394" s="183">
        <f>IF(N394="nulová",J394,0)</f>
        <v>0</v>
      </c>
      <c r="BJ394" s="22" t="s">
        <v>15</v>
      </c>
      <c r="BK394" s="183">
        <f>ROUND(I394*H394,2)</f>
        <v>0</v>
      </c>
      <c r="BL394" s="22" t="s">
        <v>90</v>
      </c>
      <c r="BM394" s="182" t="s">
        <v>726</v>
      </c>
    </row>
    <row r="395" spans="1:31" s="35" customFormat="1" ht="6.95" customHeight="1">
      <c r="A395" s="12"/>
      <c r="B395" s="39"/>
      <c r="C395" s="40"/>
      <c r="D395" s="40"/>
      <c r="E395" s="40"/>
      <c r="F395" s="40"/>
      <c r="G395" s="40"/>
      <c r="H395" s="40"/>
      <c r="I395" s="40"/>
      <c r="J395" s="40"/>
      <c r="K395" s="40"/>
      <c r="L395" s="2"/>
      <c r="M395" s="12"/>
      <c r="O395" s="12"/>
      <c r="P395" s="12"/>
      <c r="Q395" s="12"/>
      <c r="R395" s="12"/>
      <c r="S395" s="12"/>
      <c r="T395" s="12"/>
      <c r="U395" s="12"/>
      <c r="V395" s="12"/>
      <c r="W395" s="12"/>
      <c r="X395" s="12"/>
      <c r="Y395" s="12"/>
      <c r="Z395" s="12"/>
      <c r="AA395" s="12"/>
      <c r="AB395" s="12"/>
      <c r="AC395" s="12"/>
      <c r="AD395" s="12"/>
      <c r="AE395" s="12"/>
    </row>
  </sheetData>
  <sheetProtection password="FFE0" sheet="1" objects="1" scenarios="1"/>
  <autoFilter ref="C104:K394"/>
  <mergeCells count="12">
    <mergeCell ref="E97:H97"/>
    <mergeCell ref="L2:V2"/>
    <mergeCell ref="E50:H50"/>
    <mergeCell ref="E52:H52"/>
    <mergeCell ref="E54:H54"/>
    <mergeCell ref="E93:H93"/>
    <mergeCell ref="E95:H9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3"/>
  <sheetViews>
    <sheetView showGridLines="0" workbookViewId="0" topLeftCell="A75">
      <selection activeCell="Y96" sqref="Y96:Z96"/>
    </sheetView>
  </sheetViews>
  <sheetFormatPr defaultColWidth="9.140625" defaultRowHeight="12"/>
  <cols>
    <col min="1" max="1" width="8.28125" style="19" customWidth="1"/>
    <col min="2" max="2" width="1.1484375" style="19" customWidth="1"/>
    <col min="3" max="3" width="4.140625" style="19" customWidth="1"/>
    <col min="4" max="4" width="4.28125" style="19" customWidth="1"/>
    <col min="5" max="5" width="17.140625" style="19" customWidth="1"/>
    <col min="6" max="6" width="50.8515625" style="19" customWidth="1"/>
    <col min="7" max="7" width="7.421875" style="19" customWidth="1"/>
    <col min="8" max="8" width="14.00390625" style="19" customWidth="1"/>
    <col min="9" max="9" width="15.8515625" style="19" customWidth="1"/>
    <col min="10" max="11" width="22.28125" style="19" customWidth="1"/>
    <col min="12" max="12" width="9.28125" style="19" customWidth="1"/>
    <col min="13" max="13" width="10.8515625" style="19" hidden="1" customWidth="1"/>
    <col min="14" max="14" width="9.28125" style="19" hidden="1" customWidth="1"/>
    <col min="15" max="20" width="14.140625" style="19" hidden="1" customWidth="1"/>
    <col min="21" max="21" width="16.28125" style="19" hidden="1" customWidth="1"/>
    <col min="22" max="22" width="12.28125" style="19" customWidth="1"/>
    <col min="23" max="23" width="16.28125" style="19" customWidth="1"/>
    <col min="24" max="24" width="12.28125" style="19" customWidth="1"/>
    <col min="25" max="25" width="15.00390625" style="19" customWidth="1"/>
    <col min="26" max="26" width="11.00390625" style="19" customWidth="1"/>
    <col min="27" max="27" width="15.00390625" style="19" customWidth="1"/>
    <col min="28" max="28" width="16.28125" style="19" customWidth="1"/>
    <col min="29" max="29" width="11.00390625" style="19" customWidth="1"/>
    <col min="30" max="30" width="15.00390625" style="19" customWidth="1"/>
    <col min="31" max="31" width="16.28125" style="19" customWidth="1"/>
    <col min="32" max="43" width="9.28125" style="19" customWidth="1"/>
    <col min="44" max="65" width="9.28125" style="19" hidden="1" customWidth="1"/>
    <col min="66" max="16384" width="9.28125" style="19" customWidth="1"/>
  </cols>
  <sheetData>
    <row r="1" ht="12"/>
    <row r="2" spans="6:46" ht="36.95" customHeight="1">
      <c r="F2" s="90"/>
      <c r="L2" s="20" t="s">
        <v>6</v>
      </c>
      <c r="M2" s="21"/>
      <c r="N2" s="21"/>
      <c r="O2" s="21"/>
      <c r="P2" s="21"/>
      <c r="Q2" s="21"/>
      <c r="R2" s="21"/>
      <c r="S2" s="21"/>
      <c r="T2" s="21"/>
      <c r="U2" s="21"/>
      <c r="V2" s="21"/>
      <c r="AT2" s="22" t="s">
        <v>86</v>
      </c>
    </row>
    <row r="3" spans="2:46" ht="6.95" customHeight="1">
      <c r="B3" s="23"/>
      <c r="C3" s="24"/>
      <c r="D3" s="24"/>
      <c r="E3" s="24"/>
      <c r="F3" s="24"/>
      <c r="G3" s="24"/>
      <c r="H3" s="24"/>
      <c r="I3" s="24"/>
      <c r="J3" s="24"/>
      <c r="K3" s="24"/>
      <c r="L3" s="25"/>
      <c r="AT3" s="22" t="s">
        <v>80</v>
      </c>
    </row>
    <row r="4" spans="2:46" ht="24.95" customHeight="1">
      <c r="B4" s="25"/>
      <c r="C4" s="90"/>
      <c r="D4" s="89" t="s">
        <v>102</v>
      </c>
      <c r="E4" s="90"/>
      <c r="F4" s="90"/>
      <c r="G4" s="90"/>
      <c r="H4" s="90"/>
      <c r="I4" s="90"/>
      <c r="J4" s="90"/>
      <c r="L4" s="25"/>
      <c r="M4" s="151" t="s">
        <v>11</v>
      </c>
      <c r="AT4" s="22" t="s">
        <v>4</v>
      </c>
    </row>
    <row r="5" spans="2:12" ht="6.95" customHeight="1">
      <c r="B5" s="25"/>
      <c r="C5" s="90"/>
      <c r="D5" s="90"/>
      <c r="E5" s="90"/>
      <c r="F5" s="90"/>
      <c r="G5" s="90"/>
      <c r="H5" s="90"/>
      <c r="I5" s="90"/>
      <c r="J5" s="90"/>
      <c r="L5" s="25"/>
    </row>
    <row r="6" spans="2:12" ht="12" customHeight="1">
      <c r="B6" s="25"/>
      <c r="C6" s="90"/>
      <c r="D6" s="94" t="s">
        <v>17</v>
      </c>
      <c r="E6" s="90"/>
      <c r="F6" s="90"/>
      <c r="G6" s="90"/>
      <c r="H6" s="90"/>
      <c r="I6" s="90"/>
      <c r="J6" s="90"/>
      <c r="L6" s="25"/>
    </row>
    <row r="7" spans="2:12" ht="26.25" customHeight="1">
      <c r="B7" s="25"/>
      <c r="C7" s="90"/>
      <c r="D7" s="90"/>
      <c r="E7" s="210" t="str">
        <f>'Rekapitulace stavby'!K6</f>
        <v>Stavební úpravy pro urgentní příjem interních oborů Nemocnice Tábor, a.s.</v>
      </c>
      <c r="F7" s="211"/>
      <c r="G7" s="211"/>
      <c r="H7" s="211"/>
      <c r="I7" s="90"/>
      <c r="J7" s="90"/>
      <c r="L7" s="25"/>
    </row>
    <row r="8" spans="2:12" ht="12" customHeight="1">
      <c r="B8" s="25"/>
      <c r="C8" s="90"/>
      <c r="D8" s="94" t="s">
        <v>103</v>
      </c>
      <c r="E8" s="90"/>
      <c r="F8" s="90"/>
      <c r="G8" s="90"/>
      <c r="H8" s="90"/>
      <c r="I8" s="90"/>
      <c r="J8" s="90"/>
      <c r="L8" s="25"/>
    </row>
    <row r="9" spans="1:31" s="35" customFormat="1" ht="16.5" customHeight="1">
      <c r="A9" s="12"/>
      <c r="B9" s="2"/>
      <c r="C9" s="99"/>
      <c r="D9" s="99"/>
      <c r="E9" s="210" t="s">
        <v>104</v>
      </c>
      <c r="F9" s="212"/>
      <c r="G9" s="212"/>
      <c r="H9" s="212"/>
      <c r="I9" s="99"/>
      <c r="J9" s="99"/>
      <c r="K9" s="12"/>
      <c r="L9" s="152"/>
      <c r="S9" s="12"/>
      <c r="T9" s="12"/>
      <c r="U9" s="12"/>
      <c r="V9" s="12"/>
      <c r="W9" s="12"/>
      <c r="X9" s="12"/>
      <c r="Y9" s="12"/>
      <c r="Z9" s="12"/>
      <c r="AA9" s="12"/>
      <c r="AB9" s="12"/>
      <c r="AC9" s="12"/>
      <c r="AD9" s="12"/>
      <c r="AE9" s="12"/>
    </row>
    <row r="10" spans="1:31" s="35" customFormat="1" ht="12" customHeight="1">
      <c r="A10" s="12"/>
      <c r="B10" s="2"/>
      <c r="C10" s="99"/>
      <c r="D10" s="94" t="s">
        <v>105</v>
      </c>
      <c r="E10" s="99"/>
      <c r="F10" s="99"/>
      <c r="G10" s="99"/>
      <c r="H10" s="99"/>
      <c r="I10" s="99"/>
      <c r="J10" s="99"/>
      <c r="K10" s="12"/>
      <c r="L10" s="152"/>
      <c r="S10" s="12"/>
      <c r="T10" s="12"/>
      <c r="U10" s="12"/>
      <c r="V10" s="12"/>
      <c r="W10" s="12"/>
      <c r="X10" s="12"/>
      <c r="Y10" s="12"/>
      <c r="Z10" s="12"/>
      <c r="AA10" s="12"/>
      <c r="AB10" s="12"/>
      <c r="AC10" s="12"/>
      <c r="AD10" s="12"/>
      <c r="AE10" s="12"/>
    </row>
    <row r="11" spans="1:31" s="35" customFormat="1" ht="16.5" customHeight="1">
      <c r="A11" s="12"/>
      <c r="B11" s="2"/>
      <c r="C11" s="99"/>
      <c r="D11" s="99"/>
      <c r="E11" s="122" t="s">
        <v>727</v>
      </c>
      <c r="F11" s="212"/>
      <c r="G11" s="212"/>
      <c r="H11" s="212"/>
      <c r="I11" s="99"/>
      <c r="J11" s="99"/>
      <c r="K11" s="12"/>
      <c r="L11" s="152"/>
      <c r="S11" s="12"/>
      <c r="T11" s="12"/>
      <c r="U11" s="12"/>
      <c r="V11" s="12"/>
      <c r="W11" s="12"/>
      <c r="X11" s="12"/>
      <c r="Y11" s="12"/>
      <c r="Z11" s="12"/>
      <c r="AA11" s="12"/>
      <c r="AB11" s="12"/>
      <c r="AC11" s="12"/>
      <c r="AD11" s="12"/>
      <c r="AE11" s="12"/>
    </row>
    <row r="12" spans="1:31" s="35" customFormat="1" ht="12">
      <c r="A12" s="12"/>
      <c r="B12" s="2"/>
      <c r="C12" s="99"/>
      <c r="D12" s="99"/>
      <c r="E12" s="99"/>
      <c r="F12" s="99"/>
      <c r="G12" s="99"/>
      <c r="H12" s="99"/>
      <c r="I12" s="99"/>
      <c r="J12" s="99"/>
      <c r="K12" s="12"/>
      <c r="L12" s="152"/>
      <c r="S12" s="12"/>
      <c r="T12" s="12"/>
      <c r="U12" s="12"/>
      <c r="V12" s="12"/>
      <c r="W12" s="12"/>
      <c r="X12" s="12"/>
      <c r="Y12" s="12"/>
      <c r="Z12" s="12"/>
      <c r="AA12" s="12"/>
      <c r="AB12" s="12"/>
      <c r="AC12" s="12"/>
      <c r="AD12" s="12"/>
      <c r="AE12" s="12"/>
    </row>
    <row r="13" spans="1:31" s="35" customFormat="1" ht="12" customHeight="1">
      <c r="A13" s="12"/>
      <c r="B13" s="2"/>
      <c r="C13" s="99"/>
      <c r="D13" s="94" t="s">
        <v>19</v>
      </c>
      <c r="E13" s="99"/>
      <c r="F13" s="95" t="s">
        <v>3</v>
      </c>
      <c r="G13" s="99"/>
      <c r="H13" s="99"/>
      <c r="I13" s="94" t="s">
        <v>20</v>
      </c>
      <c r="J13" s="95" t="s">
        <v>3</v>
      </c>
      <c r="K13" s="12"/>
      <c r="L13" s="152"/>
      <c r="S13" s="12"/>
      <c r="T13" s="12"/>
      <c r="U13" s="12"/>
      <c r="V13" s="12"/>
      <c r="W13" s="12"/>
      <c r="X13" s="12"/>
      <c r="Y13" s="12"/>
      <c r="Z13" s="12"/>
      <c r="AA13" s="12"/>
      <c r="AB13" s="12"/>
      <c r="AC13" s="12"/>
      <c r="AD13" s="12"/>
      <c r="AE13" s="12"/>
    </row>
    <row r="14" spans="1:31" s="35" customFormat="1" ht="12" customHeight="1">
      <c r="A14" s="12"/>
      <c r="B14" s="2"/>
      <c r="C14" s="99"/>
      <c r="D14" s="94" t="s">
        <v>21</v>
      </c>
      <c r="E14" s="99"/>
      <c r="F14" s="95" t="s">
        <v>22</v>
      </c>
      <c r="G14" s="99"/>
      <c r="H14" s="99"/>
      <c r="I14" s="94" t="s">
        <v>23</v>
      </c>
      <c r="J14" s="213" t="str">
        <f>'Rekapitulace stavby'!AN8</f>
        <v>29. 4. 2020</v>
      </c>
      <c r="K14" s="12"/>
      <c r="L14" s="152"/>
      <c r="S14" s="12"/>
      <c r="T14" s="12"/>
      <c r="U14" s="12"/>
      <c r="V14" s="12"/>
      <c r="W14" s="12"/>
      <c r="X14" s="12"/>
      <c r="Y14" s="12"/>
      <c r="Z14" s="12"/>
      <c r="AA14" s="12"/>
      <c r="AB14" s="12"/>
      <c r="AC14" s="12"/>
      <c r="AD14" s="12"/>
      <c r="AE14" s="12"/>
    </row>
    <row r="15" spans="1:31" s="35" customFormat="1" ht="10.9" customHeight="1">
      <c r="A15" s="12"/>
      <c r="B15" s="2"/>
      <c r="C15" s="99"/>
      <c r="D15" s="99"/>
      <c r="E15" s="99"/>
      <c r="F15" s="99"/>
      <c r="G15" s="99"/>
      <c r="H15" s="99"/>
      <c r="I15" s="99"/>
      <c r="J15" s="99"/>
      <c r="K15" s="12"/>
      <c r="L15" s="152"/>
      <c r="S15" s="12"/>
      <c r="T15" s="12"/>
      <c r="U15" s="12"/>
      <c r="V15" s="12"/>
      <c r="W15" s="12"/>
      <c r="X15" s="12"/>
      <c r="Y15" s="12"/>
      <c r="Z15" s="12"/>
      <c r="AA15" s="12"/>
      <c r="AB15" s="12"/>
      <c r="AC15" s="12"/>
      <c r="AD15" s="12"/>
      <c r="AE15" s="12"/>
    </row>
    <row r="16" spans="1:31" s="35" customFormat="1" ht="12" customHeight="1">
      <c r="A16" s="12"/>
      <c r="B16" s="2"/>
      <c r="C16" s="99"/>
      <c r="D16" s="94" t="s">
        <v>25</v>
      </c>
      <c r="E16" s="99"/>
      <c r="F16" s="99"/>
      <c r="G16" s="99"/>
      <c r="H16" s="99"/>
      <c r="I16" s="94" t="s">
        <v>26</v>
      </c>
      <c r="J16" s="95" t="s">
        <v>3</v>
      </c>
      <c r="K16" s="12"/>
      <c r="L16" s="152"/>
      <c r="S16" s="12"/>
      <c r="T16" s="12"/>
      <c r="U16" s="12"/>
      <c r="V16" s="12"/>
      <c r="W16" s="12"/>
      <c r="X16" s="12"/>
      <c r="Y16" s="12"/>
      <c r="Z16" s="12"/>
      <c r="AA16" s="12"/>
      <c r="AB16" s="12"/>
      <c r="AC16" s="12"/>
      <c r="AD16" s="12"/>
      <c r="AE16" s="12"/>
    </row>
    <row r="17" spans="1:31" s="35" customFormat="1" ht="18" customHeight="1">
      <c r="A17" s="12"/>
      <c r="B17" s="2"/>
      <c r="C17" s="99"/>
      <c r="D17" s="99"/>
      <c r="E17" s="95" t="s">
        <v>27</v>
      </c>
      <c r="F17" s="99"/>
      <c r="G17" s="99"/>
      <c r="H17" s="99"/>
      <c r="I17" s="94" t="s">
        <v>28</v>
      </c>
      <c r="J17" s="95" t="s">
        <v>3</v>
      </c>
      <c r="K17" s="12"/>
      <c r="L17" s="152"/>
      <c r="S17" s="12"/>
      <c r="T17" s="12"/>
      <c r="U17" s="12"/>
      <c r="V17" s="12"/>
      <c r="W17" s="12"/>
      <c r="X17" s="12"/>
      <c r="Y17" s="12"/>
      <c r="Z17" s="12"/>
      <c r="AA17" s="12"/>
      <c r="AB17" s="12"/>
      <c r="AC17" s="12"/>
      <c r="AD17" s="12"/>
      <c r="AE17" s="12"/>
    </row>
    <row r="18" spans="1:31" s="35" customFormat="1" ht="6.95" customHeight="1">
      <c r="A18" s="12"/>
      <c r="B18" s="2"/>
      <c r="C18" s="12"/>
      <c r="D18" s="12"/>
      <c r="E18" s="12"/>
      <c r="F18" s="12"/>
      <c r="G18" s="12"/>
      <c r="H18" s="12"/>
      <c r="I18" s="12"/>
      <c r="J18" s="12"/>
      <c r="K18" s="12"/>
      <c r="L18" s="152"/>
      <c r="S18" s="12"/>
      <c r="T18" s="12"/>
      <c r="U18" s="12"/>
      <c r="V18" s="12"/>
      <c r="W18" s="12"/>
      <c r="X18" s="12"/>
      <c r="Y18" s="12"/>
      <c r="Z18" s="12"/>
      <c r="AA18" s="12"/>
      <c r="AB18" s="12"/>
      <c r="AC18" s="12"/>
      <c r="AD18" s="12"/>
      <c r="AE18" s="12"/>
    </row>
    <row r="19" spans="1:31" s="35" customFormat="1" ht="12" customHeight="1">
      <c r="A19" s="12"/>
      <c r="B19" s="2"/>
      <c r="C19" s="12"/>
      <c r="D19" s="32" t="s">
        <v>29</v>
      </c>
      <c r="E19" s="12"/>
      <c r="F19" s="12"/>
      <c r="G19" s="12"/>
      <c r="H19" s="12"/>
      <c r="I19" s="32" t="s">
        <v>26</v>
      </c>
      <c r="J19" s="15" t="str">
        <f>'Rekapitulace stavby'!AN13</f>
        <v>Vyplň údaj</v>
      </c>
      <c r="K19" s="12"/>
      <c r="L19" s="152"/>
      <c r="S19" s="12"/>
      <c r="T19" s="12"/>
      <c r="U19" s="12"/>
      <c r="V19" s="12"/>
      <c r="W19" s="12"/>
      <c r="X19" s="12"/>
      <c r="Y19" s="12"/>
      <c r="Z19" s="12"/>
      <c r="AA19" s="12"/>
      <c r="AB19" s="12"/>
      <c r="AC19" s="12"/>
      <c r="AD19" s="12"/>
      <c r="AE19" s="12"/>
    </row>
    <row r="20" spans="1:31" s="35" customFormat="1" ht="18" customHeight="1">
      <c r="A20" s="12"/>
      <c r="B20" s="2"/>
      <c r="C20" s="12"/>
      <c r="D20" s="12"/>
      <c r="E20" s="17" t="str">
        <f>'Rekapitulace stavby'!E14</f>
        <v>Vyplň údaj</v>
      </c>
      <c r="F20" s="29"/>
      <c r="G20" s="29"/>
      <c r="H20" s="29"/>
      <c r="I20" s="32" t="s">
        <v>28</v>
      </c>
      <c r="J20" s="15" t="str">
        <f>'Rekapitulace stavby'!AN14</f>
        <v>Vyplň údaj</v>
      </c>
      <c r="K20" s="12"/>
      <c r="L20" s="152"/>
      <c r="S20" s="12"/>
      <c r="T20" s="12"/>
      <c r="U20" s="12"/>
      <c r="V20" s="12"/>
      <c r="W20" s="12"/>
      <c r="X20" s="12"/>
      <c r="Y20" s="12"/>
      <c r="Z20" s="12"/>
      <c r="AA20" s="12"/>
      <c r="AB20" s="12"/>
      <c r="AC20" s="12"/>
      <c r="AD20" s="12"/>
      <c r="AE20" s="12"/>
    </row>
    <row r="21" spans="1:31" s="35" customFormat="1" ht="6.95" customHeight="1">
      <c r="A21" s="12"/>
      <c r="B21" s="2"/>
      <c r="C21" s="12"/>
      <c r="D21" s="12"/>
      <c r="E21" s="12"/>
      <c r="F21" s="12"/>
      <c r="G21" s="12"/>
      <c r="H21" s="12"/>
      <c r="I21" s="12"/>
      <c r="J21" s="12"/>
      <c r="K21" s="12"/>
      <c r="L21" s="152"/>
      <c r="S21" s="12"/>
      <c r="T21" s="12"/>
      <c r="U21" s="12"/>
      <c r="V21" s="12"/>
      <c r="W21" s="12"/>
      <c r="X21" s="12"/>
      <c r="Y21" s="12"/>
      <c r="Z21" s="12"/>
      <c r="AA21" s="12"/>
      <c r="AB21" s="12"/>
      <c r="AC21" s="12"/>
      <c r="AD21" s="12"/>
      <c r="AE21" s="12"/>
    </row>
    <row r="22" spans="1:31" s="35" customFormat="1" ht="12" customHeight="1">
      <c r="A22" s="12"/>
      <c r="B22" s="2"/>
      <c r="C22" s="99"/>
      <c r="D22" s="94" t="s">
        <v>31</v>
      </c>
      <c r="E22" s="99"/>
      <c r="F22" s="99"/>
      <c r="G22" s="99"/>
      <c r="H22" s="99"/>
      <c r="I22" s="94" t="s">
        <v>26</v>
      </c>
      <c r="J22" s="95" t="s">
        <v>3</v>
      </c>
      <c r="K22" s="99"/>
      <c r="L22" s="152"/>
      <c r="S22" s="12"/>
      <c r="T22" s="12"/>
      <c r="U22" s="12"/>
      <c r="V22" s="12"/>
      <c r="W22" s="12"/>
      <c r="X22" s="12"/>
      <c r="Y22" s="12"/>
      <c r="Z22" s="12"/>
      <c r="AA22" s="12"/>
      <c r="AB22" s="12"/>
      <c r="AC22" s="12"/>
      <c r="AD22" s="12"/>
      <c r="AE22" s="12"/>
    </row>
    <row r="23" spans="1:31" s="35" customFormat="1" ht="18" customHeight="1">
      <c r="A23" s="12"/>
      <c r="B23" s="2"/>
      <c r="C23" s="99"/>
      <c r="D23" s="99"/>
      <c r="E23" s="95" t="s">
        <v>32</v>
      </c>
      <c r="F23" s="99"/>
      <c r="G23" s="99"/>
      <c r="H23" s="99"/>
      <c r="I23" s="94" t="s">
        <v>28</v>
      </c>
      <c r="J23" s="95" t="s">
        <v>3</v>
      </c>
      <c r="K23" s="99"/>
      <c r="L23" s="152"/>
      <c r="S23" s="12"/>
      <c r="T23" s="12"/>
      <c r="U23" s="12"/>
      <c r="V23" s="12"/>
      <c r="W23" s="12"/>
      <c r="X23" s="12"/>
      <c r="Y23" s="12"/>
      <c r="Z23" s="12"/>
      <c r="AA23" s="12"/>
      <c r="AB23" s="12"/>
      <c r="AC23" s="12"/>
      <c r="AD23" s="12"/>
      <c r="AE23" s="12"/>
    </row>
    <row r="24" spans="1:31" s="35" customFormat="1" ht="6.95" customHeight="1">
      <c r="A24" s="12"/>
      <c r="B24" s="2"/>
      <c r="C24" s="99"/>
      <c r="D24" s="99"/>
      <c r="E24" s="99"/>
      <c r="F24" s="99"/>
      <c r="G24" s="99"/>
      <c r="H24" s="99"/>
      <c r="I24" s="99"/>
      <c r="J24" s="99"/>
      <c r="K24" s="99"/>
      <c r="L24" s="152"/>
      <c r="S24" s="12"/>
      <c r="T24" s="12"/>
      <c r="U24" s="12"/>
      <c r="V24" s="12"/>
      <c r="W24" s="12"/>
      <c r="X24" s="12"/>
      <c r="Y24" s="12"/>
      <c r="Z24" s="12"/>
      <c r="AA24" s="12"/>
      <c r="AB24" s="12"/>
      <c r="AC24" s="12"/>
      <c r="AD24" s="12"/>
      <c r="AE24" s="12"/>
    </row>
    <row r="25" spans="1:31" s="35" customFormat="1" ht="12" customHeight="1">
      <c r="A25" s="12"/>
      <c r="B25" s="2"/>
      <c r="C25" s="99"/>
      <c r="D25" s="94" t="s">
        <v>34</v>
      </c>
      <c r="E25" s="99"/>
      <c r="F25" s="99"/>
      <c r="G25" s="99"/>
      <c r="H25" s="99"/>
      <c r="I25" s="94" t="s">
        <v>26</v>
      </c>
      <c r="J25" s="95" t="str">
        <f>IF('Rekapitulace stavby'!AN19="","",'Rekapitulace stavby'!AN19)</f>
        <v/>
      </c>
      <c r="K25" s="99"/>
      <c r="L25" s="152"/>
      <c r="S25" s="12"/>
      <c r="T25" s="12"/>
      <c r="U25" s="12"/>
      <c r="V25" s="12"/>
      <c r="W25" s="12"/>
      <c r="X25" s="12"/>
      <c r="Y25" s="12"/>
      <c r="Z25" s="12"/>
      <c r="AA25" s="12"/>
      <c r="AB25" s="12"/>
      <c r="AC25" s="12"/>
      <c r="AD25" s="12"/>
      <c r="AE25" s="12"/>
    </row>
    <row r="26" spans="1:31" s="35" customFormat="1" ht="18" customHeight="1">
      <c r="A26" s="12"/>
      <c r="B26" s="2"/>
      <c r="C26" s="99"/>
      <c r="D26" s="99"/>
      <c r="E26" s="95" t="str">
        <f>IF('Rekapitulace stavby'!E20="","",'Rekapitulace stavby'!E20)</f>
        <v xml:space="preserve"> </v>
      </c>
      <c r="F26" s="99"/>
      <c r="G26" s="99"/>
      <c r="H26" s="99"/>
      <c r="I26" s="94" t="s">
        <v>28</v>
      </c>
      <c r="J26" s="95" t="str">
        <f>IF('Rekapitulace stavby'!AN20="","",'Rekapitulace stavby'!AN20)</f>
        <v/>
      </c>
      <c r="K26" s="99"/>
      <c r="L26" s="152"/>
      <c r="S26" s="12"/>
      <c r="T26" s="12"/>
      <c r="U26" s="12"/>
      <c r="V26" s="12"/>
      <c r="W26" s="12"/>
      <c r="X26" s="12"/>
      <c r="Y26" s="12"/>
      <c r="Z26" s="12"/>
      <c r="AA26" s="12"/>
      <c r="AB26" s="12"/>
      <c r="AC26" s="12"/>
      <c r="AD26" s="12"/>
      <c r="AE26" s="12"/>
    </row>
    <row r="27" spans="1:31" s="35" customFormat="1" ht="6.95" customHeight="1">
      <c r="A27" s="12"/>
      <c r="B27" s="2"/>
      <c r="C27" s="99"/>
      <c r="D27" s="99"/>
      <c r="E27" s="99"/>
      <c r="F27" s="99"/>
      <c r="G27" s="99"/>
      <c r="H27" s="99"/>
      <c r="I27" s="99"/>
      <c r="J27" s="99"/>
      <c r="K27" s="99"/>
      <c r="L27" s="152"/>
      <c r="S27" s="12"/>
      <c r="T27" s="12"/>
      <c r="U27" s="12"/>
      <c r="V27" s="12"/>
      <c r="W27" s="12"/>
      <c r="X27" s="12"/>
      <c r="Y27" s="12"/>
      <c r="Z27" s="12"/>
      <c r="AA27" s="12"/>
      <c r="AB27" s="12"/>
      <c r="AC27" s="12"/>
      <c r="AD27" s="12"/>
      <c r="AE27" s="12"/>
    </row>
    <row r="28" spans="1:31" s="35" customFormat="1" ht="12" customHeight="1">
      <c r="A28" s="12"/>
      <c r="B28" s="2"/>
      <c r="C28" s="99"/>
      <c r="D28" s="94" t="s">
        <v>36</v>
      </c>
      <c r="E28" s="99"/>
      <c r="F28" s="99"/>
      <c r="G28" s="99"/>
      <c r="H28" s="99"/>
      <c r="I28" s="99"/>
      <c r="J28" s="99"/>
      <c r="K28" s="99"/>
      <c r="L28" s="152"/>
      <c r="S28" s="12"/>
      <c r="T28" s="12"/>
      <c r="U28" s="12"/>
      <c r="V28" s="12"/>
      <c r="W28" s="12"/>
      <c r="X28" s="12"/>
      <c r="Y28" s="12"/>
      <c r="Z28" s="12"/>
      <c r="AA28" s="12"/>
      <c r="AB28" s="12"/>
      <c r="AC28" s="12"/>
      <c r="AD28" s="12"/>
      <c r="AE28" s="12"/>
    </row>
    <row r="29" spans="1:31" s="156" customFormat="1" ht="16.5" customHeight="1">
      <c r="A29" s="153"/>
      <c r="B29" s="154"/>
      <c r="C29" s="214"/>
      <c r="D29" s="214"/>
      <c r="E29" s="97" t="s">
        <v>3</v>
      </c>
      <c r="F29" s="97"/>
      <c r="G29" s="97"/>
      <c r="H29" s="97"/>
      <c r="I29" s="214"/>
      <c r="J29" s="214"/>
      <c r="K29" s="214"/>
      <c r="L29" s="155"/>
      <c r="S29" s="153"/>
      <c r="T29" s="153"/>
      <c r="U29" s="153"/>
      <c r="V29" s="153"/>
      <c r="W29" s="153"/>
      <c r="X29" s="153"/>
      <c r="Y29" s="153"/>
      <c r="Z29" s="153"/>
      <c r="AA29" s="153"/>
      <c r="AB29" s="153"/>
      <c r="AC29" s="153"/>
      <c r="AD29" s="153"/>
      <c r="AE29" s="153"/>
    </row>
    <row r="30" spans="1:31" s="35" customFormat="1" ht="6.95" customHeight="1">
      <c r="A30" s="12"/>
      <c r="B30" s="2"/>
      <c r="C30" s="99"/>
      <c r="D30" s="99"/>
      <c r="E30" s="99"/>
      <c r="F30" s="99"/>
      <c r="G30" s="99"/>
      <c r="H30" s="99"/>
      <c r="I30" s="99"/>
      <c r="J30" s="99"/>
      <c r="K30" s="99"/>
      <c r="L30" s="152"/>
      <c r="S30" s="12"/>
      <c r="T30" s="12"/>
      <c r="U30" s="12"/>
      <c r="V30" s="12"/>
      <c r="W30" s="12"/>
      <c r="X30" s="12"/>
      <c r="Y30" s="12"/>
      <c r="Z30" s="12"/>
      <c r="AA30" s="12"/>
      <c r="AB30" s="12"/>
      <c r="AC30" s="12"/>
      <c r="AD30" s="12"/>
      <c r="AE30" s="12"/>
    </row>
    <row r="31" spans="1:31" s="35" customFormat="1" ht="6.95" customHeight="1">
      <c r="A31" s="12"/>
      <c r="B31" s="2"/>
      <c r="C31" s="99"/>
      <c r="D31" s="215"/>
      <c r="E31" s="215"/>
      <c r="F31" s="215"/>
      <c r="G31" s="215"/>
      <c r="H31" s="215"/>
      <c r="I31" s="215"/>
      <c r="J31" s="215"/>
      <c r="K31" s="215"/>
      <c r="L31" s="152"/>
      <c r="S31" s="12"/>
      <c r="T31" s="12"/>
      <c r="U31" s="12"/>
      <c r="V31" s="12"/>
      <c r="W31" s="12"/>
      <c r="X31" s="12"/>
      <c r="Y31" s="12"/>
      <c r="Z31" s="12"/>
      <c r="AA31" s="12"/>
      <c r="AB31" s="12"/>
      <c r="AC31" s="12"/>
      <c r="AD31" s="12"/>
      <c r="AE31" s="12"/>
    </row>
    <row r="32" spans="1:31" s="35" customFormat="1" ht="25.35" customHeight="1">
      <c r="A32" s="12"/>
      <c r="B32" s="2"/>
      <c r="C32" s="99"/>
      <c r="D32" s="216" t="s">
        <v>38</v>
      </c>
      <c r="E32" s="99"/>
      <c r="F32" s="99"/>
      <c r="G32" s="99"/>
      <c r="H32" s="99"/>
      <c r="I32" s="99"/>
      <c r="J32" s="217">
        <f>ROUND(J93,2)</f>
        <v>0</v>
      </c>
      <c r="K32" s="99"/>
      <c r="L32" s="152"/>
      <c r="S32" s="12"/>
      <c r="T32" s="12"/>
      <c r="U32" s="12"/>
      <c r="V32" s="12"/>
      <c r="W32" s="12"/>
      <c r="X32" s="12"/>
      <c r="Y32" s="12"/>
      <c r="Z32" s="12"/>
      <c r="AA32" s="12"/>
      <c r="AB32" s="12"/>
      <c r="AC32" s="12"/>
      <c r="AD32" s="12"/>
      <c r="AE32" s="12"/>
    </row>
    <row r="33" spans="1:31" s="35" customFormat="1" ht="6.95" customHeight="1">
      <c r="A33" s="12"/>
      <c r="B33" s="2"/>
      <c r="C33" s="99"/>
      <c r="D33" s="215"/>
      <c r="E33" s="215"/>
      <c r="F33" s="215"/>
      <c r="G33" s="215"/>
      <c r="H33" s="215"/>
      <c r="I33" s="215"/>
      <c r="J33" s="215"/>
      <c r="K33" s="215"/>
      <c r="L33" s="152"/>
      <c r="S33" s="12"/>
      <c r="T33" s="12"/>
      <c r="U33" s="12"/>
      <c r="V33" s="12"/>
      <c r="W33" s="12"/>
      <c r="X33" s="12"/>
      <c r="Y33" s="12"/>
      <c r="Z33" s="12"/>
      <c r="AA33" s="12"/>
      <c r="AB33" s="12"/>
      <c r="AC33" s="12"/>
      <c r="AD33" s="12"/>
      <c r="AE33" s="12"/>
    </row>
    <row r="34" spans="1:31" s="35" customFormat="1" ht="14.45" customHeight="1">
      <c r="A34" s="12"/>
      <c r="B34" s="2"/>
      <c r="C34" s="99"/>
      <c r="D34" s="99"/>
      <c r="E34" s="99"/>
      <c r="F34" s="218" t="s">
        <v>40</v>
      </c>
      <c r="G34" s="99"/>
      <c r="H34" s="99"/>
      <c r="I34" s="218" t="s">
        <v>39</v>
      </c>
      <c r="J34" s="218" t="s">
        <v>41</v>
      </c>
      <c r="K34" s="99"/>
      <c r="L34" s="152"/>
      <c r="S34" s="12"/>
      <c r="T34" s="12"/>
      <c r="U34" s="12"/>
      <c r="V34" s="12"/>
      <c r="W34" s="12"/>
      <c r="X34" s="12"/>
      <c r="Y34" s="12"/>
      <c r="Z34" s="12"/>
      <c r="AA34" s="12"/>
      <c r="AB34" s="12"/>
      <c r="AC34" s="12"/>
      <c r="AD34" s="12"/>
      <c r="AE34" s="12"/>
    </row>
    <row r="35" spans="1:31" s="35" customFormat="1" ht="14.45" customHeight="1">
      <c r="A35" s="12"/>
      <c r="B35" s="2"/>
      <c r="C35" s="99"/>
      <c r="D35" s="219" t="s">
        <v>42</v>
      </c>
      <c r="E35" s="94" t="s">
        <v>43</v>
      </c>
      <c r="F35" s="220">
        <f>ROUND((SUM(BE93:BE172)),2)</f>
        <v>0</v>
      </c>
      <c r="G35" s="99"/>
      <c r="H35" s="99"/>
      <c r="I35" s="221">
        <v>0.21</v>
      </c>
      <c r="J35" s="220">
        <f>ROUND(((SUM(BE93:BE172))*I35),2)</f>
        <v>0</v>
      </c>
      <c r="K35" s="99"/>
      <c r="L35" s="152"/>
      <c r="S35" s="12"/>
      <c r="T35" s="12"/>
      <c r="U35" s="12"/>
      <c r="V35" s="12"/>
      <c r="W35" s="12"/>
      <c r="X35" s="12"/>
      <c r="Y35" s="12"/>
      <c r="Z35" s="12"/>
      <c r="AA35" s="12"/>
      <c r="AB35" s="12"/>
      <c r="AC35" s="12"/>
      <c r="AD35" s="12"/>
      <c r="AE35" s="12"/>
    </row>
    <row r="36" spans="1:31" s="35" customFormat="1" ht="14.45" customHeight="1">
      <c r="A36" s="12"/>
      <c r="B36" s="2"/>
      <c r="C36" s="99"/>
      <c r="D36" s="99"/>
      <c r="E36" s="94" t="s">
        <v>44</v>
      </c>
      <c r="F36" s="220">
        <f>ROUND((SUM(BF93:BF172)),2)</f>
        <v>0</v>
      </c>
      <c r="G36" s="99"/>
      <c r="H36" s="99"/>
      <c r="I36" s="221">
        <v>0.15</v>
      </c>
      <c r="J36" s="220">
        <f>ROUND(((SUM(BF93:BF172))*I36),2)</f>
        <v>0</v>
      </c>
      <c r="K36" s="99"/>
      <c r="L36" s="152"/>
      <c r="S36" s="12"/>
      <c r="T36" s="12"/>
      <c r="U36" s="12"/>
      <c r="V36" s="12"/>
      <c r="W36" s="12"/>
      <c r="X36" s="12"/>
      <c r="Y36" s="12"/>
      <c r="Z36" s="12"/>
      <c r="AA36" s="12"/>
      <c r="AB36" s="12"/>
      <c r="AC36" s="12"/>
      <c r="AD36" s="12"/>
      <c r="AE36" s="12"/>
    </row>
    <row r="37" spans="1:31" s="35" customFormat="1" ht="14.45" customHeight="1" hidden="1">
      <c r="A37" s="12"/>
      <c r="B37" s="2"/>
      <c r="C37" s="99"/>
      <c r="D37" s="99"/>
      <c r="E37" s="94" t="s">
        <v>45</v>
      </c>
      <c r="F37" s="220">
        <f>ROUND((SUM(BG93:BG172)),2)</f>
        <v>0</v>
      </c>
      <c r="G37" s="99"/>
      <c r="H37" s="99"/>
      <c r="I37" s="221">
        <v>0.21</v>
      </c>
      <c r="J37" s="220">
        <f>0</f>
        <v>0</v>
      </c>
      <c r="K37" s="99"/>
      <c r="L37" s="152"/>
      <c r="S37" s="12"/>
      <c r="T37" s="12"/>
      <c r="U37" s="12"/>
      <c r="V37" s="12"/>
      <c r="W37" s="12"/>
      <c r="X37" s="12"/>
      <c r="Y37" s="12"/>
      <c r="Z37" s="12"/>
      <c r="AA37" s="12"/>
      <c r="AB37" s="12"/>
      <c r="AC37" s="12"/>
      <c r="AD37" s="12"/>
      <c r="AE37" s="12"/>
    </row>
    <row r="38" spans="1:31" s="35" customFormat="1" ht="14.45" customHeight="1" hidden="1">
      <c r="A38" s="12"/>
      <c r="B38" s="2"/>
      <c r="C38" s="99"/>
      <c r="D38" s="99"/>
      <c r="E38" s="94" t="s">
        <v>46</v>
      </c>
      <c r="F38" s="220">
        <f>ROUND((SUM(BH93:BH172)),2)</f>
        <v>0</v>
      </c>
      <c r="G38" s="99"/>
      <c r="H38" s="99"/>
      <c r="I38" s="221">
        <v>0.15</v>
      </c>
      <c r="J38" s="220">
        <f>0</f>
        <v>0</v>
      </c>
      <c r="K38" s="99"/>
      <c r="L38" s="152"/>
      <c r="S38" s="12"/>
      <c r="T38" s="12"/>
      <c r="U38" s="12"/>
      <c r="V38" s="12"/>
      <c r="W38" s="12"/>
      <c r="X38" s="12"/>
      <c r="Y38" s="12"/>
      <c r="Z38" s="12"/>
      <c r="AA38" s="12"/>
      <c r="AB38" s="12"/>
      <c r="AC38" s="12"/>
      <c r="AD38" s="12"/>
      <c r="AE38" s="12"/>
    </row>
    <row r="39" spans="1:31" s="35" customFormat="1" ht="14.45" customHeight="1" hidden="1">
      <c r="A39" s="12"/>
      <c r="B39" s="2"/>
      <c r="C39" s="99"/>
      <c r="D39" s="99"/>
      <c r="E39" s="94" t="s">
        <v>47</v>
      </c>
      <c r="F39" s="220">
        <f>ROUND((SUM(BI93:BI172)),2)</f>
        <v>0</v>
      </c>
      <c r="G39" s="99"/>
      <c r="H39" s="99"/>
      <c r="I39" s="221">
        <v>0</v>
      </c>
      <c r="J39" s="220">
        <f>0</f>
        <v>0</v>
      </c>
      <c r="K39" s="99"/>
      <c r="L39" s="152"/>
      <c r="S39" s="12"/>
      <c r="T39" s="12"/>
      <c r="U39" s="12"/>
      <c r="V39" s="12"/>
      <c r="W39" s="12"/>
      <c r="X39" s="12"/>
      <c r="Y39" s="12"/>
      <c r="Z39" s="12"/>
      <c r="AA39" s="12"/>
      <c r="AB39" s="12"/>
      <c r="AC39" s="12"/>
      <c r="AD39" s="12"/>
      <c r="AE39" s="12"/>
    </row>
    <row r="40" spans="1:31" s="35" customFormat="1" ht="6.95" customHeight="1">
      <c r="A40" s="12"/>
      <c r="B40" s="2"/>
      <c r="C40" s="99"/>
      <c r="D40" s="99"/>
      <c r="E40" s="99"/>
      <c r="F40" s="99"/>
      <c r="G40" s="99"/>
      <c r="H40" s="99"/>
      <c r="I40" s="99"/>
      <c r="J40" s="99"/>
      <c r="K40" s="99"/>
      <c r="L40" s="152"/>
      <c r="S40" s="12"/>
      <c r="T40" s="12"/>
      <c r="U40" s="12"/>
      <c r="V40" s="12"/>
      <c r="W40" s="12"/>
      <c r="X40" s="12"/>
      <c r="Y40" s="12"/>
      <c r="Z40" s="12"/>
      <c r="AA40" s="12"/>
      <c r="AB40" s="12"/>
      <c r="AC40" s="12"/>
      <c r="AD40" s="12"/>
      <c r="AE40" s="12"/>
    </row>
    <row r="41" spans="1:31" s="35" customFormat="1" ht="25.35" customHeight="1">
      <c r="A41" s="12"/>
      <c r="B41" s="2"/>
      <c r="C41" s="228"/>
      <c r="D41" s="222" t="s">
        <v>48</v>
      </c>
      <c r="E41" s="130"/>
      <c r="F41" s="130"/>
      <c r="G41" s="223" t="s">
        <v>49</v>
      </c>
      <c r="H41" s="224" t="s">
        <v>50</v>
      </c>
      <c r="I41" s="130"/>
      <c r="J41" s="225">
        <f>SUM(J32:J39)</f>
        <v>0</v>
      </c>
      <c r="K41" s="226"/>
      <c r="L41" s="152"/>
      <c r="S41" s="12"/>
      <c r="T41" s="12"/>
      <c r="U41" s="12"/>
      <c r="V41" s="12"/>
      <c r="W41" s="12"/>
      <c r="X41" s="12"/>
      <c r="Y41" s="12"/>
      <c r="Z41" s="12"/>
      <c r="AA41" s="12"/>
      <c r="AB41" s="12"/>
      <c r="AC41" s="12"/>
      <c r="AD41" s="12"/>
      <c r="AE41" s="12"/>
    </row>
    <row r="42" spans="1:31" s="35" customFormat="1" ht="14.45" customHeight="1">
      <c r="A42" s="12"/>
      <c r="B42" s="39"/>
      <c r="C42" s="117"/>
      <c r="D42" s="117"/>
      <c r="E42" s="117"/>
      <c r="F42" s="117"/>
      <c r="G42" s="117"/>
      <c r="H42" s="117"/>
      <c r="I42" s="117"/>
      <c r="J42" s="117"/>
      <c r="K42" s="117"/>
      <c r="L42" s="152"/>
      <c r="S42" s="12"/>
      <c r="T42" s="12"/>
      <c r="U42" s="12"/>
      <c r="V42" s="12"/>
      <c r="W42" s="12"/>
      <c r="X42" s="12"/>
      <c r="Y42" s="12"/>
      <c r="Z42" s="12"/>
      <c r="AA42" s="12"/>
      <c r="AB42" s="12"/>
      <c r="AC42" s="12"/>
      <c r="AD42" s="12"/>
      <c r="AE42" s="12"/>
    </row>
    <row r="43" spans="3:11" ht="12">
      <c r="C43" s="90"/>
      <c r="D43" s="90"/>
      <c r="E43" s="90"/>
      <c r="F43" s="90"/>
      <c r="G43" s="90"/>
      <c r="H43" s="90"/>
      <c r="I43" s="90"/>
      <c r="J43" s="90"/>
      <c r="K43" s="90"/>
    </row>
    <row r="44" spans="3:11" ht="12">
      <c r="C44" s="90"/>
      <c r="D44" s="90"/>
      <c r="E44" s="90"/>
      <c r="F44" s="90"/>
      <c r="G44" s="90"/>
      <c r="H44" s="90"/>
      <c r="I44" s="90"/>
      <c r="J44" s="90"/>
      <c r="K44" s="90"/>
    </row>
    <row r="45" spans="3:11" ht="12">
      <c r="C45" s="90"/>
      <c r="D45" s="90"/>
      <c r="E45" s="90"/>
      <c r="F45" s="90"/>
      <c r="G45" s="90"/>
      <c r="H45" s="90"/>
      <c r="I45" s="90"/>
      <c r="J45" s="90"/>
      <c r="K45" s="90"/>
    </row>
    <row r="46" spans="1:31" s="35" customFormat="1" ht="6.95" customHeight="1">
      <c r="A46" s="12"/>
      <c r="B46" s="41"/>
      <c r="C46" s="118"/>
      <c r="D46" s="118"/>
      <c r="E46" s="118"/>
      <c r="F46" s="118"/>
      <c r="G46" s="118"/>
      <c r="H46" s="118"/>
      <c r="I46" s="118"/>
      <c r="J46" s="118"/>
      <c r="K46" s="118"/>
      <c r="L46" s="152"/>
      <c r="S46" s="12"/>
      <c r="T46" s="12"/>
      <c r="U46" s="12"/>
      <c r="V46" s="12"/>
      <c r="W46" s="12"/>
      <c r="X46" s="12"/>
      <c r="Y46" s="12"/>
      <c r="Z46" s="12"/>
      <c r="AA46" s="12"/>
      <c r="AB46" s="12"/>
      <c r="AC46" s="12"/>
      <c r="AD46" s="12"/>
      <c r="AE46" s="12"/>
    </row>
    <row r="47" spans="1:31" s="35" customFormat="1" ht="24.95" customHeight="1">
      <c r="A47" s="12"/>
      <c r="B47" s="2"/>
      <c r="C47" s="89" t="s">
        <v>107</v>
      </c>
      <c r="D47" s="99"/>
      <c r="E47" s="99"/>
      <c r="F47" s="99"/>
      <c r="G47" s="99"/>
      <c r="H47" s="99"/>
      <c r="I47" s="99"/>
      <c r="J47" s="99"/>
      <c r="K47" s="99"/>
      <c r="L47" s="152"/>
      <c r="S47" s="12"/>
      <c r="T47" s="12"/>
      <c r="U47" s="12"/>
      <c r="V47" s="12"/>
      <c r="W47" s="12"/>
      <c r="X47" s="12"/>
      <c r="Y47" s="12"/>
      <c r="Z47" s="12"/>
      <c r="AA47" s="12"/>
      <c r="AB47" s="12"/>
      <c r="AC47" s="12"/>
      <c r="AD47" s="12"/>
      <c r="AE47" s="12"/>
    </row>
    <row r="48" spans="1:31" s="35" customFormat="1" ht="6.95" customHeight="1">
      <c r="A48" s="12"/>
      <c r="B48" s="2"/>
      <c r="C48" s="99"/>
      <c r="D48" s="99"/>
      <c r="E48" s="99"/>
      <c r="F48" s="99"/>
      <c r="G48" s="99"/>
      <c r="H48" s="99"/>
      <c r="I48" s="99"/>
      <c r="J48" s="99"/>
      <c r="K48" s="99"/>
      <c r="L48" s="152"/>
      <c r="S48" s="12"/>
      <c r="T48" s="12"/>
      <c r="U48" s="12"/>
      <c r="V48" s="12"/>
      <c r="W48" s="12"/>
      <c r="X48" s="12"/>
      <c r="Y48" s="12"/>
      <c r="Z48" s="12"/>
      <c r="AA48" s="12"/>
      <c r="AB48" s="12"/>
      <c r="AC48" s="12"/>
      <c r="AD48" s="12"/>
      <c r="AE48" s="12"/>
    </row>
    <row r="49" spans="1:31" s="35" customFormat="1" ht="12" customHeight="1">
      <c r="A49" s="12"/>
      <c r="B49" s="2"/>
      <c r="C49" s="94" t="s">
        <v>17</v>
      </c>
      <c r="D49" s="99"/>
      <c r="E49" s="99"/>
      <c r="F49" s="99"/>
      <c r="G49" s="99"/>
      <c r="H49" s="99"/>
      <c r="I49" s="99"/>
      <c r="J49" s="99"/>
      <c r="K49" s="99"/>
      <c r="L49" s="152"/>
      <c r="S49" s="12"/>
      <c r="T49" s="12"/>
      <c r="U49" s="12"/>
      <c r="V49" s="12"/>
      <c r="W49" s="12"/>
      <c r="X49" s="12"/>
      <c r="Y49" s="12"/>
      <c r="Z49" s="12"/>
      <c r="AA49" s="12"/>
      <c r="AB49" s="12"/>
      <c r="AC49" s="12"/>
      <c r="AD49" s="12"/>
      <c r="AE49" s="12"/>
    </row>
    <row r="50" spans="1:31" s="35" customFormat="1" ht="26.25" customHeight="1">
      <c r="A50" s="12"/>
      <c r="B50" s="2"/>
      <c r="C50" s="99"/>
      <c r="D50" s="99"/>
      <c r="E50" s="210" t="str">
        <f>E7</f>
        <v>Stavební úpravy pro urgentní příjem interních oborů Nemocnice Tábor, a.s.</v>
      </c>
      <c r="F50" s="211"/>
      <c r="G50" s="211"/>
      <c r="H50" s="211"/>
      <c r="I50" s="99"/>
      <c r="J50" s="99"/>
      <c r="K50" s="99"/>
      <c r="L50" s="152"/>
      <c r="S50" s="12"/>
      <c r="T50" s="12"/>
      <c r="U50" s="12"/>
      <c r="V50" s="12"/>
      <c r="W50" s="12"/>
      <c r="X50" s="12"/>
      <c r="Y50" s="12"/>
      <c r="Z50" s="12"/>
      <c r="AA50" s="12"/>
      <c r="AB50" s="12"/>
      <c r="AC50" s="12"/>
      <c r="AD50" s="12"/>
      <c r="AE50" s="12"/>
    </row>
    <row r="51" spans="2:12" ht="12" customHeight="1">
      <c r="B51" s="25"/>
      <c r="C51" s="94" t="s">
        <v>103</v>
      </c>
      <c r="D51" s="90"/>
      <c r="E51" s="90"/>
      <c r="F51" s="90"/>
      <c r="G51" s="90"/>
      <c r="H51" s="90"/>
      <c r="I51" s="90"/>
      <c r="J51" s="90"/>
      <c r="K51" s="90"/>
      <c r="L51" s="25"/>
    </row>
    <row r="52" spans="1:31" s="35" customFormat="1" ht="16.5" customHeight="1">
      <c r="A52" s="12"/>
      <c r="B52" s="2"/>
      <c r="C52" s="99"/>
      <c r="D52" s="99"/>
      <c r="E52" s="210" t="s">
        <v>104</v>
      </c>
      <c r="F52" s="212"/>
      <c r="G52" s="212"/>
      <c r="H52" s="212"/>
      <c r="I52" s="99"/>
      <c r="J52" s="99"/>
      <c r="K52" s="99"/>
      <c r="L52" s="152"/>
      <c r="S52" s="12"/>
      <c r="T52" s="12"/>
      <c r="U52" s="12"/>
      <c r="V52" s="12"/>
      <c r="W52" s="12"/>
      <c r="X52" s="12"/>
      <c r="Y52" s="12"/>
      <c r="Z52" s="12"/>
      <c r="AA52" s="12"/>
      <c r="AB52" s="12"/>
      <c r="AC52" s="12"/>
      <c r="AD52" s="12"/>
      <c r="AE52" s="12"/>
    </row>
    <row r="53" spans="1:31" s="35" customFormat="1" ht="12" customHeight="1">
      <c r="A53" s="12"/>
      <c r="B53" s="2"/>
      <c r="C53" s="94" t="s">
        <v>105</v>
      </c>
      <c r="D53" s="99"/>
      <c r="E53" s="99"/>
      <c r="F53" s="99"/>
      <c r="G53" s="99"/>
      <c r="H53" s="99"/>
      <c r="I53" s="99"/>
      <c r="J53" s="99"/>
      <c r="K53" s="99"/>
      <c r="L53" s="152"/>
      <c r="S53" s="12"/>
      <c r="T53" s="12"/>
      <c r="U53" s="12"/>
      <c r="V53" s="12"/>
      <c r="W53" s="12"/>
      <c r="X53" s="12"/>
      <c r="Y53" s="12"/>
      <c r="Z53" s="12"/>
      <c r="AA53" s="12"/>
      <c r="AB53" s="12"/>
      <c r="AC53" s="12"/>
      <c r="AD53" s="12"/>
      <c r="AE53" s="12"/>
    </row>
    <row r="54" spans="1:31" s="35" customFormat="1" ht="16.5" customHeight="1">
      <c r="A54" s="12"/>
      <c r="B54" s="2"/>
      <c r="C54" s="99"/>
      <c r="D54" s="99"/>
      <c r="E54" s="122" t="str">
        <f>E11</f>
        <v>2 - ZTI</v>
      </c>
      <c r="F54" s="212"/>
      <c r="G54" s="212"/>
      <c r="H54" s="212"/>
      <c r="I54" s="99"/>
      <c r="J54" s="99"/>
      <c r="K54" s="99"/>
      <c r="L54" s="152"/>
      <c r="S54" s="12"/>
      <c r="T54" s="12"/>
      <c r="U54" s="12"/>
      <c r="V54" s="12"/>
      <c r="W54" s="12"/>
      <c r="X54" s="12"/>
      <c r="Y54" s="12"/>
      <c r="Z54" s="12"/>
      <c r="AA54" s="12"/>
      <c r="AB54" s="12"/>
      <c r="AC54" s="12"/>
      <c r="AD54" s="12"/>
      <c r="AE54" s="12"/>
    </row>
    <row r="55" spans="1:31" s="35" customFormat="1" ht="6.95" customHeight="1">
      <c r="A55" s="12"/>
      <c r="B55" s="2"/>
      <c r="C55" s="99"/>
      <c r="D55" s="99"/>
      <c r="E55" s="99"/>
      <c r="F55" s="99"/>
      <c r="G55" s="99"/>
      <c r="H55" s="99"/>
      <c r="I55" s="99"/>
      <c r="J55" s="99"/>
      <c r="K55" s="99"/>
      <c r="L55" s="152"/>
      <c r="S55" s="12"/>
      <c r="T55" s="12"/>
      <c r="U55" s="12"/>
      <c r="V55" s="12"/>
      <c r="W55" s="12"/>
      <c r="X55" s="12"/>
      <c r="Y55" s="12"/>
      <c r="Z55" s="12"/>
      <c r="AA55" s="12"/>
      <c r="AB55" s="12"/>
      <c r="AC55" s="12"/>
      <c r="AD55" s="12"/>
      <c r="AE55" s="12"/>
    </row>
    <row r="56" spans="1:31" s="35" customFormat="1" ht="12" customHeight="1">
      <c r="A56" s="12"/>
      <c r="B56" s="2"/>
      <c r="C56" s="94" t="s">
        <v>21</v>
      </c>
      <c r="D56" s="99"/>
      <c r="E56" s="99"/>
      <c r="F56" s="95" t="str">
        <f>F14</f>
        <v>Tř. Kpt. Jaroše 200/10, 390 03 Tábor</v>
      </c>
      <c r="G56" s="99"/>
      <c r="H56" s="99"/>
      <c r="I56" s="94" t="s">
        <v>23</v>
      </c>
      <c r="J56" s="213" t="str">
        <f>IF(J14="","",J14)</f>
        <v>29. 4. 2020</v>
      </c>
      <c r="K56" s="99"/>
      <c r="L56" s="152"/>
      <c r="S56" s="12"/>
      <c r="T56" s="12"/>
      <c r="U56" s="12"/>
      <c r="V56" s="12"/>
      <c r="W56" s="12"/>
      <c r="X56" s="12"/>
      <c r="Y56" s="12"/>
      <c r="Z56" s="12"/>
      <c r="AA56" s="12"/>
      <c r="AB56" s="12"/>
      <c r="AC56" s="12"/>
      <c r="AD56" s="12"/>
      <c r="AE56" s="12"/>
    </row>
    <row r="57" spans="1:31" s="35" customFormat="1" ht="6.95" customHeight="1">
      <c r="A57" s="12"/>
      <c r="B57" s="2"/>
      <c r="C57" s="99"/>
      <c r="D57" s="99"/>
      <c r="E57" s="99"/>
      <c r="F57" s="99"/>
      <c r="G57" s="99"/>
      <c r="H57" s="99"/>
      <c r="I57" s="99"/>
      <c r="J57" s="99"/>
      <c r="K57" s="99"/>
      <c r="L57" s="152"/>
      <c r="S57" s="12"/>
      <c r="T57" s="12"/>
      <c r="U57" s="12"/>
      <c r="V57" s="12"/>
      <c r="W57" s="12"/>
      <c r="X57" s="12"/>
      <c r="Y57" s="12"/>
      <c r="Z57" s="12"/>
      <c r="AA57" s="12"/>
      <c r="AB57" s="12"/>
      <c r="AC57" s="12"/>
      <c r="AD57" s="12"/>
      <c r="AE57" s="12"/>
    </row>
    <row r="58" spans="1:31" s="35" customFormat="1" ht="15.2" customHeight="1">
      <c r="A58" s="12"/>
      <c r="B58" s="2"/>
      <c r="C58" s="94" t="s">
        <v>25</v>
      </c>
      <c r="D58" s="99"/>
      <c r="E58" s="99"/>
      <c r="F58" s="95" t="str">
        <f>E17</f>
        <v>Nemocnice Tábor, a.s.</v>
      </c>
      <c r="G58" s="99"/>
      <c r="H58" s="99"/>
      <c r="I58" s="94" t="s">
        <v>31</v>
      </c>
      <c r="J58" s="227" t="str">
        <f>E23</f>
        <v>AGP nova spol. s r.o.</v>
      </c>
      <c r="K58" s="99"/>
      <c r="L58" s="152"/>
      <c r="S58" s="12"/>
      <c r="T58" s="12"/>
      <c r="U58" s="12"/>
      <c r="V58" s="12"/>
      <c r="W58" s="12"/>
      <c r="X58" s="12"/>
      <c r="Y58" s="12"/>
      <c r="Z58" s="12"/>
      <c r="AA58" s="12"/>
      <c r="AB58" s="12"/>
      <c r="AC58" s="12"/>
      <c r="AD58" s="12"/>
      <c r="AE58" s="12"/>
    </row>
    <row r="59" spans="1:31" s="35" customFormat="1" ht="15.2" customHeight="1">
      <c r="A59" s="12"/>
      <c r="B59" s="2"/>
      <c r="C59" s="94" t="s">
        <v>29</v>
      </c>
      <c r="D59" s="99"/>
      <c r="E59" s="99"/>
      <c r="F59" s="95" t="str">
        <f>IF(E20="","",E20)</f>
        <v>Vyplň údaj</v>
      </c>
      <c r="G59" s="99"/>
      <c r="H59" s="99"/>
      <c r="I59" s="94" t="s">
        <v>34</v>
      </c>
      <c r="J59" s="227" t="str">
        <f>E26</f>
        <v xml:space="preserve"> </v>
      </c>
      <c r="K59" s="99"/>
      <c r="L59" s="152"/>
      <c r="S59" s="12"/>
      <c r="T59" s="12"/>
      <c r="U59" s="12"/>
      <c r="V59" s="12"/>
      <c r="W59" s="12"/>
      <c r="X59" s="12"/>
      <c r="Y59" s="12"/>
      <c r="Z59" s="12"/>
      <c r="AA59" s="12"/>
      <c r="AB59" s="12"/>
      <c r="AC59" s="12"/>
      <c r="AD59" s="12"/>
      <c r="AE59" s="12"/>
    </row>
    <row r="60" spans="1:31" s="35" customFormat="1" ht="10.35" customHeight="1">
      <c r="A60" s="12"/>
      <c r="B60" s="2"/>
      <c r="C60" s="99"/>
      <c r="D60" s="99"/>
      <c r="E60" s="99"/>
      <c r="F60" s="99"/>
      <c r="G60" s="99"/>
      <c r="H60" s="99"/>
      <c r="I60" s="99"/>
      <c r="J60" s="99"/>
      <c r="K60" s="99"/>
      <c r="L60" s="152"/>
      <c r="S60" s="12"/>
      <c r="T60" s="12"/>
      <c r="U60" s="12"/>
      <c r="V60" s="12"/>
      <c r="W60" s="12"/>
      <c r="X60" s="12"/>
      <c r="Y60" s="12"/>
      <c r="Z60" s="12"/>
      <c r="AA60" s="12"/>
      <c r="AB60" s="12"/>
      <c r="AC60" s="12"/>
      <c r="AD60" s="12"/>
      <c r="AE60" s="12"/>
    </row>
    <row r="61" spans="1:31" s="35" customFormat="1" ht="29.25" customHeight="1">
      <c r="A61" s="12"/>
      <c r="B61" s="2"/>
      <c r="C61" s="276" t="s">
        <v>108</v>
      </c>
      <c r="D61" s="228"/>
      <c r="E61" s="228"/>
      <c r="F61" s="228"/>
      <c r="G61" s="228"/>
      <c r="H61" s="228"/>
      <c r="I61" s="228"/>
      <c r="J61" s="229" t="s">
        <v>109</v>
      </c>
      <c r="K61" s="228"/>
      <c r="L61" s="152"/>
      <c r="S61" s="12"/>
      <c r="T61" s="12"/>
      <c r="U61" s="12"/>
      <c r="V61" s="12"/>
      <c r="W61" s="12"/>
      <c r="X61" s="12"/>
      <c r="Y61" s="12"/>
      <c r="Z61" s="12"/>
      <c r="AA61" s="12"/>
      <c r="AB61" s="12"/>
      <c r="AC61" s="12"/>
      <c r="AD61" s="12"/>
      <c r="AE61" s="12"/>
    </row>
    <row r="62" spans="1:31" s="35" customFormat="1" ht="10.35" customHeight="1">
      <c r="A62" s="12"/>
      <c r="B62" s="2"/>
      <c r="C62" s="99"/>
      <c r="D62" s="99"/>
      <c r="E62" s="99"/>
      <c r="F62" s="99"/>
      <c r="G62" s="99"/>
      <c r="H62" s="99"/>
      <c r="I62" s="99"/>
      <c r="J62" s="99"/>
      <c r="K62" s="99"/>
      <c r="L62" s="152"/>
      <c r="S62" s="12"/>
      <c r="T62" s="12"/>
      <c r="U62" s="12"/>
      <c r="V62" s="12"/>
      <c r="W62" s="12"/>
      <c r="X62" s="12"/>
      <c r="Y62" s="12"/>
      <c r="Z62" s="12"/>
      <c r="AA62" s="12"/>
      <c r="AB62" s="12"/>
      <c r="AC62" s="12"/>
      <c r="AD62" s="12"/>
      <c r="AE62" s="12"/>
    </row>
    <row r="63" spans="1:47" s="35" customFormat="1" ht="22.9" customHeight="1">
      <c r="A63" s="12"/>
      <c r="B63" s="2"/>
      <c r="C63" s="277" t="s">
        <v>70</v>
      </c>
      <c r="D63" s="99"/>
      <c r="E63" s="99"/>
      <c r="F63" s="99"/>
      <c r="G63" s="99"/>
      <c r="H63" s="99"/>
      <c r="I63" s="99"/>
      <c r="J63" s="217">
        <f>J93</f>
        <v>0</v>
      </c>
      <c r="K63" s="99"/>
      <c r="L63" s="152"/>
      <c r="S63" s="12"/>
      <c r="T63" s="12"/>
      <c r="U63" s="12"/>
      <c r="V63" s="12"/>
      <c r="W63" s="12"/>
      <c r="X63" s="12"/>
      <c r="Y63" s="12"/>
      <c r="Z63" s="12"/>
      <c r="AA63" s="12"/>
      <c r="AB63" s="12"/>
      <c r="AC63" s="12"/>
      <c r="AD63" s="12"/>
      <c r="AE63" s="12"/>
      <c r="AU63" s="22" t="s">
        <v>110</v>
      </c>
    </row>
    <row r="64" spans="2:12" s="160" customFormat="1" ht="24.95" customHeight="1">
      <c r="B64" s="161"/>
      <c r="C64" s="233"/>
      <c r="D64" s="230" t="s">
        <v>728</v>
      </c>
      <c r="E64" s="231"/>
      <c r="F64" s="231"/>
      <c r="G64" s="231"/>
      <c r="H64" s="231"/>
      <c r="I64" s="231"/>
      <c r="J64" s="232">
        <f>J94</f>
        <v>0</v>
      </c>
      <c r="K64" s="233"/>
      <c r="L64" s="161"/>
    </row>
    <row r="65" spans="2:12" s="78" customFormat="1" ht="19.9" customHeight="1">
      <c r="B65" s="162"/>
      <c r="C65" s="146"/>
      <c r="D65" s="234" t="s">
        <v>112</v>
      </c>
      <c r="E65" s="235"/>
      <c r="F65" s="235"/>
      <c r="G65" s="235"/>
      <c r="H65" s="235"/>
      <c r="I65" s="235"/>
      <c r="J65" s="236">
        <f>J95</f>
        <v>0</v>
      </c>
      <c r="K65" s="146"/>
      <c r="L65" s="162"/>
    </row>
    <row r="66" spans="2:12" s="78" customFormat="1" ht="19.9" customHeight="1">
      <c r="B66" s="162"/>
      <c r="C66" s="146"/>
      <c r="D66" s="234" t="s">
        <v>122</v>
      </c>
      <c r="E66" s="235"/>
      <c r="F66" s="235"/>
      <c r="G66" s="235"/>
      <c r="H66" s="235"/>
      <c r="I66" s="235"/>
      <c r="J66" s="236">
        <f>J120</f>
        <v>0</v>
      </c>
      <c r="K66" s="146"/>
      <c r="L66" s="162"/>
    </row>
    <row r="67" spans="2:12" s="78" customFormat="1" ht="19.9" customHeight="1">
      <c r="B67" s="162"/>
      <c r="C67" s="146"/>
      <c r="D67" s="234" t="s">
        <v>124</v>
      </c>
      <c r="E67" s="235"/>
      <c r="F67" s="235"/>
      <c r="G67" s="235"/>
      <c r="H67" s="235"/>
      <c r="I67" s="235"/>
      <c r="J67" s="236">
        <f>J125</f>
        <v>0</v>
      </c>
      <c r="K67" s="146"/>
      <c r="L67" s="162"/>
    </row>
    <row r="68" spans="2:12" s="78" customFormat="1" ht="19.9" customHeight="1">
      <c r="B68" s="162"/>
      <c r="C68" s="146"/>
      <c r="D68" s="234" t="s">
        <v>125</v>
      </c>
      <c r="E68" s="235"/>
      <c r="F68" s="235"/>
      <c r="G68" s="235"/>
      <c r="H68" s="235"/>
      <c r="I68" s="235"/>
      <c r="J68" s="236">
        <f>J162</f>
        <v>0</v>
      </c>
      <c r="K68" s="146"/>
      <c r="L68" s="162"/>
    </row>
    <row r="69" spans="2:12" s="160" customFormat="1" ht="24.95" customHeight="1">
      <c r="B69" s="161"/>
      <c r="C69" s="233"/>
      <c r="D69" s="230" t="s">
        <v>729</v>
      </c>
      <c r="E69" s="231"/>
      <c r="F69" s="231"/>
      <c r="G69" s="231"/>
      <c r="H69" s="231"/>
      <c r="I69" s="231"/>
      <c r="J69" s="232">
        <f>J164</f>
        <v>0</v>
      </c>
      <c r="K69" s="233"/>
      <c r="L69" s="161"/>
    </row>
    <row r="70" spans="2:12" s="78" customFormat="1" ht="19.9" customHeight="1">
      <c r="B70" s="162"/>
      <c r="C70" s="146"/>
      <c r="D70" s="234" t="s">
        <v>730</v>
      </c>
      <c r="E70" s="235"/>
      <c r="F70" s="235"/>
      <c r="G70" s="235"/>
      <c r="H70" s="235"/>
      <c r="I70" s="235"/>
      <c r="J70" s="236">
        <f>J165</f>
        <v>0</v>
      </c>
      <c r="K70" s="146"/>
      <c r="L70" s="162"/>
    </row>
    <row r="71" spans="2:12" s="160" customFormat="1" ht="24.95" customHeight="1">
      <c r="B71" s="161"/>
      <c r="C71" s="233"/>
      <c r="D71" s="230" t="s">
        <v>731</v>
      </c>
      <c r="E71" s="231"/>
      <c r="F71" s="231"/>
      <c r="G71" s="231"/>
      <c r="H71" s="231"/>
      <c r="I71" s="231"/>
      <c r="J71" s="232">
        <f>J167</f>
        <v>0</v>
      </c>
      <c r="K71" s="233"/>
      <c r="L71" s="161"/>
    </row>
    <row r="72" spans="1:31" s="35" customFormat="1" ht="21.75" customHeight="1">
      <c r="A72" s="12"/>
      <c r="B72" s="2"/>
      <c r="C72" s="99"/>
      <c r="D72" s="99"/>
      <c r="E72" s="99"/>
      <c r="F72" s="99"/>
      <c r="G72" s="99"/>
      <c r="H72" s="99"/>
      <c r="I72" s="99"/>
      <c r="J72" s="99"/>
      <c r="K72" s="99"/>
      <c r="L72" s="152"/>
      <c r="S72" s="12"/>
      <c r="T72" s="12"/>
      <c r="U72" s="12"/>
      <c r="V72" s="12"/>
      <c r="W72" s="12"/>
      <c r="X72" s="12"/>
      <c r="Y72" s="12"/>
      <c r="Z72" s="12"/>
      <c r="AA72" s="12"/>
      <c r="AB72" s="12"/>
      <c r="AC72" s="12"/>
      <c r="AD72" s="12"/>
      <c r="AE72" s="12"/>
    </row>
    <row r="73" spans="1:31" s="35" customFormat="1" ht="6.95" customHeight="1">
      <c r="A73" s="12"/>
      <c r="B73" s="39"/>
      <c r="C73" s="117"/>
      <c r="D73" s="117"/>
      <c r="E73" s="117"/>
      <c r="F73" s="117"/>
      <c r="G73" s="117"/>
      <c r="H73" s="117"/>
      <c r="I73" s="117"/>
      <c r="J73" s="117"/>
      <c r="K73" s="117"/>
      <c r="L73" s="152"/>
      <c r="S73" s="12"/>
      <c r="T73" s="12"/>
      <c r="U73" s="12"/>
      <c r="V73" s="12"/>
      <c r="W73" s="12"/>
      <c r="X73" s="12"/>
      <c r="Y73" s="12"/>
      <c r="Z73" s="12"/>
      <c r="AA73" s="12"/>
      <c r="AB73" s="12"/>
      <c r="AC73" s="12"/>
      <c r="AD73" s="12"/>
      <c r="AE73" s="12"/>
    </row>
    <row r="74" spans="3:11" ht="12">
      <c r="C74" s="90"/>
      <c r="D74" s="90"/>
      <c r="E74" s="90"/>
      <c r="F74" s="90"/>
      <c r="G74" s="90"/>
      <c r="H74" s="90"/>
      <c r="I74" s="90"/>
      <c r="J74" s="90"/>
      <c r="K74" s="90"/>
    </row>
    <row r="75" spans="3:11" ht="12">
      <c r="C75" s="90"/>
      <c r="D75" s="90"/>
      <c r="E75" s="90"/>
      <c r="F75" s="90"/>
      <c r="G75" s="90"/>
      <c r="H75" s="90"/>
      <c r="I75" s="90"/>
      <c r="J75" s="90"/>
      <c r="K75" s="90"/>
    </row>
    <row r="76" spans="3:11" ht="12">
      <c r="C76" s="90"/>
      <c r="D76" s="90"/>
      <c r="E76" s="90"/>
      <c r="F76" s="90"/>
      <c r="G76" s="90"/>
      <c r="H76" s="90"/>
      <c r="I76" s="90"/>
      <c r="J76" s="90"/>
      <c r="K76" s="90"/>
    </row>
    <row r="77" spans="1:31" s="35" customFormat="1" ht="6.95" customHeight="1">
      <c r="A77" s="12"/>
      <c r="B77" s="41"/>
      <c r="C77" s="118"/>
      <c r="D77" s="118"/>
      <c r="E77" s="118"/>
      <c r="F77" s="118"/>
      <c r="G77" s="118"/>
      <c r="H77" s="118"/>
      <c r="I77" s="118"/>
      <c r="J77" s="118"/>
      <c r="K77" s="118"/>
      <c r="L77" s="152"/>
      <c r="S77" s="12"/>
      <c r="T77" s="12"/>
      <c r="U77" s="12"/>
      <c r="V77" s="12"/>
      <c r="W77" s="12"/>
      <c r="X77" s="12"/>
      <c r="Y77" s="12"/>
      <c r="Z77" s="12"/>
      <c r="AA77" s="12"/>
      <c r="AB77" s="12"/>
      <c r="AC77" s="12"/>
      <c r="AD77" s="12"/>
      <c r="AE77" s="12"/>
    </row>
    <row r="78" spans="1:31" s="35" customFormat="1" ht="24.95" customHeight="1">
      <c r="A78" s="12"/>
      <c r="B78" s="2"/>
      <c r="C78" s="89" t="s">
        <v>131</v>
      </c>
      <c r="D78" s="99"/>
      <c r="E78" s="99"/>
      <c r="F78" s="99"/>
      <c r="G78" s="99"/>
      <c r="H78" s="99"/>
      <c r="I78" s="99"/>
      <c r="J78" s="99"/>
      <c r="K78" s="99"/>
      <c r="L78" s="152"/>
      <c r="S78" s="12"/>
      <c r="T78" s="12"/>
      <c r="U78" s="12"/>
      <c r="V78" s="12"/>
      <c r="W78" s="12"/>
      <c r="X78" s="12"/>
      <c r="Y78" s="12"/>
      <c r="Z78" s="12"/>
      <c r="AA78" s="12"/>
      <c r="AB78" s="12"/>
      <c r="AC78" s="12"/>
      <c r="AD78" s="12"/>
      <c r="AE78" s="12"/>
    </row>
    <row r="79" spans="1:31" s="35" customFormat="1" ht="6.95" customHeight="1">
      <c r="A79" s="12"/>
      <c r="B79" s="2"/>
      <c r="C79" s="99"/>
      <c r="D79" s="99"/>
      <c r="E79" s="99"/>
      <c r="F79" s="99"/>
      <c r="G79" s="99"/>
      <c r="H79" s="99"/>
      <c r="I79" s="99"/>
      <c r="J79" s="99"/>
      <c r="K79" s="99"/>
      <c r="L79" s="152"/>
      <c r="S79" s="12"/>
      <c r="T79" s="12"/>
      <c r="U79" s="12"/>
      <c r="V79" s="12"/>
      <c r="W79" s="12"/>
      <c r="X79" s="12"/>
      <c r="Y79" s="12"/>
      <c r="Z79" s="12"/>
      <c r="AA79" s="12"/>
      <c r="AB79" s="12"/>
      <c r="AC79" s="12"/>
      <c r="AD79" s="12"/>
      <c r="AE79" s="12"/>
    </row>
    <row r="80" spans="1:31" s="35" customFormat="1" ht="12" customHeight="1">
      <c r="A80" s="12"/>
      <c r="B80" s="2"/>
      <c r="C80" s="94" t="s">
        <v>17</v>
      </c>
      <c r="D80" s="99"/>
      <c r="E80" s="99"/>
      <c r="F80" s="99"/>
      <c r="G80" s="99"/>
      <c r="H80" s="99"/>
      <c r="I80" s="99"/>
      <c r="J80" s="99"/>
      <c r="K80" s="99"/>
      <c r="L80" s="152"/>
      <c r="S80" s="12"/>
      <c r="T80" s="12"/>
      <c r="U80" s="12"/>
      <c r="V80" s="12"/>
      <c r="W80" s="12"/>
      <c r="X80" s="12"/>
      <c r="Y80" s="12"/>
      <c r="Z80" s="12"/>
      <c r="AA80" s="12"/>
      <c r="AB80" s="12"/>
      <c r="AC80" s="12"/>
      <c r="AD80" s="12"/>
      <c r="AE80" s="12"/>
    </row>
    <row r="81" spans="1:31" s="35" customFormat="1" ht="26.25" customHeight="1">
      <c r="A81" s="12"/>
      <c r="B81" s="2"/>
      <c r="C81" s="99"/>
      <c r="D81" s="99"/>
      <c r="E81" s="210" t="str">
        <f>E7</f>
        <v>Stavební úpravy pro urgentní příjem interních oborů Nemocnice Tábor, a.s.</v>
      </c>
      <c r="F81" s="211"/>
      <c r="G81" s="211"/>
      <c r="H81" s="211"/>
      <c r="I81" s="99"/>
      <c r="J81" s="99"/>
      <c r="K81" s="99"/>
      <c r="L81" s="152"/>
      <c r="S81" s="12"/>
      <c r="T81" s="12"/>
      <c r="U81" s="12"/>
      <c r="V81" s="12"/>
      <c r="W81" s="12"/>
      <c r="X81" s="12"/>
      <c r="Y81" s="12"/>
      <c r="Z81" s="12"/>
      <c r="AA81" s="12"/>
      <c r="AB81" s="12"/>
      <c r="AC81" s="12"/>
      <c r="AD81" s="12"/>
      <c r="AE81" s="12"/>
    </row>
    <row r="82" spans="2:12" ht="12" customHeight="1">
      <c r="B82" s="25"/>
      <c r="C82" s="94" t="s">
        <v>103</v>
      </c>
      <c r="D82" s="90"/>
      <c r="E82" s="90"/>
      <c r="F82" s="90"/>
      <c r="G82" s="90"/>
      <c r="H82" s="90"/>
      <c r="I82" s="90"/>
      <c r="J82" s="90"/>
      <c r="K82" s="90"/>
      <c r="L82" s="25"/>
    </row>
    <row r="83" spans="1:31" s="35" customFormat="1" ht="16.5" customHeight="1">
      <c r="A83" s="12"/>
      <c r="B83" s="2"/>
      <c r="C83" s="99"/>
      <c r="D83" s="99"/>
      <c r="E83" s="210" t="s">
        <v>104</v>
      </c>
      <c r="F83" s="212"/>
      <c r="G83" s="212"/>
      <c r="H83" s="212"/>
      <c r="I83" s="99"/>
      <c r="J83" s="99"/>
      <c r="K83" s="99"/>
      <c r="L83" s="152"/>
      <c r="S83" s="12"/>
      <c r="T83" s="12"/>
      <c r="U83" s="12"/>
      <c r="V83" s="12"/>
      <c r="W83" s="12"/>
      <c r="X83" s="12"/>
      <c r="Y83" s="12"/>
      <c r="Z83" s="12"/>
      <c r="AA83" s="12"/>
      <c r="AB83" s="12"/>
      <c r="AC83" s="12"/>
      <c r="AD83" s="12"/>
      <c r="AE83" s="12"/>
    </row>
    <row r="84" spans="1:31" s="35" customFormat="1" ht="12" customHeight="1">
      <c r="A84" s="12"/>
      <c r="B84" s="2"/>
      <c r="C84" s="94" t="s">
        <v>105</v>
      </c>
      <c r="D84" s="99"/>
      <c r="E84" s="99"/>
      <c r="F84" s="99"/>
      <c r="G84" s="99"/>
      <c r="H84" s="99"/>
      <c r="I84" s="99"/>
      <c r="J84" s="99"/>
      <c r="K84" s="99"/>
      <c r="L84" s="152"/>
      <c r="S84" s="12"/>
      <c r="T84" s="12"/>
      <c r="U84" s="12"/>
      <c r="V84" s="12"/>
      <c r="W84" s="12"/>
      <c r="X84" s="12"/>
      <c r="Y84" s="12"/>
      <c r="Z84" s="12"/>
      <c r="AA84" s="12"/>
      <c r="AB84" s="12"/>
      <c r="AC84" s="12"/>
      <c r="AD84" s="12"/>
      <c r="AE84" s="12"/>
    </row>
    <row r="85" spans="1:31" s="35" customFormat="1" ht="16.5" customHeight="1">
      <c r="A85" s="12"/>
      <c r="B85" s="2"/>
      <c r="C85" s="99"/>
      <c r="D85" s="99"/>
      <c r="E85" s="122" t="str">
        <f>E11</f>
        <v>2 - ZTI</v>
      </c>
      <c r="F85" s="212"/>
      <c r="G85" s="212"/>
      <c r="H85" s="212"/>
      <c r="I85" s="99"/>
      <c r="J85" s="99"/>
      <c r="K85" s="99"/>
      <c r="L85" s="152"/>
      <c r="S85" s="12"/>
      <c r="T85" s="12"/>
      <c r="U85" s="12"/>
      <c r="V85" s="12"/>
      <c r="W85" s="12"/>
      <c r="X85" s="12"/>
      <c r="Y85" s="12"/>
      <c r="Z85" s="12"/>
      <c r="AA85" s="12"/>
      <c r="AB85" s="12"/>
      <c r="AC85" s="12"/>
      <c r="AD85" s="12"/>
      <c r="AE85" s="12"/>
    </row>
    <row r="86" spans="1:31" s="35" customFormat="1" ht="6.95" customHeight="1">
      <c r="A86" s="12"/>
      <c r="B86" s="2"/>
      <c r="C86" s="99"/>
      <c r="D86" s="99"/>
      <c r="E86" s="99"/>
      <c r="F86" s="99"/>
      <c r="G86" s="99"/>
      <c r="H86" s="99"/>
      <c r="I86" s="99"/>
      <c r="J86" s="99"/>
      <c r="K86" s="99"/>
      <c r="L86" s="152"/>
      <c r="S86" s="12"/>
      <c r="T86" s="12"/>
      <c r="U86" s="12"/>
      <c r="V86" s="12"/>
      <c r="W86" s="12"/>
      <c r="X86" s="12"/>
      <c r="Y86" s="12"/>
      <c r="Z86" s="12"/>
      <c r="AA86" s="12"/>
      <c r="AB86" s="12"/>
      <c r="AC86" s="12"/>
      <c r="AD86" s="12"/>
      <c r="AE86" s="12"/>
    </row>
    <row r="87" spans="1:31" s="35" customFormat="1" ht="12" customHeight="1">
      <c r="A87" s="12"/>
      <c r="B87" s="2"/>
      <c r="C87" s="94" t="s">
        <v>21</v>
      </c>
      <c r="D87" s="99"/>
      <c r="E87" s="99"/>
      <c r="F87" s="95" t="str">
        <f>F14</f>
        <v>Tř. Kpt. Jaroše 200/10, 390 03 Tábor</v>
      </c>
      <c r="G87" s="99"/>
      <c r="H87" s="99"/>
      <c r="I87" s="94" t="s">
        <v>23</v>
      </c>
      <c r="J87" s="213" t="str">
        <f>IF(J14="","",J14)</f>
        <v>29. 4. 2020</v>
      </c>
      <c r="K87" s="99"/>
      <c r="L87" s="152"/>
      <c r="S87" s="12"/>
      <c r="T87" s="12"/>
      <c r="U87" s="12"/>
      <c r="V87" s="12"/>
      <c r="W87" s="12"/>
      <c r="X87" s="12"/>
      <c r="Y87" s="12"/>
      <c r="Z87" s="12"/>
      <c r="AA87" s="12"/>
      <c r="AB87" s="12"/>
      <c r="AC87" s="12"/>
      <c r="AD87" s="12"/>
      <c r="AE87" s="12"/>
    </row>
    <row r="88" spans="1:31" s="35" customFormat="1" ht="6.95" customHeight="1">
      <c r="A88" s="12"/>
      <c r="B88" s="2"/>
      <c r="C88" s="99"/>
      <c r="D88" s="99"/>
      <c r="E88" s="99"/>
      <c r="F88" s="99"/>
      <c r="G88" s="99"/>
      <c r="H88" s="99"/>
      <c r="I88" s="99"/>
      <c r="J88" s="99"/>
      <c r="K88" s="99"/>
      <c r="L88" s="152"/>
      <c r="S88" s="12"/>
      <c r="T88" s="12"/>
      <c r="U88" s="12"/>
      <c r="V88" s="12"/>
      <c r="W88" s="12"/>
      <c r="X88" s="12"/>
      <c r="Y88" s="12"/>
      <c r="Z88" s="12"/>
      <c r="AA88" s="12"/>
      <c r="AB88" s="12"/>
      <c r="AC88" s="12"/>
      <c r="AD88" s="12"/>
      <c r="AE88" s="12"/>
    </row>
    <row r="89" spans="1:31" s="35" customFormat="1" ht="15.2" customHeight="1">
      <c r="A89" s="12"/>
      <c r="B89" s="2"/>
      <c r="C89" s="94" t="s">
        <v>25</v>
      </c>
      <c r="D89" s="99"/>
      <c r="E89" s="99"/>
      <c r="F89" s="95" t="str">
        <f>E17</f>
        <v>Nemocnice Tábor, a.s.</v>
      </c>
      <c r="G89" s="99"/>
      <c r="H89" s="99"/>
      <c r="I89" s="94" t="s">
        <v>31</v>
      </c>
      <c r="J89" s="227" t="str">
        <f>E23</f>
        <v>AGP nova spol. s r.o.</v>
      </c>
      <c r="K89" s="99"/>
      <c r="L89" s="152"/>
      <c r="S89" s="12"/>
      <c r="T89" s="12"/>
      <c r="U89" s="12"/>
      <c r="V89" s="12"/>
      <c r="W89" s="12"/>
      <c r="X89" s="12"/>
      <c r="Y89" s="12"/>
      <c r="Z89" s="12"/>
      <c r="AA89" s="12"/>
      <c r="AB89" s="12"/>
      <c r="AC89" s="12"/>
      <c r="AD89" s="12"/>
      <c r="AE89" s="12"/>
    </row>
    <row r="90" spans="1:31" s="35" customFormat="1" ht="15.2" customHeight="1">
      <c r="A90" s="12"/>
      <c r="B90" s="2"/>
      <c r="C90" s="94" t="s">
        <v>29</v>
      </c>
      <c r="D90" s="99"/>
      <c r="E90" s="99"/>
      <c r="F90" s="95" t="str">
        <f>IF(E20="","",E20)</f>
        <v>Vyplň údaj</v>
      </c>
      <c r="G90" s="99"/>
      <c r="H90" s="99"/>
      <c r="I90" s="94" t="s">
        <v>34</v>
      </c>
      <c r="J90" s="227" t="str">
        <f>E26</f>
        <v xml:space="preserve"> </v>
      </c>
      <c r="K90" s="99"/>
      <c r="L90" s="152"/>
      <c r="S90" s="12"/>
      <c r="T90" s="12"/>
      <c r="U90" s="12"/>
      <c r="V90" s="12"/>
      <c r="W90" s="12"/>
      <c r="X90" s="12"/>
      <c r="Y90" s="12"/>
      <c r="Z90" s="12"/>
      <c r="AA90" s="12"/>
      <c r="AB90" s="12"/>
      <c r="AC90" s="12"/>
      <c r="AD90" s="12"/>
      <c r="AE90" s="12"/>
    </row>
    <row r="91" spans="1:31" s="35" customFormat="1" ht="10.35" customHeight="1">
      <c r="A91" s="12"/>
      <c r="B91" s="2"/>
      <c r="C91" s="99"/>
      <c r="D91" s="99"/>
      <c r="E91" s="99"/>
      <c r="F91" s="99"/>
      <c r="G91" s="99"/>
      <c r="H91" s="99"/>
      <c r="I91" s="99"/>
      <c r="J91" s="99"/>
      <c r="K91" s="99"/>
      <c r="L91" s="152"/>
      <c r="S91" s="12"/>
      <c r="T91" s="12"/>
      <c r="U91" s="12"/>
      <c r="V91" s="12"/>
      <c r="W91" s="12"/>
      <c r="X91" s="12"/>
      <c r="Y91" s="12"/>
      <c r="Z91" s="12"/>
      <c r="AA91" s="12"/>
      <c r="AB91" s="12"/>
      <c r="AC91" s="12"/>
      <c r="AD91" s="12"/>
      <c r="AE91" s="12"/>
    </row>
    <row r="92" spans="1:31" s="167" customFormat="1" ht="29.25" customHeight="1">
      <c r="A92" s="163"/>
      <c r="B92" s="164"/>
      <c r="C92" s="278" t="s">
        <v>132</v>
      </c>
      <c r="D92" s="237" t="s">
        <v>57</v>
      </c>
      <c r="E92" s="237" t="s">
        <v>53</v>
      </c>
      <c r="F92" s="237" t="s">
        <v>54</v>
      </c>
      <c r="G92" s="237" t="s">
        <v>133</v>
      </c>
      <c r="H92" s="237" t="s">
        <v>134</v>
      </c>
      <c r="I92" s="237" t="s">
        <v>135</v>
      </c>
      <c r="J92" s="237" t="s">
        <v>109</v>
      </c>
      <c r="K92" s="238" t="s">
        <v>136</v>
      </c>
      <c r="L92" s="166"/>
      <c r="M92" s="55" t="s">
        <v>3</v>
      </c>
      <c r="N92" s="56" t="s">
        <v>42</v>
      </c>
      <c r="O92" s="56" t="s">
        <v>137</v>
      </c>
      <c r="P92" s="56" t="s">
        <v>138</v>
      </c>
      <c r="Q92" s="56" t="s">
        <v>139</v>
      </c>
      <c r="R92" s="56" t="s">
        <v>140</v>
      </c>
      <c r="S92" s="56" t="s">
        <v>141</v>
      </c>
      <c r="T92" s="57" t="s">
        <v>142</v>
      </c>
      <c r="U92" s="163"/>
      <c r="V92" s="163"/>
      <c r="W92" s="163"/>
      <c r="X92" s="163"/>
      <c r="Y92" s="163"/>
      <c r="Z92" s="163"/>
      <c r="AA92" s="163"/>
      <c r="AB92" s="163"/>
      <c r="AC92" s="163"/>
      <c r="AD92" s="163"/>
      <c r="AE92" s="163"/>
    </row>
    <row r="93" spans="1:63" s="35" customFormat="1" ht="22.9" customHeight="1">
      <c r="A93" s="12"/>
      <c r="B93" s="2"/>
      <c r="C93" s="134" t="s">
        <v>143</v>
      </c>
      <c r="D93" s="99"/>
      <c r="E93" s="99"/>
      <c r="F93" s="99"/>
      <c r="G93" s="99"/>
      <c r="H93" s="99"/>
      <c r="I93" s="99"/>
      <c r="J93" s="239">
        <f>BK93</f>
        <v>0</v>
      </c>
      <c r="K93" s="99"/>
      <c r="L93" s="2"/>
      <c r="M93" s="58"/>
      <c r="N93" s="49"/>
      <c r="O93" s="59"/>
      <c r="P93" s="168">
        <f>P94+P164+P167</f>
        <v>0</v>
      </c>
      <c r="Q93" s="59"/>
      <c r="R93" s="168">
        <f>R94+R164+R167</f>
        <v>628.5358560000001</v>
      </c>
      <c r="S93" s="59"/>
      <c r="T93" s="169">
        <f>T94+T164+T167</f>
        <v>0</v>
      </c>
      <c r="U93" s="12"/>
      <c r="V93" s="12"/>
      <c r="W93" s="12"/>
      <c r="X93" s="12"/>
      <c r="Y93" s="12"/>
      <c r="Z93" s="12"/>
      <c r="AA93" s="12"/>
      <c r="AB93" s="12"/>
      <c r="AC93" s="12"/>
      <c r="AD93" s="12"/>
      <c r="AE93" s="12"/>
      <c r="AT93" s="22" t="s">
        <v>71</v>
      </c>
      <c r="AU93" s="22" t="s">
        <v>110</v>
      </c>
      <c r="BK93" s="170">
        <f>BK94+BK164+BK167</f>
        <v>0</v>
      </c>
    </row>
    <row r="94" spans="2:63" s="1" customFormat="1" ht="25.9" customHeight="1">
      <c r="B94" s="171"/>
      <c r="C94" s="242"/>
      <c r="D94" s="240" t="s">
        <v>71</v>
      </c>
      <c r="E94" s="241" t="s">
        <v>732</v>
      </c>
      <c r="F94" s="241" t="s">
        <v>733</v>
      </c>
      <c r="G94" s="242"/>
      <c r="H94" s="242"/>
      <c r="I94" s="242"/>
      <c r="J94" s="243">
        <f>BK94</f>
        <v>0</v>
      </c>
      <c r="K94" s="242"/>
      <c r="L94" s="171"/>
      <c r="M94" s="173"/>
      <c r="N94" s="174"/>
      <c r="O94" s="174"/>
      <c r="P94" s="175">
        <f>P95+P120+P125+P162</f>
        <v>0</v>
      </c>
      <c r="Q94" s="174"/>
      <c r="R94" s="175">
        <f>R95+R120+R125+R162</f>
        <v>628.5358560000001</v>
      </c>
      <c r="S94" s="174"/>
      <c r="T94" s="176">
        <f>T95+T120+T125+T162</f>
        <v>0</v>
      </c>
      <c r="AR94" s="172" t="s">
        <v>15</v>
      </c>
      <c r="AT94" s="177" t="s">
        <v>71</v>
      </c>
      <c r="AU94" s="177" t="s">
        <v>72</v>
      </c>
      <c r="AY94" s="172" t="s">
        <v>145</v>
      </c>
      <c r="BK94" s="178">
        <f>BK95+BK120+BK125+BK162</f>
        <v>0</v>
      </c>
    </row>
    <row r="95" spans="2:63" s="1" customFormat="1" ht="22.9" customHeight="1">
      <c r="B95" s="171"/>
      <c r="C95" s="242"/>
      <c r="D95" s="240" t="s">
        <v>71</v>
      </c>
      <c r="E95" s="244" t="s">
        <v>15</v>
      </c>
      <c r="F95" s="244" t="s">
        <v>146</v>
      </c>
      <c r="G95" s="242"/>
      <c r="H95" s="242"/>
      <c r="I95" s="242"/>
      <c r="J95" s="245">
        <f>BK95</f>
        <v>0</v>
      </c>
      <c r="K95" s="242"/>
      <c r="L95" s="171"/>
      <c r="M95" s="173"/>
      <c r="N95" s="174"/>
      <c r="O95" s="174"/>
      <c r="P95" s="175">
        <f>SUM(P96:P119)</f>
        <v>0</v>
      </c>
      <c r="Q95" s="174"/>
      <c r="R95" s="175">
        <f>SUM(R96:R119)</f>
        <v>628.5358560000001</v>
      </c>
      <c r="S95" s="174"/>
      <c r="T95" s="176">
        <f>SUM(T96:T119)</f>
        <v>0</v>
      </c>
      <c r="AR95" s="172" t="s">
        <v>15</v>
      </c>
      <c r="AT95" s="177" t="s">
        <v>71</v>
      </c>
      <c r="AU95" s="177" t="s">
        <v>15</v>
      </c>
      <c r="AY95" s="172" t="s">
        <v>145</v>
      </c>
      <c r="BK95" s="178">
        <f>SUM(BK96:BK119)</f>
        <v>0</v>
      </c>
    </row>
    <row r="96" spans="1:65" s="35" customFormat="1" ht="44.25" customHeight="1">
      <c r="A96" s="12"/>
      <c r="B96" s="2"/>
      <c r="C96" s="246" t="s">
        <v>15</v>
      </c>
      <c r="D96" s="246" t="s">
        <v>149</v>
      </c>
      <c r="E96" s="247" t="s">
        <v>734</v>
      </c>
      <c r="F96" s="248" t="s">
        <v>735</v>
      </c>
      <c r="G96" s="249" t="s">
        <v>205</v>
      </c>
      <c r="H96" s="250">
        <v>331.36</v>
      </c>
      <c r="I96" s="3"/>
      <c r="J96" s="272">
        <f>ROUND(I96*H96,2)</f>
        <v>0</v>
      </c>
      <c r="K96" s="248" t="s">
        <v>736</v>
      </c>
      <c r="L96" s="2"/>
      <c r="M96" s="4" t="s">
        <v>3</v>
      </c>
      <c r="N96" s="179" t="s">
        <v>43</v>
      </c>
      <c r="O96" s="53"/>
      <c r="P96" s="180">
        <f>O96*H96</f>
        <v>0</v>
      </c>
      <c r="Q96" s="180">
        <v>0</v>
      </c>
      <c r="R96" s="180">
        <f>Q96*H96</f>
        <v>0</v>
      </c>
      <c r="S96" s="180">
        <v>0</v>
      </c>
      <c r="T96" s="181">
        <f>S96*H96</f>
        <v>0</v>
      </c>
      <c r="U96" s="12"/>
      <c r="V96" s="12"/>
      <c r="W96" s="12"/>
      <c r="X96" s="12"/>
      <c r="Y96" s="12"/>
      <c r="Z96" s="12"/>
      <c r="AA96" s="12"/>
      <c r="AB96" s="12"/>
      <c r="AC96" s="12"/>
      <c r="AD96" s="12"/>
      <c r="AE96" s="12"/>
      <c r="AR96" s="182" t="s">
        <v>90</v>
      </c>
      <c r="AT96" s="182" t="s">
        <v>149</v>
      </c>
      <c r="AU96" s="182" t="s">
        <v>80</v>
      </c>
      <c r="AY96" s="22" t="s">
        <v>145</v>
      </c>
      <c r="BE96" s="183">
        <f>IF(N96="základní",J96,0)</f>
        <v>0</v>
      </c>
      <c r="BF96" s="183">
        <f>IF(N96="snížená",J96,0)</f>
        <v>0</v>
      </c>
      <c r="BG96" s="183">
        <f>IF(N96="zákl. přenesená",J96,0)</f>
        <v>0</v>
      </c>
      <c r="BH96" s="183">
        <f>IF(N96="sníž. přenesená",J96,0)</f>
        <v>0</v>
      </c>
      <c r="BI96" s="183">
        <f>IF(N96="nulová",J96,0)</f>
        <v>0</v>
      </c>
      <c r="BJ96" s="22" t="s">
        <v>15</v>
      </c>
      <c r="BK96" s="183">
        <f>ROUND(I96*H96,2)</f>
        <v>0</v>
      </c>
      <c r="BL96" s="22" t="s">
        <v>90</v>
      </c>
      <c r="BM96" s="182" t="s">
        <v>737</v>
      </c>
    </row>
    <row r="97" spans="1:47" s="35" customFormat="1" ht="12">
      <c r="A97" s="12"/>
      <c r="B97" s="2"/>
      <c r="C97" s="99"/>
      <c r="D97" s="279" t="s">
        <v>738</v>
      </c>
      <c r="E97" s="99"/>
      <c r="F97" s="280" t="s">
        <v>739</v>
      </c>
      <c r="G97" s="99"/>
      <c r="H97" s="99"/>
      <c r="I97" s="12"/>
      <c r="J97" s="99"/>
      <c r="K97" s="99"/>
      <c r="L97" s="2"/>
      <c r="M97" s="274"/>
      <c r="N97" s="275"/>
      <c r="O97" s="53"/>
      <c r="P97" s="53"/>
      <c r="Q97" s="53"/>
      <c r="R97" s="53"/>
      <c r="S97" s="53"/>
      <c r="T97" s="54"/>
      <c r="U97" s="12"/>
      <c r="V97" s="12"/>
      <c r="W97" s="12"/>
      <c r="X97" s="12"/>
      <c r="Y97" s="12"/>
      <c r="Z97" s="12"/>
      <c r="AA97" s="12"/>
      <c r="AB97" s="12"/>
      <c r="AC97" s="12"/>
      <c r="AD97" s="12"/>
      <c r="AE97" s="12"/>
      <c r="AT97" s="22" t="s">
        <v>738</v>
      </c>
      <c r="AU97" s="22" t="s">
        <v>80</v>
      </c>
    </row>
    <row r="98" spans="2:51" s="5" customFormat="1" ht="12">
      <c r="B98" s="184"/>
      <c r="C98" s="251"/>
      <c r="D98" s="252" t="s">
        <v>161</v>
      </c>
      <c r="E98" s="253" t="s">
        <v>3</v>
      </c>
      <c r="F98" s="254" t="s">
        <v>740</v>
      </c>
      <c r="G98" s="251"/>
      <c r="H98" s="255">
        <v>331.36</v>
      </c>
      <c r="J98" s="251"/>
      <c r="K98" s="251"/>
      <c r="L98" s="184"/>
      <c r="M98" s="186"/>
      <c r="N98" s="187"/>
      <c r="O98" s="187"/>
      <c r="P98" s="187"/>
      <c r="Q98" s="187"/>
      <c r="R98" s="187"/>
      <c r="S98" s="187"/>
      <c r="T98" s="188"/>
      <c r="AT98" s="185" t="s">
        <v>161</v>
      </c>
      <c r="AU98" s="185" t="s">
        <v>80</v>
      </c>
      <c r="AV98" s="5" t="s">
        <v>80</v>
      </c>
      <c r="AW98" s="5" t="s">
        <v>33</v>
      </c>
      <c r="AX98" s="5" t="s">
        <v>15</v>
      </c>
      <c r="AY98" s="185" t="s">
        <v>145</v>
      </c>
    </row>
    <row r="99" spans="1:65" s="35" customFormat="1" ht="37.9" customHeight="1">
      <c r="A99" s="12"/>
      <c r="B99" s="2"/>
      <c r="C99" s="246" t="s">
        <v>80</v>
      </c>
      <c r="D99" s="246" t="s">
        <v>149</v>
      </c>
      <c r="E99" s="247" t="s">
        <v>233</v>
      </c>
      <c r="F99" s="248" t="s">
        <v>741</v>
      </c>
      <c r="G99" s="249" t="s">
        <v>159</v>
      </c>
      <c r="H99" s="250">
        <v>828.4</v>
      </c>
      <c r="I99" s="3"/>
      <c r="J99" s="272">
        <f>ROUND(I99*H99,2)</f>
        <v>0</v>
      </c>
      <c r="K99" s="248" t="s">
        <v>736</v>
      </c>
      <c r="L99" s="2"/>
      <c r="M99" s="4" t="s">
        <v>3</v>
      </c>
      <c r="N99" s="179" t="s">
        <v>43</v>
      </c>
      <c r="O99" s="53"/>
      <c r="P99" s="180">
        <f>O99*H99</f>
        <v>0</v>
      </c>
      <c r="Q99" s="180">
        <v>0.00084</v>
      </c>
      <c r="R99" s="180">
        <f>Q99*H99</f>
        <v>0.695856</v>
      </c>
      <c r="S99" s="180">
        <v>0</v>
      </c>
      <c r="T99" s="181">
        <f>S99*H99</f>
        <v>0</v>
      </c>
      <c r="U99" s="12"/>
      <c r="V99" s="12"/>
      <c r="W99" s="12"/>
      <c r="X99" s="12"/>
      <c r="Y99" s="12"/>
      <c r="Z99" s="12"/>
      <c r="AA99" s="12"/>
      <c r="AB99" s="12"/>
      <c r="AC99" s="12"/>
      <c r="AD99" s="12"/>
      <c r="AE99" s="12"/>
      <c r="AR99" s="182" t="s">
        <v>90</v>
      </c>
      <c r="AT99" s="182" t="s">
        <v>149</v>
      </c>
      <c r="AU99" s="182" t="s">
        <v>80</v>
      </c>
      <c r="AY99" s="22" t="s">
        <v>145</v>
      </c>
      <c r="BE99" s="183">
        <f>IF(N99="základní",J99,0)</f>
        <v>0</v>
      </c>
      <c r="BF99" s="183">
        <f>IF(N99="snížená",J99,0)</f>
        <v>0</v>
      </c>
      <c r="BG99" s="183">
        <f>IF(N99="zákl. přenesená",J99,0)</f>
        <v>0</v>
      </c>
      <c r="BH99" s="183">
        <f>IF(N99="sníž. přenesená",J99,0)</f>
        <v>0</v>
      </c>
      <c r="BI99" s="183">
        <f>IF(N99="nulová",J99,0)</f>
        <v>0</v>
      </c>
      <c r="BJ99" s="22" t="s">
        <v>15</v>
      </c>
      <c r="BK99" s="183">
        <f>ROUND(I99*H99,2)</f>
        <v>0</v>
      </c>
      <c r="BL99" s="22" t="s">
        <v>90</v>
      </c>
      <c r="BM99" s="182" t="s">
        <v>742</v>
      </c>
    </row>
    <row r="100" spans="1:47" s="35" customFormat="1" ht="12">
      <c r="A100" s="12"/>
      <c r="B100" s="2"/>
      <c r="C100" s="99"/>
      <c r="D100" s="279" t="s">
        <v>738</v>
      </c>
      <c r="E100" s="99"/>
      <c r="F100" s="280" t="s">
        <v>743</v>
      </c>
      <c r="G100" s="99"/>
      <c r="H100" s="99"/>
      <c r="I100" s="12"/>
      <c r="J100" s="99"/>
      <c r="K100" s="99"/>
      <c r="L100" s="2"/>
      <c r="M100" s="274"/>
      <c r="N100" s="275"/>
      <c r="O100" s="53"/>
      <c r="P100" s="53"/>
      <c r="Q100" s="53"/>
      <c r="R100" s="53"/>
      <c r="S100" s="53"/>
      <c r="T100" s="54"/>
      <c r="U100" s="12"/>
      <c r="V100" s="12"/>
      <c r="W100" s="12"/>
      <c r="X100" s="12"/>
      <c r="Y100" s="12"/>
      <c r="Z100" s="12"/>
      <c r="AA100" s="12"/>
      <c r="AB100" s="12"/>
      <c r="AC100" s="12"/>
      <c r="AD100" s="12"/>
      <c r="AE100" s="12"/>
      <c r="AT100" s="22" t="s">
        <v>738</v>
      </c>
      <c r="AU100" s="22" t="s">
        <v>80</v>
      </c>
    </row>
    <row r="101" spans="2:51" s="5" customFormat="1" ht="12">
      <c r="B101" s="184"/>
      <c r="C101" s="251"/>
      <c r="D101" s="252" t="s">
        <v>161</v>
      </c>
      <c r="E101" s="253" t="s">
        <v>3</v>
      </c>
      <c r="F101" s="254" t="s">
        <v>744</v>
      </c>
      <c r="G101" s="251"/>
      <c r="H101" s="255">
        <v>828.4</v>
      </c>
      <c r="J101" s="251"/>
      <c r="K101" s="251"/>
      <c r="L101" s="184"/>
      <c r="M101" s="186"/>
      <c r="N101" s="187"/>
      <c r="O101" s="187"/>
      <c r="P101" s="187"/>
      <c r="Q101" s="187"/>
      <c r="R101" s="187"/>
      <c r="S101" s="187"/>
      <c r="T101" s="188"/>
      <c r="AT101" s="185" t="s">
        <v>161</v>
      </c>
      <c r="AU101" s="185" t="s">
        <v>80</v>
      </c>
      <c r="AV101" s="5" t="s">
        <v>80</v>
      </c>
      <c r="AW101" s="5" t="s">
        <v>33</v>
      </c>
      <c r="AX101" s="5" t="s">
        <v>15</v>
      </c>
      <c r="AY101" s="185" t="s">
        <v>145</v>
      </c>
    </row>
    <row r="102" spans="1:65" s="35" customFormat="1" ht="44.25" customHeight="1">
      <c r="A102" s="12"/>
      <c r="B102" s="2"/>
      <c r="C102" s="246" t="s">
        <v>87</v>
      </c>
      <c r="D102" s="246" t="s">
        <v>149</v>
      </c>
      <c r="E102" s="247" t="s">
        <v>238</v>
      </c>
      <c r="F102" s="248" t="s">
        <v>745</v>
      </c>
      <c r="G102" s="249" t="s">
        <v>159</v>
      </c>
      <c r="H102" s="250">
        <v>828.4</v>
      </c>
      <c r="I102" s="3"/>
      <c r="J102" s="272">
        <f>ROUND(I102*H102,2)</f>
        <v>0</v>
      </c>
      <c r="K102" s="248" t="s">
        <v>736</v>
      </c>
      <c r="L102" s="2"/>
      <c r="M102" s="4" t="s">
        <v>3</v>
      </c>
      <c r="N102" s="179" t="s">
        <v>43</v>
      </c>
      <c r="O102" s="53"/>
      <c r="P102" s="180">
        <f>O102*H102</f>
        <v>0</v>
      </c>
      <c r="Q102" s="180">
        <v>0</v>
      </c>
      <c r="R102" s="180">
        <f>Q102*H102</f>
        <v>0</v>
      </c>
      <c r="S102" s="180">
        <v>0</v>
      </c>
      <c r="T102" s="181">
        <f>S102*H102</f>
        <v>0</v>
      </c>
      <c r="U102" s="12"/>
      <c r="V102" s="12"/>
      <c r="W102" s="12"/>
      <c r="X102" s="12"/>
      <c r="Y102" s="12"/>
      <c r="Z102" s="12"/>
      <c r="AA102" s="12"/>
      <c r="AB102" s="12"/>
      <c r="AC102" s="12"/>
      <c r="AD102" s="12"/>
      <c r="AE102" s="12"/>
      <c r="AR102" s="182" t="s">
        <v>90</v>
      </c>
      <c r="AT102" s="182" t="s">
        <v>149</v>
      </c>
      <c r="AU102" s="182" t="s">
        <v>80</v>
      </c>
      <c r="AY102" s="22" t="s">
        <v>145</v>
      </c>
      <c r="BE102" s="183">
        <f>IF(N102="základní",J102,0)</f>
        <v>0</v>
      </c>
      <c r="BF102" s="183">
        <f>IF(N102="snížená",J102,0)</f>
        <v>0</v>
      </c>
      <c r="BG102" s="183">
        <f>IF(N102="zákl. přenesená",J102,0)</f>
        <v>0</v>
      </c>
      <c r="BH102" s="183">
        <f>IF(N102="sníž. přenesená",J102,0)</f>
        <v>0</v>
      </c>
      <c r="BI102" s="183">
        <f>IF(N102="nulová",J102,0)</f>
        <v>0</v>
      </c>
      <c r="BJ102" s="22" t="s">
        <v>15</v>
      </c>
      <c r="BK102" s="183">
        <f>ROUND(I102*H102,2)</f>
        <v>0</v>
      </c>
      <c r="BL102" s="22" t="s">
        <v>90</v>
      </c>
      <c r="BM102" s="182" t="s">
        <v>746</v>
      </c>
    </row>
    <row r="103" spans="1:47" s="35" customFormat="1" ht="12">
      <c r="A103" s="12"/>
      <c r="B103" s="2"/>
      <c r="C103" s="99"/>
      <c r="D103" s="279" t="s">
        <v>738</v>
      </c>
      <c r="E103" s="99"/>
      <c r="F103" s="280" t="s">
        <v>747</v>
      </c>
      <c r="G103" s="99"/>
      <c r="H103" s="99"/>
      <c r="I103" s="12"/>
      <c r="J103" s="99"/>
      <c r="K103" s="99"/>
      <c r="L103" s="2"/>
      <c r="M103" s="274"/>
      <c r="N103" s="275"/>
      <c r="O103" s="53"/>
      <c r="P103" s="53"/>
      <c r="Q103" s="53"/>
      <c r="R103" s="53"/>
      <c r="S103" s="53"/>
      <c r="T103" s="54"/>
      <c r="U103" s="12"/>
      <c r="V103" s="12"/>
      <c r="W103" s="12"/>
      <c r="X103" s="12"/>
      <c r="Y103" s="12"/>
      <c r="Z103" s="12"/>
      <c r="AA103" s="12"/>
      <c r="AB103" s="12"/>
      <c r="AC103" s="12"/>
      <c r="AD103" s="12"/>
      <c r="AE103" s="12"/>
      <c r="AT103" s="22" t="s">
        <v>738</v>
      </c>
      <c r="AU103" s="22" t="s">
        <v>80</v>
      </c>
    </row>
    <row r="104" spans="1:65" s="35" customFormat="1" ht="62.65" customHeight="1">
      <c r="A104" s="12"/>
      <c r="B104" s="2"/>
      <c r="C104" s="246" t="s">
        <v>90</v>
      </c>
      <c r="D104" s="246" t="s">
        <v>149</v>
      </c>
      <c r="E104" s="247" t="s">
        <v>268</v>
      </c>
      <c r="F104" s="248" t="s">
        <v>748</v>
      </c>
      <c r="G104" s="249" t="s">
        <v>205</v>
      </c>
      <c r="H104" s="250">
        <v>331.36</v>
      </c>
      <c r="I104" s="3"/>
      <c r="J104" s="272">
        <f>ROUND(I104*H104,2)</f>
        <v>0</v>
      </c>
      <c r="K104" s="248" t="s">
        <v>736</v>
      </c>
      <c r="L104" s="2"/>
      <c r="M104" s="4" t="s">
        <v>3</v>
      </c>
      <c r="N104" s="179" t="s">
        <v>43</v>
      </c>
      <c r="O104" s="53"/>
      <c r="P104" s="180">
        <f>O104*H104</f>
        <v>0</v>
      </c>
      <c r="Q104" s="180">
        <v>0</v>
      </c>
      <c r="R104" s="180">
        <f>Q104*H104</f>
        <v>0</v>
      </c>
      <c r="S104" s="180">
        <v>0</v>
      </c>
      <c r="T104" s="181">
        <f>S104*H104</f>
        <v>0</v>
      </c>
      <c r="U104" s="12"/>
      <c r="V104" s="12"/>
      <c r="W104" s="12"/>
      <c r="X104" s="12"/>
      <c r="Y104" s="12"/>
      <c r="Z104" s="12"/>
      <c r="AA104" s="12"/>
      <c r="AB104" s="12"/>
      <c r="AC104" s="12"/>
      <c r="AD104" s="12"/>
      <c r="AE104" s="12"/>
      <c r="AR104" s="182" t="s">
        <v>90</v>
      </c>
      <c r="AT104" s="182" t="s">
        <v>149</v>
      </c>
      <c r="AU104" s="182" t="s">
        <v>80</v>
      </c>
      <c r="AY104" s="22" t="s">
        <v>145</v>
      </c>
      <c r="BE104" s="183">
        <f>IF(N104="základní",J104,0)</f>
        <v>0</v>
      </c>
      <c r="BF104" s="183">
        <f>IF(N104="snížená",J104,0)</f>
        <v>0</v>
      </c>
      <c r="BG104" s="183">
        <f>IF(N104="zákl. přenesená",J104,0)</f>
        <v>0</v>
      </c>
      <c r="BH104" s="183">
        <f>IF(N104="sníž. přenesená",J104,0)</f>
        <v>0</v>
      </c>
      <c r="BI104" s="183">
        <f>IF(N104="nulová",J104,0)</f>
        <v>0</v>
      </c>
      <c r="BJ104" s="22" t="s">
        <v>15</v>
      </c>
      <c r="BK104" s="183">
        <f>ROUND(I104*H104,2)</f>
        <v>0</v>
      </c>
      <c r="BL104" s="22" t="s">
        <v>90</v>
      </c>
      <c r="BM104" s="182" t="s">
        <v>749</v>
      </c>
    </row>
    <row r="105" spans="1:47" s="35" customFormat="1" ht="12">
      <c r="A105" s="12"/>
      <c r="B105" s="2"/>
      <c r="C105" s="99"/>
      <c r="D105" s="279" t="s">
        <v>738</v>
      </c>
      <c r="E105" s="99"/>
      <c r="F105" s="280" t="s">
        <v>750</v>
      </c>
      <c r="G105" s="99"/>
      <c r="H105" s="99"/>
      <c r="I105" s="12"/>
      <c r="J105" s="99"/>
      <c r="K105" s="99"/>
      <c r="L105" s="2"/>
      <c r="M105" s="274"/>
      <c r="N105" s="275"/>
      <c r="O105" s="53"/>
      <c r="P105" s="53"/>
      <c r="Q105" s="53"/>
      <c r="R105" s="53"/>
      <c r="S105" s="53"/>
      <c r="T105" s="54"/>
      <c r="U105" s="12"/>
      <c r="V105" s="12"/>
      <c r="W105" s="12"/>
      <c r="X105" s="12"/>
      <c r="Y105" s="12"/>
      <c r="Z105" s="12"/>
      <c r="AA105" s="12"/>
      <c r="AB105" s="12"/>
      <c r="AC105" s="12"/>
      <c r="AD105" s="12"/>
      <c r="AE105" s="12"/>
      <c r="AT105" s="22" t="s">
        <v>738</v>
      </c>
      <c r="AU105" s="22" t="s">
        <v>80</v>
      </c>
    </row>
    <row r="106" spans="1:65" s="35" customFormat="1" ht="66.75" customHeight="1">
      <c r="A106" s="12"/>
      <c r="B106" s="2"/>
      <c r="C106" s="246" t="s">
        <v>93</v>
      </c>
      <c r="D106" s="246" t="s">
        <v>149</v>
      </c>
      <c r="E106" s="247" t="s">
        <v>751</v>
      </c>
      <c r="F106" s="248" t="s">
        <v>752</v>
      </c>
      <c r="G106" s="249" t="s">
        <v>205</v>
      </c>
      <c r="H106" s="250">
        <v>3313.6</v>
      </c>
      <c r="I106" s="3"/>
      <c r="J106" s="272">
        <f>ROUND(I106*H106,2)</f>
        <v>0</v>
      </c>
      <c r="K106" s="248" t="s">
        <v>736</v>
      </c>
      <c r="L106" s="2"/>
      <c r="M106" s="4" t="s">
        <v>3</v>
      </c>
      <c r="N106" s="179" t="s">
        <v>43</v>
      </c>
      <c r="O106" s="53"/>
      <c r="P106" s="180">
        <f>O106*H106</f>
        <v>0</v>
      </c>
      <c r="Q106" s="180">
        <v>0</v>
      </c>
      <c r="R106" s="180">
        <f>Q106*H106</f>
        <v>0</v>
      </c>
      <c r="S106" s="180">
        <v>0</v>
      </c>
      <c r="T106" s="181">
        <f>S106*H106</f>
        <v>0</v>
      </c>
      <c r="U106" s="12"/>
      <c r="V106" s="12"/>
      <c r="W106" s="12"/>
      <c r="X106" s="12"/>
      <c r="Y106" s="12"/>
      <c r="Z106" s="12"/>
      <c r="AA106" s="12"/>
      <c r="AB106" s="12"/>
      <c r="AC106" s="12"/>
      <c r="AD106" s="12"/>
      <c r="AE106" s="12"/>
      <c r="AR106" s="182" t="s">
        <v>90</v>
      </c>
      <c r="AT106" s="182" t="s">
        <v>149</v>
      </c>
      <c r="AU106" s="182" t="s">
        <v>80</v>
      </c>
      <c r="AY106" s="22" t="s">
        <v>145</v>
      </c>
      <c r="BE106" s="183">
        <f>IF(N106="základní",J106,0)</f>
        <v>0</v>
      </c>
      <c r="BF106" s="183">
        <f>IF(N106="snížená",J106,0)</f>
        <v>0</v>
      </c>
      <c r="BG106" s="183">
        <f>IF(N106="zákl. přenesená",J106,0)</f>
        <v>0</v>
      </c>
      <c r="BH106" s="183">
        <f>IF(N106="sníž. přenesená",J106,0)</f>
        <v>0</v>
      </c>
      <c r="BI106" s="183">
        <f>IF(N106="nulová",J106,0)</f>
        <v>0</v>
      </c>
      <c r="BJ106" s="22" t="s">
        <v>15</v>
      </c>
      <c r="BK106" s="183">
        <f>ROUND(I106*H106,2)</f>
        <v>0</v>
      </c>
      <c r="BL106" s="22" t="s">
        <v>90</v>
      </c>
      <c r="BM106" s="182" t="s">
        <v>753</v>
      </c>
    </row>
    <row r="107" spans="1:47" s="35" customFormat="1" ht="12">
      <c r="A107" s="12"/>
      <c r="B107" s="2"/>
      <c r="C107" s="99"/>
      <c r="D107" s="279" t="s">
        <v>738</v>
      </c>
      <c r="E107" s="99"/>
      <c r="F107" s="280" t="s">
        <v>754</v>
      </c>
      <c r="G107" s="99"/>
      <c r="H107" s="99"/>
      <c r="I107" s="12"/>
      <c r="J107" s="99"/>
      <c r="K107" s="99"/>
      <c r="L107" s="2"/>
      <c r="M107" s="274"/>
      <c r="N107" s="275"/>
      <c r="O107" s="53"/>
      <c r="P107" s="53"/>
      <c r="Q107" s="53"/>
      <c r="R107" s="53"/>
      <c r="S107" s="53"/>
      <c r="T107" s="54"/>
      <c r="U107" s="12"/>
      <c r="V107" s="12"/>
      <c r="W107" s="12"/>
      <c r="X107" s="12"/>
      <c r="Y107" s="12"/>
      <c r="Z107" s="12"/>
      <c r="AA107" s="12"/>
      <c r="AB107" s="12"/>
      <c r="AC107" s="12"/>
      <c r="AD107" s="12"/>
      <c r="AE107" s="12"/>
      <c r="AT107" s="22" t="s">
        <v>738</v>
      </c>
      <c r="AU107" s="22" t="s">
        <v>80</v>
      </c>
    </row>
    <row r="108" spans="2:51" s="5" customFormat="1" ht="12">
      <c r="B108" s="184"/>
      <c r="C108" s="251"/>
      <c r="D108" s="252" t="s">
        <v>161</v>
      </c>
      <c r="E108" s="251"/>
      <c r="F108" s="254" t="s">
        <v>755</v>
      </c>
      <c r="G108" s="251"/>
      <c r="H108" s="255">
        <v>3313.6</v>
      </c>
      <c r="J108" s="251"/>
      <c r="K108" s="251"/>
      <c r="L108" s="184"/>
      <c r="M108" s="186"/>
      <c r="N108" s="187"/>
      <c r="O108" s="187"/>
      <c r="P108" s="187"/>
      <c r="Q108" s="187"/>
      <c r="R108" s="187"/>
      <c r="S108" s="187"/>
      <c r="T108" s="188"/>
      <c r="AT108" s="185" t="s">
        <v>161</v>
      </c>
      <c r="AU108" s="185" t="s">
        <v>80</v>
      </c>
      <c r="AV108" s="5" t="s">
        <v>80</v>
      </c>
      <c r="AW108" s="5" t="s">
        <v>4</v>
      </c>
      <c r="AX108" s="5" t="s">
        <v>15</v>
      </c>
      <c r="AY108" s="185" t="s">
        <v>145</v>
      </c>
    </row>
    <row r="109" spans="1:65" s="35" customFormat="1" ht="44.25" customHeight="1">
      <c r="A109" s="12"/>
      <c r="B109" s="2"/>
      <c r="C109" s="246" t="s">
        <v>96</v>
      </c>
      <c r="D109" s="246" t="s">
        <v>149</v>
      </c>
      <c r="E109" s="247" t="s">
        <v>756</v>
      </c>
      <c r="F109" s="248" t="s">
        <v>757</v>
      </c>
      <c r="G109" s="249" t="s">
        <v>222</v>
      </c>
      <c r="H109" s="250">
        <v>662.72</v>
      </c>
      <c r="I109" s="3"/>
      <c r="J109" s="272">
        <f>ROUND(I109*H109,2)</f>
        <v>0</v>
      </c>
      <c r="K109" s="248" t="s">
        <v>736</v>
      </c>
      <c r="L109" s="2"/>
      <c r="M109" s="4" t="s">
        <v>3</v>
      </c>
      <c r="N109" s="179" t="s">
        <v>43</v>
      </c>
      <c r="O109" s="53"/>
      <c r="P109" s="180">
        <f>O109*H109</f>
        <v>0</v>
      </c>
      <c r="Q109" s="180">
        <v>0</v>
      </c>
      <c r="R109" s="180">
        <f>Q109*H109</f>
        <v>0</v>
      </c>
      <c r="S109" s="180">
        <v>0</v>
      </c>
      <c r="T109" s="181">
        <f>S109*H109</f>
        <v>0</v>
      </c>
      <c r="U109" s="12"/>
      <c r="V109" s="12"/>
      <c r="W109" s="12"/>
      <c r="X109" s="12"/>
      <c r="Y109" s="12"/>
      <c r="Z109" s="12"/>
      <c r="AA109" s="12"/>
      <c r="AB109" s="12"/>
      <c r="AC109" s="12"/>
      <c r="AD109" s="12"/>
      <c r="AE109" s="12"/>
      <c r="AR109" s="182" t="s">
        <v>90</v>
      </c>
      <c r="AT109" s="182" t="s">
        <v>149</v>
      </c>
      <c r="AU109" s="182" t="s">
        <v>80</v>
      </c>
      <c r="AY109" s="22" t="s">
        <v>145</v>
      </c>
      <c r="BE109" s="183">
        <f>IF(N109="základní",J109,0)</f>
        <v>0</v>
      </c>
      <c r="BF109" s="183">
        <f>IF(N109="snížená",J109,0)</f>
        <v>0</v>
      </c>
      <c r="BG109" s="183">
        <f>IF(N109="zákl. přenesená",J109,0)</f>
        <v>0</v>
      </c>
      <c r="BH109" s="183">
        <f>IF(N109="sníž. přenesená",J109,0)</f>
        <v>0</v>
      </c>
      <c r="BI109" s="183">
        <f>IF(N109="nulová",J109,0)</f>
        <v>0</v>
      </c>
      <c r="BJ109" s="22" t="s">
        <v>15</v>
      </c>
      <c r="BK109" s="183">
        <f>ROUND(I109*H109,2)</f>
        <v>0</v>
      </c>
      <c r="BL109" s="22" t="s">
        <v>90</v>
      </c>
      <c r="BM109" s="182" t="s">
        <v>758</v>
      </c>
    </row>
    <row r="110" spans="1:47" s="35" customFormat="1" ht="12">
      <c r="A110" s="12"/>
      <c r="B110" s="2"/>
      <c r="C110" s="99"/>
      <c r="D110" s="279" t="s">
        <v>738</v>
      </c>
      <c r="E110" s="99"/>
      <c r="F110" s="280" t="s">
        <v>759</v>
      </c>
      <c r="G110" s="99"/>
      <c r="H110" s="99"/>
      <c r="I110" s="12"/>
      <c r="J110" s="99"/>
      <c r="K110" s="99"/>
      <c r="L110" s="2"/>
      <c r="M110" s="274"/>
      <c r="N110" s="275"/>
      <c r="O110" s="53"/>
      <c r="P110" s="53"/>
      <c r="Q110" s="53"/>
      <c r="R110" s="53"/>
      <c r="S110" s="53"/>
      <c r="T110" s="54"/>
      <c r="U110" s="12"/>
      <c r="V110" s="12"/>
      <c r="W110" s="12"/>
      <c r="X110" s="12"/>
      <c r="Y110" s="12"/>
      <c r="Z110" s="12"/>
      <c r="AA110" s="12"/>
      <c r="AB110" s="12"/>
      <c r="AC110" s="12"/>
      <c r="AD110" s="12"/>
      <c r="AE110" s="12"/>
      <c r="AT110" s="22" t="s">
        <v>738</v>
      </c>
      <c r="AU110" s="22" t="s">
        <v>80</v>
      </c>
    </row>
    <row r="111" spans="2:51" s="5" customFormat="1" ht="12">
      <c r="B111" s="184"/>
      <c r="C111" s="251"/>
      <c r="D111" s="252" t="s">
        <v>161</v>
      </c>
      <c r="E111" s="251"/>
      <c r="F111" s="254" t="s">
        <v>760</v>
      </c>
      <c r="G111" s="251"/>
      <c r="H111" s="255">
        <v>662.72</v>
      </c>
      <c r="J111" s="251"/>
      <c r="K111" s="251"/>
      <c r="L111" s="184"/>
      <c r="M111" s="186"/>
      <c r="N111" s="187"/>
      <c r="O111" s="187"/>
      <c r="P111" s="187"/>
      <c r="Q111" s="187"/>
      <c r="R111" s="187"/>
      <c r="S111" s="187"/>
      <c r="T111" s="188"/>
      <c r="AT111" s="185" t="s">
        <v>161</v>
      </c>
      <c r="AU111" s="185" t="s">
        <v>80</v>
      </c>
      <c r="AV111" s="5" t="s">
        <v>80</v>
      </c>
      <c r="AW111" s="5" t="s">
        <v>4</v>
      </c>
      <c r="AX111" s="5" t="s">
        <v>15</v>
      </c>
      <c r="AY111" s="185" t="s">
        <v>145</v>
      </c>
    </row>
    <row r="112" spans="1:65" s="35" customFormat="1" ht="37.9" customHeight="1">
      <c r="A112" s="12"/>
      <c r="B112" s="2"/>
      <c r="C112" s="246" t="s">
        <v>177</v>
      </c>
      <c r="D112" s="246" t="s">
        <v>149</v>
      </c>
      <c r="E112" s="247" t="s">
        <v>761</v>
      </c>
      <c r="F112" s="248" t="s">
        <v>762</v>
      </c>
      <c r="G112" s="249" t="s">
        <v>205</v>
      </c>
      <c r="H112" s="250">
        <v>331.36</v>
      </c>
      <c r="I112" s="3"/>
      <c r="J112" s="272">
        <f>ROUND(I112*H112,2)</f>
        <v>0</v>
      </c>
      <c r="K112" s="248" t="s">
        <v>736</v>
      </c>
      <c r="L112" s="2"/>
      <c r="M112" s="4" t="s">
        <v>3</v>
      </c>
      <c r="N112" s="179" t="s">
        <v>43</v>
      </c>
      <c r="O112" s="53"/>
      <c r="P112" s="180">
        <f>O112*H112</f>
        <v>0</v>
      </c>
      <c r="Q112" s="180">
        <v>0</v>
      </c>
      <c r="R112" s="180">
        <f>Q112*H112</f>
        <v>0</v>
      </c>
      <c r="S112" s="180">
        <v>0</v>
      </c>
      <c r="T112" s="181">
        <f>S112*H112</f>
        <v>0</v>
      </c>
      <c r="U112" s="12"/>
      <c r="V112" s="12"/>
      <c r="W112" s="12"/>
      <c r="X112" s="12"/>
      <c r="Y112" s="12"/>
      <c r="Z112" s="12"/>
      <c r="AA112" s="12"/>
      <c r="AB112" s="12"/>
      <c r="AC112" s="12"/>
      <c r="AD112" s="12"/>
      <c r="AE112" s="12"/>
      <c r="AR112" s="182" t="s">
        <v>90</v>
      </c>
      <c r="AT112" s="182" t="s">
        <v>149</v>
      </c>
      <c r="AU112" s="182" t="s">
        <v>80</v>
      </c>
      <c r="AY112" s="22" t="s">
        <v>145</v>
      </c>
      <c r="BE112" s="183">
        <f>IF(N112="základní",J112,0)</f>
        <v>0</v>
      </c>
      <c r="BF112" s="183">
        <f>IF(N112="snížená",J112,0)</f>
        <v>0</v>
      </c>
      <c r="BG112" s="183">
        <f>IF(N112="zákl. přenesená",J112,0)</f>
        <v>0</v>
      </c>
      <c r="BH112" s="183">
        <f>IF(N112="sníž. přenesená",J112,0)</f>
        <v>0</v>
      </c>
      <c r="BI112" s="183">
        <f>IF(N112="nulová",J112,0)</f>
        <v>0</v>
      </c>
      <c r="BJ112" s="22" t="s">
        <v>15</v>
      </c>
      <c r="BK112" s="183">
        <f>ROUND(I112*H112,2)</f>
        <v>0</v>
      </c>
      <c r="BL112" s="22" t="s">
        <v>90</v>
      </c>
      <c r="BM112" s="182" t="s">
        <v>763</v>
      </c>
    </row>
    <row r="113" spans="1:47" s="35" customFormat="1" ht="12">
      <c r="A113" s="12"/>
      <c r="B113" s="2"/>
      <c r="C113" s="99"/>
      <c r="D113" s="279" t="s">
        <v>738</v>
      </c>
      <c r="E113" s="99"/>
      <c r="F113" s="280" t="s">
        <v>764</v>
      </c>
      <c r="G113" s="99"/>
      <c r="H113" s="99"/>
      <c r="I113" s="12"/>
      <c r="J113" s="99"/>
      <c r="K113" s="99"/>
      <c r="L113" s="2"/>
      <c r="M113" s="274"/>
      <c r="N113" s="275"/>
      <c r="O113" s="53"/>
      <c r="P113" s="53"/>
      <c r="Q113" s="53"/>
      <c r="R113" s="53"/>
      <c r="S113" s="53"/>
      <c r="T113" s="54"/>
      <c r="U113" s="12"/>
      <c r="V113" s="12"/>
      <c r="W113" s="12"/>
      <c r="X113" s="12"/>
      <c r="Y113" s="12"/>
      <c r="Z113" s="12"/>
      <c r="AA113" s="12"/>
      <c r="AB113" s="12"/>
      <c r="AC113" s="12"/>
      <c r="AD113" s="12"/>
      <c r="AE113" s="12"/>
      <c r="AT113" s="22" t="s">
        <v>738</v>
      </c>
      <c r="AU113" s="22" t="s">
        <v>80</v>
      </c>
    </row>
    <row r="114" spans="1:65" s="35" customFormat="1" ht="66.75" customHeight="1">
      <c r="A114" s="12"/>
      <c r="B114" s="2"/>
      <c r="C114" s="246" t="s">
        <v>182</v>
      </c>
      <c r="D114" s="246" t="s">
        <v>149</v>
      </c>
      <c r="E114" s="247" t="s">
        <v>302</v>
      </c>
      <c r="F114" s="248" t="s">
        <v>765</v>
      </c>
      <c r="G114" s="249" t="s">
        <v>205</v>
      </c>
      <c r="H114" s="250">
        <v>313.92</v>
      </c>
      <c r="I114" s="3"/>
      <c r="J114" s="272">
        <f>ROUND(I114*H114,2)</f>
        <v>0</v>
      </c>
      <c r="K114" s="248" t="s">
        <v>736</v>
      </c>
      <c r="L114" s="2"/>
      <c r="M114" s="4" t="s">
        <v>3</v>
      </c>
      <c r="N114" s="179" t="s">
        <v>43</v>
      </c>
      <c r="O114" s="53"/>
      <c r="P114" s="180">
        <f>O114*H114</f>
        <v>0</v>
      </c>
      <c r="Q114" s="180">
        <v>0</v>
      </c>
      <c r="R114" s="180">
        <f>Q114*H114</f>
        <v>0</v>
      </c>
      <c r="S114" s="180">
        <v>0</v>
      </c>
      <c r="T114" s="181">
        <f>S114*H114</f>
        <v>0</v>
      </c>
      <c r="U114" s="12"/>
      <c r="V114" s="12"/>
      <c r="W114" s="12"/>
      <c r="X114" s="12"/>
      <c r="Y114" s="12"/>
      <c r="Z114" s="12"/>
      <c r="AA114" s="12"/>
      <c r="AB114" s="12"/>
      <c r="AC114" s="12"/>
      <c r="AD114" s="12"/>
      <c r="AE114" s="12"/>
      <c r="AR114" s="182" t="s">
        <v>90</v>
      </c>
      <c r="AT114" s="182" t="s">
        <v>149</v>
      </c>
      <c r="AU114" s="182" t="s">
        <v>80</v>
      </c>
      <c r="AY114" s="22" t="s">
        <v>145</v>
      </c>
      <c r="BE114" s="183">
        <f>IF(N114="základní",J114,0)</f>
        <v>0</v>
      </c>
      <c r="BF114" s="183">
        <f>IF(N114="snížená",J114,0)</f>
        <v>0</v>
      </c>
      <c r="BG114" s="183">
        <f>IF(N114="zákl. přenesená",J114,0)</f>
        <v>0</v>
      </c>
      <c r="BH114" s="183">
        <f>IF(N114="sníž. přenesená",J114,0)</f>
        <v>0</v>
      </c>
      <c r="BI114" s="183">
        <f>IF(N114="nulová",J114,0)</f>
        <v>0</v>
      </c>
      <c r="BJ114" s="22" t="s">
        <v>15</v>
      </c>
      <c r="BK114" s="183">
        <f>ROUND(I114*H114,2)</f>
        <v>0</v>
      </c>
      <c r="BL114" s="22" t="s">
        <v>90</v>
      </c>
      <c r="BM114" s="182" t="s">
        <v>766</v>
      </c>
    </row>
    <row r="115" spans="1:47" s="35" customFormat="1" ht="12">
      <c r="A115" s="12"/>
      <c r="B115" s="2"/>
      <c r="C115" s="99"/>
      <c r="D115" s="279" t="s">
        <v>738</v>
      </c>
      <c r="E115" s="99"/>
      <c r="F115" s="280" t="s">
        <v>767</v>
      </c>
      <c r="G115" s="99"/>
      <c r="H115" s="99"/>
      <c r="I115" s="12"/>
      <c r="J115" s="99"/>
      <c r="K115" s="99"/>
      <c r="L115" s="2"/>
      <c r="M115" s="274"/>
      <c r="N115" s="275"/>
      <c r="O115" s="53"/>
      <c r="P115" s="53"/>
      <c r="Q115" s="53"/>
      <c r="R115" s="53"/>
      <c r="S115" s="53"/>
      <c r="T115" s="54"/>
      <c r="U115" s="12"/>
      <c r="V115" s="12"/>
      <c r="W115" s="12"/>
      <c r="X115" s="12"/>
      <c r="Y115" s="12"/>
      <c r="Z115" s="12"/>
      <c r="AA115" s="12"/>
      <c r="AB115" s="12"/>
      <c r="AC115" s="12"/>
      <c r="AD115" s="12"/>
      <c r="AE115" s="12"/>
      <c r="AT115" s="22" t="s">
        <v>738</v>
      </c>
      <c r="AU115" s="22" t="s">
        <v>80</v>
      </c>
    </row>
    <row r="116" spans="2:51" s="5" customFormat="1" ht="12">
      <c r="B116" s="184"/>
      <c r="C116" s="251"/>
      <c r="D116" s="252" t="s">
        <v>161</v>
      </c>
      <c r="E116" s="253" t="s">
        <v>3</v>
      </c>
      <c r="F116" s="254" t="s">
        <v>768</v>
      </c>
      <c r="G116" s="251"/>
      <c r="H116" s="255">
        <v>313.92</v>
      </c>
      <c r="J116" s="251"/>
      <c r="K116" s="251"/>
      <c r="L116" s="184"/>
      <c r="M116" s="186"/>
      <c r="N116" s="187"/>
      <c r="O116" s="187"/>
      <c r="P116" s="187"/>
      <c r="Q116" s="187"/>
      <c r="R116" s="187"/>
      <c r="S116" s="187"/>
      <c r="T116" s="188"/>
      <c r="AT116" s="185" t="s">
        <v>161</v>
      </c>
      <c r="AU116" s="185" t="s">
        <v>80</v>
      </c>
      <c r="AV116" s="5" t="s">
        <v>80</v>
      </c>
      <c r="AW116" s="5" t="s">
        <v>33</v>
      </c>
      <c r="AX116" s="5" t="s">
        <v>15</v>
      </c>
      <c r="AY116" s="185" t="s">
        <v>145</v>
      </c>
    </row>
    <row r="117" spans="1:65" s="35" customFormat="1" ht="16.5" customHeight="1">
      <c r="A117" s="12"/>
      <c r="B117" s="2"/>
      <c r="C117" s="263" t="s">
        <v>187</v>
      </c>
      <c r="D117" s="263" t="s">
        <v>219</v>
      </c>
      <c r="E117" s="264" t="s">
        <v>769</v>
      </c>
      <c r="F117" s="265" t="s">
        <v>770</v>
      </c>
      <c r="G117" s="266" t="s">
        <v>222</v>
      </c>
      <c r="H117" s="267">
        <v>627.84</v>
      </c>
      <c r="I117" s="8"/>
      <c r="J117" s="273">
        <f>ROUND(I117*H117,2)</f>
        <v>0</v>
      </c>
      <c r="K117" s="265" t="s">
        <v>736</v>
      </c>
      <c r="L117" s="199"/>
      <c r="M117" s="9" t="s">
        <v>3</v>
      </c>
      <c r="N117" s="200" t="s">
        <v>43</v>
      </c>
      <c r="O117" s="53"/>
      <c r="P117" s="180">
        <f>O117*H117</f>
        <v>0</v>
      </c>
      <c r="Q117" s="180">
        <v>1</v>
      </c>
      <c r="R117" s="180">
        <f>Q117*H117</f>
        <v>627.84</v>
      </c>
      <c r="S117" s="180">
        <v>0</v>
      </c>
      <c r="T117" s="181">
        <f>S117*H117</f>
        <v>0</v>
      </c>
      <c r="U117" s="12"/>
      <c r="V117" s="12"/>
      <c r="W117" s="12"/>
      <c r="X117" s="12"/>
      <c r="Y117" s="12"/>
      <c r="Z117" s="12"/>
      <c r="AA117" s="12"/>
      <c r="AB117" s="12"/>
      <c r="AC117" s="12"/>
      <c r="AD117" s="12"/>
      <c r="AE117" s="12"/>
      <c r="AR117" s="182" t="s">
        <v>182</v>
      </c>
      <c r="AT117" s="182" t="s">
        <v>219</v>
      </c>
      <c r="AU117" s="182" t="s">
        <v>80</v>
      </c>
      <c r="AY117" s="22" t="s">
        <v>145</v>
      </c>
      <c r="BE117" s="183">
        <f>IF(N117="základní",J117,0)</f>
        <v>0</v>
      </c>
      <c r="BF117" s="183">
        <f>IF(N117="snížená",J117,0)</f>
        <v>0</v>
      </c>
      <c r="BG117" s="183">
        <f>IF(N117="zákl. přenesená",J117,0)</f>
        <v>0</v>
      </c>
      <c r="BH117" s="183">
        <f>IF(N117="sníž. přenesená",J117,0)</f>
        <v>0</v>
      </c>
      <c r="BI117" s="183">
        <f>IF(N117="nulová",J117,0)</f>
        <v>0</v>
      </c>
      <c r="BJ117" s="22" t="s">
        <v>15</v>
      </c>
      <c r="BK117" s="183">
        <f>ROUND(I117*H117,2)</f>
        <v>0</v>
      </c>
      <c r="BL117" s="22" t="s">
        <v>90</v>
      </c>
      <c r="BM117" s="182" t="s">
        <v>771</v>
      </c>
    </row>
    <row r="118" spans="1:47" s="35" customFormat="1" ht="12">
      <c r="A118" s="12"/>
      <c r="B118" s="2"/>
      <c r="C118" s="99"/>
      <c r="D118" s="279" t="s">
        <v>738</v>
      </c>
      <c r="E118" s="99"/>
      <c r="F118" s="280" t="s">
        <v>772</v>
      </c>
      <c r="G118" s="99"/>
      <c r="H118" s="99"/>
      <c r="I118" s="12"/>
      <c r="J118" s="99"/>
      <c r="K118" s="99"/>
      <c r="L118" s="2"/>
      <c r="M118" s="274"/>
      <c r="N118" s="275"/>
      <c r="O118" s="53"/>
      <c r="P118" s="53"/>
      <c r="Q118" s="53"/>
      <c r="R118" s="53"/>
      <c r="S118" s="53"/>
      <c r="T118" s="54"/>
      <c r="U118" s="12"/>
      <c r="V118" s="12"/>
      <c r="W118" s="12"/>
      <c r="X118" s="12"/>
      <c r="Y118" s="12"/>
      <c r="Z118" s="12"/>
      <c r="AA118" s="12"/>
      <c r="AB118" s="12"/>
      <c r="AC118" s="12"/>
      <c r="AD118" s="12"/>
      <c r="AE118" s="12"/>
      <c r="AT118" s="22" t="s">
        <v>738</v>
      </c>
      <c r="AU118" s="22" t="s">
        <v>80</v>
      </c>
    </row>
    <row r="119" spans="2:51" s="5" customFormat="1" ht="12">
      <c r="B119" s="184"/>
      <c r="C119" s="251"/>
      <c r="D119" s="252" t="s">
        <v>161</v>
      </c>
      <c r="E119" s="251"/>
      <c r="F119" s="254" t="s">
        <v>773</v>
      </c>
      <c r="G119" s="251"/>
      <c r="H119" s="255">
        <v>627.84</v>
      </c>
      <c r="J119" s="251"/>
      <c r="K119" s="251"/>
      <c r="L119" s="184"/>
      <c r="M119" s="186"/>
      <c r="N119" s="187"/>
      <c r="O119" s="187"/>
      <c r="P119" s="187"/>
      <c r="Q119" s="187"/>
      <c r="R119" s="187"/>
      <c r="S119" s="187"/>
      <c r="T119" s="188"/>
      <c r="AT119" s="185" t="s">
        <v>161</v>
      </c>
      <c r="AU119" s="185" t="s">
        <v>80</v>
      </c>
      <c r="AV119" s="5" t="s">
        <v>80</v>
      </c>
      <c r="AW119" s="5" t="s">
        <v>4</v>
      </c>
      <c r="AX119" s="5" t="s">
        <v>15</v>
      </c>
      <c r="AY119" s="185" t="s">
        <v>145</v>
      </c>
    </row>
    <row r="120" spans="2:63" s="1" customFormat="1" ht="22.9" customHeight="1">
      <c r="B120" s="171"/>
      <c r="C120" s="242"/>
      <c r="D120" s="240" t="s">
        <v>71</v>
      </c>
      <c r="E120" s="244" t="s">
        <v>90</v>
      </c>
      <c r="F120" s="244" t="s">
        <v>372</v>
      </c>
      <c r="G120" s="242"/>
      <c r="H120" s="242"/>
      <c r="J120" s="245">
        <f>BK120</f>
        <v>0</v>
      </c>
      <c r="K120" s="242"/>
      <c r="L120" s="171"/>
      <c r="M120" s="173"/>
      <c r="N120" s="174"/>
      <c r="O120" s="174"/>
      <c r="P120" s="175">
        <f>SUM(P121:P124)</f>
        <v>0</v>
      </c>
      <c r="Q120" s="174"/>
      <c r="R120" s="175">
        <f>SUM(R121:R124)</f>
        <v>0</v>
      </c>
      <c r="S120" s="174"/>
      <c r="T120" s="176">
        <f>SUM(T121:T124)</f>
        <v>0</v>
      </c>
      <c r="AR120" s="172" t="s">
        <v>15</v>
      </c>
      <c r="AT120" s="177" t="s">
        <v>71</v>
      </c>
      <c r="AU120" s="177" t="s">
        <v>15</v>
      </c>
      <c r="AY120" s="172" t="s">
        <v>145</v>
      </c>
      <c r="BK120" s="178">
        <f>SUM(BK121:BK124)</f>
        <v>0</v>
      </c>
    </row>
    <row r="121" spans="1:65" s="35" customFormat="1" ht="33" customHeight="1">
      <c r="A121" s="12"/>
      <c r="B121" s="2"/>
      <c r="C121" s="246" t="s">
        <v>199</v>
      </c>
      <c r="D121" s="246" t="s">
        <v>149</v>
      </c>
      <c r="E121" s="247" t="s">
        <v>374</v>
      </c>
      <c r="F121" s="248" t="s">
        <v>774</v>
      </c>
      <c r="G121" s="249" t="s">
        <v>205</v>
      </c>
      <c r="H121" s="250">
        <v>17.44</v>
      </c>
      <c r="I121" s="3"/>
      <c r="J121" s="272">
        <f>ROUND(I121*H121,2)</f>
        <v>0</v>
      </c>
      <c r="K121" s="248" t="s">
        <v>736</v>
      </c>
      <c r="L121" s="2"/>
      <c r="M121" s="4" t="s">
        <v>3</v>
      </c>
      <c r="N121" s="179" t="s">
        <v>43</v>
      </c>
      <c r="O121" s="53"/>
      <c r="P121" s="180">
        <f>O121*H121</f>
        <v>0</v>
      </c>
      <c r="Q121" s="180">
        <v>0</v>
      </c>
      <c r="R121" s="180">
        <f>Q121*H121</f>
        <v>0</v>
      </c>
      <c r="S121" s="180">
        <v>0</v>
      </c>
      <c r="T121" s="181">
        <f>S121*H121</f>
        <v>0</v>
      </c>
      <c r="U121" s="12"/>
      <c r="V121" s="12"/>
      <c r="W121" s="12"/>
      <c r="X121" s="12"/>
      <c r="Y121" s="12"/>
      <c r="Z121" s="12"/>
      <c r="AA121" s="12"/>
      <c r="AB121" s="12"/>
      <c r="AC121" s="12"/>
      <c r="AD121" s="12"/>
      <c r="AE121" s="12"/>
      <c r="AR121" s="182" t="s">
        <v>90</v>
      </c>
      <c r="AT121" s="182" t="s">
        <v>149</v>
      </c>
      <c r="AU121" s="182" t="s">
        <v>80</v>
      </c>
      <c r="AY121" s="22" t="s">
        <v>145</v>
      </c>
      <c r="BE121" s="183">
        <f>IF(N121="základní",J121,0)</f>
        <v>0</v>
      </c>
      <c r="BF121" s="183">
        <f>IF(N121="snížená",J121,0)</f>
        <v>0</v>
      </c>
      <c r="BG121" s="183">
        <f>IF(N121="zákl. přenesená",J121,0)</f>
        <v>0</v>
      </c>
      <c r="BH121" s="183">
        <f>IF(N121="sníž. přenesená",J121,0)</f>
        <v>0</v>
      </c>
      <c r="BI121" s="183">
        <f>IF(N121="nulová",J121,0)</f>
        <v>0</v>
      </c>
      <c r="BJ121" s="22" t="s">
        <v>15</v>
      </c>
      <c r="BK121" s="183">
        <f>ROUND(I121*H121,2)</f>
        <v>0</v>
      </c>
      <c r="BL121" s="22" t="s">
        <v>90</v>
      </c>
      <c r="BM121" s="182" t="s">
        <v>775</v>
      </c>
    </row>
    <row r="122" spans="1:47" s="35" customFormat="1" ht="12">
      <c r="A122" s="12"/>
      <c r="B122" s="2"/>
      <c r="C122" s="99"/>
      <c r="D122" s="279" t="s">
        <v>738</v>
      </c>
      <c r="E122" s="99"/>
      <c r="F122" s="280" t="s">
        <v>776</v>
      </c>
      <c r="G122" s="99"/>
      <c r="H122" s="99"/>
      <c r="I122" s="12"/>
      <c r="J122" s="99"/>
      <c r="K122" s="99"/>
      <c r="L122" s="2"/>
      <c r="M122" s="274"/>
      <c r="N122" s="275"/>
      <c r="O122" s="53"/>
      <c r="P122" s="53"/>
      <c r="Q122" s="53"/>
      <c r="R122" s="53"/>
      <c r="S122" s="53"/>
      <c r="T122" s="54"/>
      <c r="U122" s="12"/>
      <c r="V122" s="12"/>
      <c r="W122" s="12"/>
      <c r="X122" s="12"/>
      <c r="Y122" s="12"/>
      <c r="Z122" s="12"/>
      <c r="AA122" s="12"/>
      <c r="AB122" s="12"/>
      <c r="AC122" s="12"/>
      <c r="AD122" s="12"/>
      <c r="AE122" s="12"/>
      <c r="AT122" s="22" t="s">
        <v>738</v>
      </c>
      <c r="AU122" s="22" t="s">
        <v>80</v>
      </c>
    </row>
    <row r="123" spans="2:51" s="5" customFormat="1" ht="12">
      <c r="B123" s="184"/>
      <c r="C123" s="251"/>
      <c r="D123" s="252" t="s">
        <v>161</v>
      </c>
      <c r="E123" s="253" t="s">
        <v>3</v>
      </c>
      <c r="F123" s="254" t="s">
        <v>777</v>
      </c>
      <c r="G123" s="251"/>
      <c r="H123" s="255">
        <v>17.44</v>
      </c>
      <c r="J123" s="251"/>
      <c r="K123" s="251"/>
      <c r="L123" s="184"/>
      <c r="M123" s="186"/>
      <c r="N123" s="187"/>
      <c r="O123" s="187"/>
      <c r="P123" s="187"/>
      <c r="Q123" s="187"/>
      <c r="R123" s="187"/>
      <c r="S123" s="187"/>
      <c r="T123" s="188"/>
      <c r="AT123" s="185" t="s">
        <v>161</v>
      </c>
      <c r="AU123" s="185" t="s">
        <v>80</v>
      </c>
      <c r="AV123" s="5" t="s">
        <v>80</v>
      </c>
      <c r="AW123" s="5" t="s">
        <v>33</v>
      </c>
      <c r="AX123" s="5" t="s">
        <v>15</v>
      </c>
      <c r="AY123" s="185" t="s">
        <v>145</v>
      </c>
    </row>
    <row r="124" spans="1:65" s="35" customFormat="1" ht="24.2" customHeight="1">
      <c r="A124" s="12"/>
      <c r="B124" s="2"/>
      <c r="C124" s="246" t="s">
        <v>147</v>
      </c>
      <c r="D124" s="246" t="s">
        <v>149</v>
      </c>
      <c r="E124" s="247" t="s">
        <v>778</v>
      </c>
      <c r="F124" s="248" t="s">
        <v>779</v>
      </c>
      <c r="G124" s="249" t="s">
        <v>205</v>
      </c>
      <c r="H124" s="250">
        <v>1</v>
      </c>
      <c r="I124" s="3"/>
      <c r="J124" s="272">
        <f>ROUND(I124*H124,2)</f>
        <v>0</v>
      </c>
      <c r="K124" s="248" t="s">
        <v>3</v>
      </c>
      <c r="L124" s="2"/>
      <c r="M124" s="4" t="s">
        <v>3</v>
      </c>
      <c r="N124" s="179" t="s">
        <v>43</v>
      </c>
      <c r="O124" s="53"/>
      <c r="P124" s="180">
        <f>O124*H124</f>
        <v>0</v>
      </c>
      <c r="Q124" s="180">
        <v>0</v>
      </c>
      <c r="R124" s="180">
        <f>Q124*H124</f>
        <v>0</v>
      </c>
      <c r="S124" s="180">
        <v>0</v>
      </c>
      <c r="T124" s="181">
        <f>S124*H124</f>
        <v>0</v>
      </c>
      <c r="U124" s="12"/>
      <c r="V124" s="12"/>
      <c r="W124" s="12"/>
      <c r="X124" s="12"/>
      <c r="Y124" s="12"/>
      <c r="Z124" s="12"/>
      <c r="AA124" s="12"/>
      <c r="AB124" s="12"/>
      <c r="AC124" s="12"/>
      <c r="AD124" s="12"/>
      <c r="AE124" s="12"/>
      <c r="AR124" s="182" t="s">
        <v>90</v>
      </c>
      <c r="AT124" s="182" t="s">
        <v>149</v>
      </c>
      <c r="AU124" s="182" t="s">
        <v>80</v>
      </c>
      <c r="AY124" s="22" t="s">
        <v>145</v>
      </c>
      <c r="BE124" s="183">
        <f>IF(N124="základní",J124,0)</f>
        <v>0</v>
      </c>
      <c r="BF124" s="183">
        <f>IF(N124="snížená",J124,0)</f>
        <v>0</v>
      </c>
      <c r="BG124" s="183">
        <f>IF(N124="zákl. přenesená",J124,0)</f>
        <v>0</v>
      </c>
      <c r="BH124" s="183">
        <f>IF(N124="sníž. přenesená",J124,0)</f>
        <v>0</v>
      </c>
      <c r="BI124" s="183">
        <f>IF(N124="nulová",J124,0)</f>
        <v>0</v>
      </c>
      <c r="BJ124" s="22" t="s">
        <v>15</v>
      </c>
      <c r="BK124" s="183">
        <f>ROUND(I124*H124,2)</f>
        <v>0</v>
      </c>
      <c r="BL124" s="22" t="s">
        <v>90</v>
      </c>
      <c r="BM124" s="182" t="s">
        <v>780</v>
      </c>
    </row>
    <row r="125" spans="2:63" s="1" customFormat="1" ht="22.9" customHeight="1">
      <c r="B125" s="171"/>
      <c r="C125" s="242"/>
      <c r="D125" s="240" t="s">
        <v>71</v>
      </c>
      <c r="E125" s="244" t="s">
        <v>182</v>
      </c>
      <c r="F125" s="244" t="s">
        <v>467</v>
      </c>
      <c r="G125" s="242"/>
      <c r="H125" s="242"/>
      <c r="J125" s="245">
        <f>BK125</f>
        <v>0</v>
      </c>
      <c r="K125" s="242"/>
      <c r="L125" s="171"/>
      <c r="M125" s="173"/>
      <c r="N125" s="174"/>
      <c r="O125" s="174"/>
      <c r="P125" s="175">
        <f>SUM(P126:P161)</f>
        <v>0</v>
      </c>
      <c r="Q125" s="174"/>
      <c r="R125" s="175">
        <f>SUM(R126:R161)</f>
        <v>0</v>
      </c>
      <c r="S125" s="174"/>
      <c r="T125" s="176">
        <f>SUM(T126:T161)</f>
        <v>0</v>
      </c>
      <c r="AR125" s="172" t="s">
        <v>15</v>
      </c>
      <c r="AT125" s="177" t="s">
        <v>71</v>
      </c>
      <c r="AU125" s="177" t="s">
        <v>15</v>
      </c>
      <c r="AY125" s="172" t="s">
        <v>145</v>
      </c>
      <c r="BK125" s="178">
        <f>SUM(BK126:BK161)</f>
        <v>0</v>
      </c>
    </row>
    <row r="126" spans="1:65" s="35" customFormat="1" ht="37.9" customHeight="1">
      <c r="A126" s="12"/>
      <c r="B126" s="2"/>
      <c r="C126" s="246" t="s">
        <v>197</v>
      </c>
      <c r="D126" s="246" t="s">
        <v>149</v>
      </c>
      <c r="E126" s="247" t="s">
        <v>781</v>
      </c>
      <c r="F126" s="248" t="s">
        <v>782</v>
      </c>
      <c r="G126" s="249" t="s">
        <v>152</v>
      </c>
      <c r="H126" s="250">
        <v>1</v>
      </c>
      <c r="I126" s="3"/>
      <c r="J126" s="272">
        <f aca="true" t="shared" si="0" ref="J126:J161">ROUND(I126*H126,2)</f>
        <v>0</v>
      </c>
      <c r="K126" s="248" t="s">
        <v>3</v>
      </c>
      <c r="L126" s="2"/>
      <c r="M126" s="4" t="s">
        <v>3</v>
      </c>
      <c r="N126" s="179" t="s">
        <v>43</v>
      </c>
      <c r="O126" s="53"/>
      <c r="P126" s="180">
        <f aca="true" t="shared" si="1" ref="P126:P161">O126*H126</f>
        <v>0</v>
      </c>
      <c r="Q126" s="180">
        <v>0</v>
      </c>
      <c r="R126" s="180">
        <f aca="true" t="shared" si="2" ref="R126:R161">Q126*H126</f>
        <v>0</v>
      </c>
      <c r="S126" s="180">
        <v>0</v>
      </c>
      <c r="T126" s="181">
        <f aca="true" t="shared" si="3" ref="T126:T161">S126*H126</f>
        <v>0</v>
      </c>
      <c r="U126" s="12"/>
      <c r="V126" s="12"/>
      <c r="W126" s="12"/>
      <c r="X126" s="12"/>
      <c r="Y126" s="12"/>
      <c r="Z126" s="12"/>
      <c r="AA126" s="12"/>
      <c r="AB126" s="12"/>
      <c r="AC126" s="12"/>
      <c r="AD126" s="12"/>
      <c r="AE126" s="12"/>
      <c r="AR126" s="182" t="s">
        <v>90</v>
      </c>
      <c r="AT126" s="182" t="s">
        <v>149</v>
      </c>
      <c r="AU126" s="182" t="s">
        <v>80</v>
      </c>
      <c r="AY126" s="22" t="s">
        <v>145</v>
      </c>
      <c r="BE126" s="183">
        <f aca="true" t="shared" si="4" ref="BE126:BE161">IF(N126="základní",J126,0)</f>
        <v>0</v>
      </c>
      <c r="BF126" s="183">
        <f aca="true" t="shared" si="5" ref="BF126:BF161">IF(N126="snížená",J126,0)</f>
        <v>0</v>
      </c>
      <c r="BG126" s="183">
        <f aca="true" t="shared" si="6" ref="BG126:BG161">IF(N126="zákl. přenesená",J126,0)</f>
        <v>0</v>
      </c>
      <c r="BH126" s="183">
        <f aca="true" t="shared" si="7" ref="BH126:BH161">IF(N126="sníž. přenesená",J126,0)</f>
        <v>0</v>
      </c>
      <c r="BI126" s="183">
        <f aca="true" t="shared" si="8" ref="BI126:BI161">IF(N126="nulová",J126,0)</f>
        <v>0</v>
      </c>
      <c r="BJ126" s="22" t="s">
        <v>15</v>
      </c>
      <c r="BK126" s="183">
        <f aca="true" t="shared" si="9" ref="BK126:BK161">ROUND(I126*H126,2)</f>
        <v>0</v>
      </c>
      <c r="BL126" s="22" t="s">
        <v>90</v>
      </c>
      <c r="BM126" s="182" t="s">
        <v>783</v>
      </c>
    </row>
    <row r="127" spans="1:65" s="35" customFormat="1" ht="37.9" customHeight="1">
      <c r="A127" s="12"/>
      <c r="B127" s="2"/>
      <c r="C127" s="246" t="s">
        <v>212</v>
      </c>
      <c r="D127" s="246" t="s">
        <v>149</v>
      </c>
      <c r="E127" s="247" t="s">
        <v>784</v>
      </c>
      <c r="F127" s="248" t="s">
        <v>785</v>
      </c>
      <c r="G127" s="249" t="s">
        <v>152</v>
      </c>
      <c r="H127" s="250">
        <v>1</v>
      </c>
      <c r="I127" s="3"/>
      <c r="J127" s="272">
        <f t="shared" si="0"/>
        <v>0</v>
      </c>
      <c r="K127" s="248" t="s">
        <v>3</v>
      </c>
      <c r="L127" s="2"/>
      <c r="M127" s="4" t="s">
        <v>3</v>
      </c>
      <c r="N127" s="179" t="s">
        <v>43</v>
      </c>
      <c r="O127" s="53"/>
      <c r="P127" s="180">
        <f t="shared" si="1"/>
        <v>0</v>
      </c>
      <c r="Q127" s="180">
        <v>0</v>
      </c>
      <c r="R127" s="180">
        <f t="shared" si="2"/>
        <v>0</v>
      </c>
      <c r="S127" s="180">
        <v>0</v>
      </c>
      <c r="T127" s="181">
        <f t="shared" si="3"/>
        <v>0</v>
      </c>
      <c r="U127" s="12"/>
      <c r="V127" s="12"/>
      <c r="W127" s="12"/>
      <c r="X127" s="12"/>
      <c r="Y127" s="12"/>
      <c r="Z127" s="12"/>
      <c r="AA127" s="12"/>
      <c r="AB127" s="12"/>
      <c r="AC127" s="12"/>
      <c r="AD127" s="12"/>
      <c r="AE127" s="12"/>
      <c r="AR127" s="182" t="s">
        <v>90</v>
      </c>
      <c r="AT127" s="182" t="s">
        <v>149</v>
      </c>
      <c r="AU127" s="182" t="s">
        <v>80</v>
      </c>
      <c r="AY127" s="22" t="s">
        <v>145</v>
      </c>
      <c r="BE127" s="183">
        <f t="shared" si="4"/>
        <v>0</v>
      </c>
      <c r="BF127" s="183">
        <f t="shared" si="5"/>
        <v>0</v>
      </c>
      <c r="BG127" s="183">
        <f t="shared" si="6"/>
        <v>0</v>
      </c>
      <c r="BH127" s="183">
        <f t="shared" si="7"/>
        <v>0</v>
      </c>
      <c r="BI127" s="183">
        <f t="shared" si="8"/>
        <v>0</v>
      </c>
      <c r="BJ127" s="22" t="s">
        <v>15</v>
      </c>
      <c r="BK127" s="183">
        <f t="shared" si="9"/>
        <v>0</v>
      </c>
      <c r="BL127" s="22" t="s">
        <v>90</v>
      </c>
      <c r="BM127" s="182" t="s">
        <v>786</v>
      </c>
    </row>
    <row r="128" spans="1:65" s="35" customFormat="1" ht="37.9" customHeight="1">
      <c r="A128" s="12"/>
      <c r="B128" s="2"/>
      <c r="C128" s="246" t="s">
        <v>218</v>
      </c>
      <c r="D128" s="246" t="s">
        <v>149</v>
      </c>
      <c r="E128" s="247" t="s">
        <v>787</v>
      </c>
      <c r="F128" s="248" t="s">
        <v>788</v>
      </c>
      <c r="G128" s="249" t="s">
        <v>152</v>
      </c>
      <c r="H128" s="250">
        <v>1</v>
      </c>
      <c r="I128" s="3"/>
      <c r="J128" s="272">
        <f t="shared" si="0"/>
        <v>0</v>
      </c>
      <c r="K128" s="248" t="s">
        <v>3</v>
      </c>
      <c r="L128" s="2"/>
      <c r="M128" s="4" t="s">
        <v>3</v>
      </c>
      <c r="N128" s="179" t="s">
        <v>43</v>
      </c>
      <c r="O128" s="53"/>
      <c r="P128" s="180">
        <f t="shared" si="1"/>
        <v>0</v>
      </c>
      <c r="Q128" s="180">
        <v>0</v>
      </c>
      <c r="R128" s="180">
        <f t="shared" si="2"/>
        <v>0</v>
      </c>
      <c r="S128" s="180">
        <v>0</v>
      </c>
      <c r="T128" s="181">
        <f t="shared" si="3"/>
        <v>0</v>
      </c>
      <c r="U128" s="12"/>
      <c r="V128" s="12"/>
      <c r="W128" s="12"/>
      <c r="X128" s="12"/>
      <c r="Y128" s="12"/>
      <c r="Z128" s="12"/>
      <c r="AA128" s="12"/>
      <c r="AB128" s="12"/>
      <c r="AC128" s="12"/>
      <c r="AD128" s="12"/>
      <c r="AE128" s="12"/>
      <c r="AR128" s="182" t="s">
        <v>90</v>
      </c>
      <c r="AT128" s="182" t="s">
        <v>149</v>
      </c>
      <c r="AU128" s="182" t="s">
        <v>80</v>
      </c>
      <c r="AY128" s="22" t="s">
        <v>145</v>
      </c>
      <c r="BE128" s="183">
        <f t="shared" si="4"/>
        <v>0</v>
      </c>
      <c r="BF128" s="183">
        <f t="shared" si="5"/>
        <v>0</v>
      </c>
      <c r="BG128" s="183">
        <f t="shared" si="6"/>
        <v>0</v>
      </c>
      <c r="BH128" s="183">
        <f t="shared" si="7"/>
        <v>0</v>
      </c>
      <c r="BI128" s="183">
        <f t="shared" si="8"/>
        <v>0</v>
      </c>
      <c r="BJ128" s="22" t="s">
        <v>15</v>
      </c>
      <c r="BK128" s="183">
        <f t="shared" si="9"/>
        <v>0</v>
      </c>
      <c r="BL128" s="22" t="s">
        <v>90</v>
      </c>
      <c r="BM128" s="182" t="s">
        <v>789</v>
      </c>
    </row>
    <row r="129" spans="1:65" s="35" customFormat="1" ht="24.2" customHeight="1">
      <c r="A129" s="12"/>
      <c r="B129" s="2"/>
      <c r="C129" s="246" t="s">
        <v>9</v>
      </c>
      <c r="D129" s="246" t="s">
        <v>149</v>
      </c>
      <c r="E129" s="247" t="s">
        <v>790</v>
      </c>
      <c r="F129" s="248" t="s">
        <v>791</v>
      </c>
      <c r="G129" s="249" t="s">
        <v>152</v>
      </c>
      <c r="H129" s="250">
        <v>3</v>
      </c>
      <c r="I129" s="3"/>
      <c r="J129" s="272">
        <f t="shared" si="0"/>
        <v>0</v>
      </c>
      <c r="K129" s="248" t="s">
        <v>3</v>
      </c>
      <c r="L129" s="2"/>
      <c r="M129" s="4" t="s">
        <v>3</v>
      </c>
      <c r="N129" s="179" t="s">
        <v>43</v>
      </c>
      <c r="O129" s="53"/>
      <c r="P129" s="180">
        <f t="shared" si="1"/>
        <v>0</v>
      </c>
      <c r="Q129" s="180">
        <v>0</v>
      </c>
      <c r="R129" s="180">
        <f t="shared" si="2"/>
        <v>0</v>
      </c>
      <c r="S129" s="180">
        <v>0</v>
      </c>
      <c r="T129" s="181">
        <f t="shared" si="3"/>
        <v>0</v>
      </c>
      <c r="U129" s="12"/>
      <c r="V129" s="12"/>
      <c r="W129" s="12"/>
      <c r="X129" s="12"/>
      <c r="Y129" s="12"/>
      <c r="Z129" s="12"/>
      <c r="AA129" s="12"/>
      <c r="AB129" s="12"/>
      <c r="AC129" s="12"/>
      <c r="AD129" s="12"/>
      <c r="AE129" s="12"/>
      <c r="AR129" s="182" t="s">
        <v>90</v>
      </c>
      <c r="AT129" s="182" t="s">
        <v>149</v>
      </c>
      <c r="AU129" s="182" t="s">
        <v>80</v>
      </c>
      <c r="AY129" s="22" t="s">
        <v>145</v>
      </c>
      <c r="BE129" s="183">
        <f t="shared" si="4"/>
        <v>0</v>
      </c>
      <c r="BF129" s="183">
        <f t="shared" si="5"/>
        <v>0</v>
      </c>
      <c r="BG129" s="183">
        <f t="shared" si="6"/>
        <v>0</v>
      </c>
      <c r="BH129" s="183">
        <f t="shared" si="7"/>
        <v>0</v>
      </c>
      <c r="BI129" s="183">
        <f t="shared" si="8"/>
        <v>0</v>
      </c>
      <c r="BJ129" s="22" t="s">
        <v>15</v>
      </c>
      <c r="BK129" s="183">
        <f t="shared" si="9"/>
        <v>0</v>
      </c>
      <c r="BL129" s="22" t="s">
        <v>90</v>
      </c>
      <c r="BM129" s="182" t="s">
        <v>792</v>
      </c>
    </row>
    <row r="130" spans="1:65" s="35" customFormat="1" ht="24.2" customHeight="1">
      <c r="A130" s="12"/>
      <c r="B130" s="2"/>
      <c r="C130" s="246" t="s">
        <v>232</v>
      </c>
      <c r="D130" s="246" t="s">
        <v>149</v>
      </c>
      <c r="E130" s="247" t="s">
        <v>793</v>
      </c>
      <c r="F130" s="248" t="s">
        <v>794</v>
      </c>
      <c r="G130" s="249" t="s">
        <v>152</v>
      </c>
      <c r="H130" s="250">
        <v>5</v>
      </c>
      <c r="I130" s="3"/>
      <c r="J130" s="272">
        <f t="shared" si="0"/>
        <v>0</v>
      </c>
      <c r="K130" s="248" t="s">
        <v>3</v>
      </c>
      <c r="L130" s="2"/>
      <c r="M130" s="4" t="s">
        <v>3</v>
      </c>
      <c r="N130" s="179" t="s">
        <v>43</v>
      </c>
      <c r="O130" s="53"/>
      <c r="P130" s="180">
        <f t="shared" si="1"/>
        <v>0</v>
      </c>
      <c r="Q130" s="180">
        <v>0</v>
      </c>
      <c r="R130" s="180">
        <f t="shared" si="2"/>
        <v>0</v>
      </c>
      <c r="S130" s="180">
        <v>0</v>
      </c>
      <c r="T130" s="181">
        <f t="shared" si="3"/>
        <v>0</v>
      </c>
      <c r="U130" s="12"/>
      <c r="V130" s="12"/>
      <c r="W130" s="12"/>
      <c r="X130" s="12"/>
      <c r="Y130" s="12"/>
      <c r="Z130" s="12"/>
      <c r="AA130" s="12"/>
      <c r="AB130" s="12"/>
      <c r="AC130" s="12"/>
      <c r="AD130" s="12"/>
      <c r="AE130" s="12"/>
      <c r="AR130" s="182" t="s">
        <v>90</v>
      </c>
      <c r="AT130" s="182" t="s">
        <v>149</v>
      </c>
      <c r="AU130" s="182" t="s">
        <v>80</v>
      </c>
      <c r="AY130" s="22" t="s">
        <v>145</v>
      </c>
      <c r="BE130" s="183">
        <f t="shared" si="4"/>
        <v>0</v>
      </c>
      <c r="BF130" s="183">
        <f t="shared" si="5"/>
        <v>0</v>
      </c>
      <c r="BG130" s="183">
        <f t="shared" si="6"/>
        <v>0</v>
      </c>
      <c r="BH130" s="183">
        <f t="shared" si="7"/>
        <v>0</v>
      </c>
      <c r="BI130" s="183">
        <f t="shared" si="8"/>
        <v>0</v>
      </c>
      <c r="BJ130" s="22" t="s">
        <v>15</v>
      </c>
      <c r="BK130" s="183">
        <f t="shared" si="9"/>
        <v>0</v>
      </c>
      <c r="BL130" s="22" t="s">
        <v>90</v>
      </c>
      <c r="BM130" s="182" t="s">
        <v>795</v>
      </c>
    </row>
    <row r="131" spans="1:65" s="35" customFormat="1" ht="24.2" customHeight="1">
      <c r="A131" s="12"/>
      <c r="B131" s="2"/>
      <c r="C131" s="246" t="s">
        <v>237</v>
      </c>
      <c r="D131" s="246" t="s">
        <v>149</v>
      </c>
      <c r="E131" s="247" t="s">
        <v>796</v>
      </c>
      <c r="F131" s="248" t="s">
        <v>797</v>
      </c>
      <c r="G131" s="249" t="s">
        <v>152</v>
      </c>
      <c r="H131" s="250">
        <v>2</v>
      </c>
      <c r="I131" s="3"/>
      <c r="J131" s="272">
        <f t="shared" si="0"/>
        <v>0</v>
      </c>
      <c r="K131" s="248" t="s">
        <v>3</v>
      </c>
      <c r="L131" s="2"/>
      <c r="M131" s="4" t="s">
        <v>3</v>
      </c>
      <c r="N131" s="179" t="s">
        <v>43</v>
      </c>
      <c r="O131" s="53"/>
      <c r="P131" s="180">
        <f t="shared" si="1"/>
        <v>0</v>
      </c>
      <c r="Q131" s="180">
        <v>0</v>
      </c>
      <c r="R131" s="180">
        <f t="shared" si="2"/>
        <v>0</v>
      </c>
      <c r="S131" s="180">
        <v>0</v>
      </c>
      <c r="T131" s="181">
        <f t="shared" si="3"/>
        <v>0</v>
      </c>
      <c r="U131" s="12"/>
      <c r="V131" s="12"/>
      <c r="W131" s="12"/>
      <c r="X131" s="12"/>
      <c r="Y131" s="12"/>
      <c r="Z131" s="12"/>
      <c r="AA131" s="12"/>
      <c r="AB131" s="12"/>
      <c r="AC131" s="12"/>
      <c r="AD131" s="12"/>
      <c r="AE131" s="12"/>
      <c r="AR131" s="182" t="s">
        <v>90</v>
      </c>
      <c r="AT131" s="182" t="s">
        <v>149</v>
      </c>
      <c r="AU131" s="182" t="s">
        <v>80</v>
      </c>
      <c r="AY131" s="22" t="s">
        <v>145</v>
      </c>
      <c r="BE131" s="183">
        <f t="shared" si="4"/>
        <v>0</v>
      </c>
      <c r="BF131" s="183">
        <f t="shared" si="5"/>
        <v>0</v>
      </c>
      <c r="BG131" s="183">
        <f t="shared" si="6"/>
        <v>0</v>
      </c>
      <c r="BH131" s="183">
        <f t="shared" si="7"/>
        <v>0</v>
      </c>
      <c r="BI131" s="183">
        <f t="shared" si="8"/>
        <v>0</v>
      </c>
      <c r="BJ131" s="22" t="s">
        <v>15</v>
      </c>
      <c r="BK131" s="183">
        <f t="shared" si="9"/>
        <v>0</v>
      </c>
      <c r="BL131" s="22" t="s">
        <v>90</v>
      </c>
      <c r="BM131" s="182" t="s">
        <v>798</v>
      </c>
    </row>
    <row r="132" spans="1:65" s="35" customFormat="1" ht="24.2" customHeight="1">
      <c r="A132" s="12"/>
      <c r="B132" s="2"/>
      <c r="C132" s="246" t="s">
        <v>242</v>
      </c>
      <c r="D132" s="246" t="s">
        <v>149</v>
      </c>
      <c r="E132" s="247" t="s">
        <v>799</v>
      </c>
      <c r="F132" s="248" t="s">
        <v>800</v>
      </c>
      <c r="G132" s="249" t="s">
        <v>152</v>
      </c>
      <c r="H132" s="250">
        <v>1</v>
      </c>
      <c r="I132" s="3"/>
      <c r="J132" s="272">
        <f t="shared" si="0"/>
        <v>0</v>
      </c>
      <c r="K132" s="248" t="s">
        <v>3</v>
      </c>
      <c r="L132" s="2"/>
      <c r="M132" s="4" t="s">
        <v>3</v>
      </c>
      <c r="N132" s="179" t="s">
        <v>43</v>
      </c>
      <c r="O132" s="53"/>
      <c r="P132" s="180">
        <f t="shared" si="1"/>
        <v>0</v>
      </c>
      <c r="Q132" s="180">
        <v>0</v>
      </c>
      <c r="R132" s="180">
        <f t="shared" si="2"/>
        <v>0</v>
      </c>
      <c r="S132" s="180">
        <v>0</v>
      </c>
      <c r="T132" s="181">
        <f t="shared" si="3"/>
        <v>0</v>
      </c>
      <c r="U132" s="12"/>
      <c r="V132" s="12"/>
      <c r="W132" s="12"/>
      <c r="X132" s="12"/>
      <c r="Y132" s="12"/>
      <c r="Z132" s="12"/>
      <c r="AA132" s="12"/>
      <c r="AB132" s="12"/>
      <c r="AC132" s="12"/>
      <c r="AD132" s="12"/>
      <c r="AE132" s="12"/>
      <c r="AR132" s="182" t="s">
        <v>90</v>
      </c>
      <c r="AT132" s="182" t="s">
        <v>149</v>
      </c>
      <c r="AU132" s="182" t="s">
        <v>80</v>
      </c>
      <c r="AY132" s="22" t="s">
        <v>145</v>
      </c>
      <c r="BE132" s="183">
        <f t="shared" si="4"/>
        <v>0</v>
      </c>
      <c r="BF132" s="183">
        <f t="shared" si="5"/>
        <v>0</v>
      </c>
      <c r="BG132" s="183">
        <f t="shared" si="6"/>
        <v>0</v>
      </c>
      <c r="BH132" s="183">
        <f t="shared" si="7"/>
        <v>0</v>
      </c>
      <c r="BI132" s="183">
        <f t="shared" si="8"/>
        <v>0</v>
      </c>
      <c r="BJ132" s="22" t="s">
        <v>15</v>
      </c>
      <c r="BK132" s="183">
        <f t="shared" si="9"/>
        <v>0</v>
      </c>
      <c r="BL132" s="22" t="s">
        <v>90</v>
      </c>
      <c r="BM132" s="182" t="s">
        <v>801</v>
      </c>
    </row>
    <row r="133" spans="1:65" s="35" customFormat="1" ht="24.2" customHeight="1">
      <c r="A133" s="12"/>
      <c r="B133" s="2"/>
      <c r="C133" s="246" t="s">
        <v>246</v>
      </c>
      <c r="D133" s="246" t="s">
        <v>149</v>
      </c>
      <c r="E133" s="247" t="s">
        <v>802</v>
      </c>
      <c r="F133" s="248" t="s">
        <v>803</v>
      </c>
      <c r="G133" s="249" t="s">
        <v>152</v>
      </c>
      <c r="H133" s="250">
        <v>3</v>
      </c>
      <c r="I133" s="3"/>
      <c r="J133" s="272">
        <f t="shared" si="0"/>
        <v>0</v>
      </c>
      <c r="K133" s="248" t="s">
        <v>3</v>
      </c>
      <c r="L133" s="2"/>
      <c r="M133" s="4" t="s">
        <v>3</v>
      </c>
      <c r="N133" s="179" t="s">
        <v>43</v>
      </c>
      <c r="O133" s="53"/>
      <c r="P133" s="180">
        <f t="shared" si="1"/>
        <v>0</v>
      </c>
      <c r="Q133" s="180">
        <v>0</v>
      </c>
      <c r="R133" s="180">
        <f t="shared" si="2"/>
        <v>0</v>
      </c>
      <c r="S133" s="180">
        <v>0</v>
      </c>
      <c r="T133" s="181">
        <f t="shared" si="3"/>
        <v>0</v>
      </c>
      <c r="U133" s="12"/>
      <c r="V133" s="12"/>
      <c r="W133" s="12"/>
      <c r="X133" s="12"/>
      <c r="Y133" s="12"/>
      <c r="Z133" s="12"/>
      <c r="AA133" s="12"/>
      <c r="AB133" s="12"/>
      <c r="AC133" s="12"/>
      <c r="AD133" s="12"/>
      <c r="AE133" s="12"/>
      <c r="AR133" s="182" t="s">
        <v>90</v>
      </c>
      <c r="AT133" s="182" t="s">
        <v>149</v>
      </c>
      <c r="AU133" s="182" t="s">
        <v>80</v>
      </c>
      <c r="AY133" s="22" t="s">
        <v>145</v>
      </c>
      <c r="BE133" s="183">
        <f t="shared" si="4"/>
        <v>0</v>
      </c>
      <c r="BF133" s="183">
        <f t="shared" si="5"/>
        <v>0</v>
      </c>
      <c r="BG133" s="183">
        <f t="shared" si="6"/>
        <v>0</v>
      </c>
      <c r="BH133" s="183">
        <f t="shared" si="7"/>
        <v>0</v>
      </c>
      <c r="BI133" s="183">
        <f t="shared" si="8"/>
        <v>0</v>
      </c>
      <c r="BJ133" s="22" t="s">
        <v>15</v>
      </c>
      <c r="BK133" s="183">
        <f t="shared" si="9"/>
        <v>0</v>
      </c>
      <c r="BL133" s="22" t="s">
        <v>90</v>
      </c>
      <c r="BM133" s="182" t="s">
        <v>804</v>
      </c>
    </row>
    <row r="134" spans="1:65" s="35" customFormat="1" ht="24.2" customHeight="1">
      <c r="A134" s="12"/>
      <c r="B134" s="2"/>
      <c r="C134" s="246" t="s">
        <v>250</v>
      </c>
      <c r="D134" s="246" t="s">
        <v>149</v>
      </c>
      <c r="E134" s="247" t="s">
        <v>805</v>
      </c>
      <c r="F134" s="248" t="s">
        <v>806</v>
      </c>
      <c r="G134" s="249" t="s">
        <v>190</v>
      </c>
      <c r="H134" s="250">
        <v>30</v>
      </c>
      <c r="I134" s="3"/>
      <c r="J134" s="272">
        <f t="shared" si="0"/>
        <v>0</v>
      </c>
      <c r="K134" s="248" t="s">
        <v>3</v>
      </c>
      <c r="L134" s="2"/>
      <c r="M134" s="4" t="s">
        <v>3</v>
      </c>
      <c r="N134" s="179" t="s">
        <v>43</v>
      </c>
      <c r="O134" s="53"/>
      <c r="P134" s="180">
        <f t="shared" si="1"/>
        <v>0</v>
      </c>
      <c r="Q134" s="180">
        <v>0</v>
      </c>
      <c r="R134" s="180">
        <f t="shared" si="2"/>
        <v>0</v>
      </c>
      <c r="S134" s="180">
        <v>0</v>
      </c>
      <c r="T134" s="181">
        <f t="shared" si="3"/>
        <v>0</v>
      </c>
      <c r="U134" s="12"/>
      <c r="V134" s="12"/>
      <c r="W134" s="12"/>
      <c r="X134" s="12"/>
      <c r="Y134" s="12"/>
      <c r="Z134" s="12"/>
      <c r="AA134" s="12"/>
      <c r="AB134" s="12"/>
      <c r="AC134" s="12"/>
      <c r="AD134" s="12"/>
      <c r="AE134" s="12"/>
      <c r="AR134" s="182" t="s">
        <v>90</v>
      </c>
      <c r="AT134" s="182" t="s">
        <v>149</v>
      </c>
      <c r="AU134" s="182" t="s">
        <v>80</v>
      </c>
      <c r="AY134" s="22" t="s">
        <v>145</v>
      </c>
      <c r="BE134" s="183">
        <f t="shared" si="4"/>
        <v>0</v>
      </c>
      <c r="BF134" s="183">
        <f t="shared" si="5"/>
        <v>0</v>
      </c>
      <c r="BG134" s="183">
        <f t="shared" si="6"/>
        <v>0</v>
      </c>
      <c r="BH134" s="183">
        <f t="shared" si="7"/>
        <v>0</v>
      </c>
      <c r="BI134" s="183">
        <f t="shared" si="8"/>
        <v>0</v>
      </c>
      <c r="BJ134" s="22" t="s">
        <v>15</v>
      </c>
      <c r="BK134" s="183">
        <f t="shared" si="9"/>
        <v>0</v>
      </c>
      <c r="BL134" s="22" t="s">
        <v>90</v>
      </c>
      <c r="BM134" s="182" t="s">
        <v>807</v>
      </c>
    </row>
    <row r="135" spans="1:65" s="35" customFormat="1" ht="33" customHeight="1">
      <c r="A135" s="12"/>
      <c r="B135" s="2"/>
      <c r="C135" s="246" t="s">
        <v>8</v>
      </c>
      <c r="D135" s="246" t="s">
        <v>149</v>
      </c>
      <c r="E135" s="247" t="s">
        <v>808</v>
      </c>
      <c r="F135" s="248" t="s">
        <v>809</v>
      </c>
      <c r="G135" s="249" t="s">
        <v>190</v>
      </c>
      <c r="H135" s="250">
        <v>30</v>
      </c>
      <c r="I135" s="3"/>
      <c r="J135" s="272">
        <f t="shared" si="0"/>
        <v>0</v>
      </c>
      <c r="K135" s="248" t="s">
        <v>3</v>
      </c>
      <c r="L135" s="2"/>
      <c r="M135" s="4" t="s">
        <v>3</v>
      </c>
      <c r="N135" s="179" t="s">
        <v>43</v>
      </c>
      <c r="O135" s="53"/>
      <c r="P135" s="180">
        <f t="shared" si="1"/>
        <v>0</v>
      </c>
      <c r="Q135" s="180">
        <v>0</v>
      </c>
      <c r="R135" s="180">
        <f t="shared" si="2"/>
        <v>0</v>
      </c>
      <c r="S135" s="180">
        <v>0</v>
      </c>
      <c r="T135" s="181">
        <f t="shared" si="3"/>
        <v>0</v>
      </c>
      <c r="U135" s="12"/>
      <c r="V135" s="12"/>
      <c r="W135" s="12"/>
      <c r="X135" s="12"/>
      <c r="Y135" s="12"/>
      <c r="Z135" s="12"/>
      <c r="AA135" s="12"/>
      <c r="AB135" s="12"/>
      <c r="AC135" s="12"/>
      <c r="AD135" s="12"/>
      <c r="AE135" s="12"/>
      <c r="AR135" s="182" t="s">
        <v>90</v>
      </c>
      <c r="AT135" s="182" t="s">
        <v>149</v>
      </c>
      <c r="AU135" s="182" t="s">
        <v>80</v>
      </c>
      <c r="AY135" s="22" t="s">
        <v>145</v>
      </c>
      <c r="BE135" s="183">
        <f t="shared" si="4"/>
        <v>0</v>
      </c>
      <c r="BF135" s="183">
        <f t="shared" si="5"/>
        <v>0</v>
      </c>
      <c r="BG135" s="183">
        <f t="shared" si="6"/>
        <v>0</v>
      </c>
      <c r="BH135" s="183">
        <f t="shared" si="7"/>
        <v>0</v>
      </c>
      <c r="BI135" s="183">
        <f t="shared" si="8"/>
        <v>0</v>
      </c>
      <c r="BJ135" s="22" t="s">
        <v>15</v>
      </c>
      <c r="BK135" s="183">
        <f t="shared" si="9"/>
        <v>0</v>
      </c>
      <c r="BL135" s="22" t="s">
        <v>90</v>
      </c>
      <c r="BM135" s="182" t="s">
        <v>810</v>
      </c>
    </row>
    <row r="136" spans="1:65" s="35" customFormat="1" ht="24.2" customHeight="1">
      <c r="A136" s="12"/>
      <c r="B136" s="2"/>
      <c r="C136" s="246" t="s">
        <v>259</v>
      </c>
      <c r="D136" s="246" t="s">
        <v>149</v>
      </c>
      <c r="E136" s="247" t="s">
        <v>811</v>
      </c>
      <c r="F136" s="248" t="s">
        <v>812</v>
      </c>
      <c r="G136" s="249" t="s">
        <v>190</v>
      </c>
      <c r="H136" s="250">
        <v>8</v>
      </c>
      <c r="I136" s="3"/>
      <c r="J136" s="272">
        <f t="shared" si="0"/>
        <v>0</v>
      </c>
      <c r="K136" s="248" t="s">
        <v>3</v>
      </c>
      <c r="L136" s="2"/>
      <c r="M136" s="4" t="s">
        <v>3</v>
      </c>
      <c r="N136" s="179" t="s">
        <v>43</v>
      </c>
      <c r="O136" s="53"/>
      <c r="P136" s="180">
        <f t="shared" si="1"/>
        <v>0</v>
      </c>
      <c r="Q136" s="180">
        <v>0</v>
      </c>
      <c r="R136" s="180">
        <f t="shared" si="2"/>
        <v>0</v>
      </c>
      <c r="S136" s="180">
        <v>0</v>
      </c>
      <c r="T136" s="181">
        <f t="shared" si="3"/>
        <v>0</v>
      </c>
      <c r="U136" s="12"/>
      <c r="V136" s="12"/>
      <c r="W136" s="12"/>
      <c r="X136" s="12"/>
      <c r="Y136" s="12"/>
      <c r="Z136" s="12"/>
      <c r="AA136" s="12"/>
      <c r="AB136" s="12"/>
      <c r="AC136" s="12"/>
      <c r="AD136" s="12"/>
      <c r="AE136" s="12"/>
      <c r="AR136" s="182" t="s">
        <v>90</v>
      </c>
      <c r="AT136" s="182" t="s">
        <v>149</v>
      </c>
      <c r="AU136" s="182" t="s">
        <v>80</v>
      </c>
      <c r="AY136" s="22" t="s">
        <v>145</v>
      </c>
      <c r="BE136" s="183">
        <f t="shared" si="4"/>
        <v>0</v>
      </c>
      <c r="BF136" s="183">
        <f t="shared" si="5"/>
        <v>0</v>
      </c>
      <c r="BG136" s="183">
        <f t="shared" si="6"/>
        <v>0</v>
      </c>
      <c r="BH136" s="183">
        <f t="shared" si="7"/>
        <v>0</v>
      </c>
      <c r="BI136" s="183">
        <f t="shared" si="8"/>
        <v>0</v>
      </c>
      <c r="BJ136" s="22" t="s">
        <v>15</v>
      </c>
      <c r="BK136" s="183">
        <f t="shared" si="9"/>
        <v>0</v>
      </c>
      <c r="BL136" s="22" t="s">
        <v>90</v>
      </c>
      <c r="BM136" s="182" t="s">
        <v>813</v>
      </c>
    </row>
    <row r="137" spans="1:65" s="35" customFormat="1" ht="33" customHeight="1">
      <c r="A137" s="12"/>
      <c r="B137" s="2"/>
      <c r="C137" s="246" t="s">
        <v>263</v>
      </c>
      <c r="D137" s="246" t="s">
        <v>149</v>
      </c>
      <c r="E137" s="247" t="s">
        <v>814</v>
      </c>
      <c r="F137" s="248" t="s">
        <v>815</v>
      </c>
      <c r="G137" s="249" t="s">
        <v>190</v>
      </c>
      <c r="H137" s="250">
        <v>8</v>
      </c>
      <c r="I137" s="3"/>
      <c r="J137" s="272">
        <f t="shared" si="0"/>
        <v>0</v>
      </c>
      <c r="K137" s="248" t="s">
        <v>3</v>
      </c>
      <c r="L137" s="2"/>
      <c r="M137" s="4" t="s">
        <v>3</v>
      </c>
      <c r="N137" s="179" t="s">
        <v>43</v>
      </c>
      <c r="O137" s="53"/>
      <c r="P137" s="180">
        <f t="shared" si="1"/>
        <v>0</v>
      </c>
      <c r="Q137" s="180">
        <v>0</v>
      </c>
      <c r="R137" s="180">
        <f t="shared" si="2"/>
        <v>0</v>
      </c>
      <c r="S137" s="180">
        <v>0</v>
      </c>
      <c r="T137" s="181">
        <f t="shared" si="3"/>
        <v>0</v>
      </c>
      <c r="U137" s="12"/>
      <c r="V137" s="12"/>
      <c r="W137" s="12"/>
      <c r="X137" s="12"/>
      <c r="Y137" s="12"/>
      <c r="Z137" s="12"/>
      <c r="AA137" s="12"/>
      <c r="AB137" s="12"/>
      <c r="AC137" s="12"/>
      <c r="AD137" s="12"/>
      <c r="AE137" s="12"/>
      <c r="AR137" s="182" t="s">
        <v>90</v>
      </c>
      <c r="AT137" s="182" t="s">
        <v>149</v>
      </c>
      <c r="AU137" s="182" t="s">
        <v>80</v>
      </c>
      <c r="AY137" s="22" t="s">
        <v>145</v>
      </c>
      <c r="BE137" s="183">
        <f t="shared" si="4"/>
        <v>0</v>
      </c>
      <c r="BF137" s="183">
        <f t="shared" si="5"/>
        <v>0</v>
      </c>
      <c r="BG137" s="183">
        <f t="shared" si="6"/>
        <v>0</v>
      </c>
      <c r="BH137" s="183">
        <f t="shared" si="7"/>
        <v>0</v>
      </c>
      <c r="BI137" s="183">
        <f t="shared" si="8"/>
        <v>0</v>
      </c>
      <c r="BJ137" s="22" t="s">
        <v>15</v>
      </c>
      <c r="BK137" s="183">
        <f t="shared" si="9"/>
        <v>0</v>
      </c>
      <c r="BL137" s="22" t="s">
        <v>90</v>
      </c>
      <c r="BM137" s="182" t="s">
        <v>816</v>
      </c>
    </row>
    <row r="138" spans="1:65" s="35" customFormat="1" ht="24.2" customHeight="1">
      <c r="A138" s="12"/>
      <c r="B138" s="2"/>
      <c r="C138" s="246" t="s">
        <v>267</v>
      </c>
      <c r="D138" s="246" t="s">
        <v>149</v>
      </c>
      <c r="E138" s="247" t="s">
        <v>817</v>
      </c>
      <c r="F138" s="248" t="s">
        <v>818</v>
      </c>
      <c r="G138" s="249" t="s">
        <v>190</v>
      </c>
      <c r="H138" s="250">
        <v>180</v>
      </c>
      <c r="I138" s="3"/>
      <c r="J138" s="272">
        <f t="shared" si="0"/>
        <v>0</v>
      </c>
      <c r="K138" s="248" t="s">
        <v>3</v>
      </c>
      <c r="L138" s="2"/>
      <c r="M138" s="4" t="s">
        <v>3</v>
      </c>
      <c r="N138" s="179" t="s">
        <v>43</v>
      </c>
      <c r="O138" s="53"/>
      <c r="P138" s="180">
        <f t="shared" si="1"/>
        <v>0</v>
      </c>
      <c r="Q138" s="180">
        <v>0</v>
      </c>
      <c r="R138" s="180">
        <f t="shared" si="2"/>
        <v>0</v>
      </c>
      <c r="S138" s="180">
        <v>0</v>
      </c>
      <c r="T138" s="181">
        <f t="shared" si="3"/>
        <v>0</v>
      </c>
      <c r="U138" s="12"/>
      <c r="V138" s="12"/>
      <c r="W138" s="12"/>
      <c r="X138" s="12"/>
      <c r="Y138" s="12"/>
      <c r="Z138" s="12"/>
      <c r="AA138" s="12"/>
      <c r="AB138" s="12"/>
      <c r="AC138" s="12"/>
      <c r="AD138" s="12"/>
      <c r="AE138" s="12"/>
      <c r="AR138" s="182" t="s">
        <v>90</v>
      </c>
      <c r="AT138" s="182" t="s">
        <v>149</v>
      </c>
      <c r="AU138" s="182" t="s">
        <v>80</v>
      </c>
      <c r="AY138" s="22" t="s">
        <v>145</v>
      </c>
      <c r="BE138" s="183">
        <f t="shared" si="4"/>
        <v>0</v>
      </c>
      <c r="BF138" s="183">
        <f t="shared" si="5"/>
        <v>0</v>
      </c>
      <c r="BG138" s="183">
        <f t="shared" si="6"/>
        <v>0</v>
      </c>
      <c r="BH138" s="183">
        <f t="shared" si="7"/>
        <v>0</v>
      </c>
      <c r="BI138" s="183">
        <f t="shared" si="8"/>
        <v>0</v>
      </c>
      <c r="BJ138" s="22" t="s">
        <v>15</v>
      </c>
      <c r="BK138" s="183">
        <f t="shared" si="9"/>
        <v>0</v>
      </c>
      <c r="BL138" s="22" t="s">
        <v>90</v>
      </c>
      <c r="BM138" s="182" t="s">
        <v>819</v>
      </c>
    </row>
    <row r="139" spans="1:65" s="35" customFormat="1" ht="33" customHeight="1">
      <c r="A139" s="12"/>
      <c r="B139" s="2"/>
      <c r="C139" s="246" t="s">
        <v>279</v>
      </c>
      <c r="D139" s="246" t="s">
        <v>149</v>
      </c>
      <c r="E139" s="247" t="s">
        <v>820</v>
      </c>
      <c r="F139" s="248" t="s">
        <v>821</v>
      </c>
      <c r="G139" s="249" t="s">
        <v>190</v>
      </c>
      <c r="H139" s="250">
        <v>180</v>
      </c>
      <c r="I139" s="3"/>
      <c r="J139" s="272">
        <f t="shared" si="0"/>
        <v>0</v>
      </c>
      <c r="K139" s="248" t="s">
        <v>3</v>
      </c>
      <c r="L139" s="2"/>
      <c r="M139" s="4" t="s">
        <v>3</v>
      </c>
      <c r="N139" s="179" t="s">
        <v>43</v>
      </c>
      <c r="O139" s="53"/>
      <c r="P139" s="180">
        <f t="shared" si="1"/>
        <v>0</v>
      </c>
      <c r="Q139" s="180">
        <v>0</v>
      </c>
      <c r="R139" s="180">
        <f t="shared" si="2"/>
        <v>0</v>
      </c>
      <c r="S139" s="180">
        <v>0</v>
      </c>
      <c r="T139" s="181">
        <f t="shared" si="3"/>
        <v>0</v>
      </c>
      <c r="U139" s="12"/>
      <c r="V139" s="12"/>
      <c r="W139" s="12"/>
      <c r="X139" s="12"/>
      <c r="Y139" s="12"/>
      <c r="Z139" s="12"/>
      <c r="AA139" s="12"/>
      <c r="AB139" s="12"/>
      <c r="AC139" s="12"/>
      <c r="AD139" s="12"/>
      <c r="AE139" s="12"/>
      <c r="AR139" s="182" t="s">
        <v>90</v>
      </c>
      <c r="AT139" s="182" t="s">
        <v>149</v>
      </c>
      <c r="AU139" s="182" t="s">
        <v>80</v>
      </c>
      <c r="AY139" s="22" t="s">
        <v>145</v>
      </c>
      <c r="BE139" s="183">
        <f t="shared" si="4"/>
        <v>0</v>
      </c>
      <c r="BF139" s="183">
        <f t="shared" si="5"/>
        <v>0</v>
      </c>
      <c r="BG139" s="183">
        <f t="shared" si="6"/>
        <v>0</v>
      </c>
      <c r="BH139" s="183">
        <f t="shared" si="7"/>
        <v>0</v>
      </c>
      <c r="BI139" s="183">
        <f t="shared" si="8"/>
        <v>0</v>
      </c>
      <c r="BJ139" s="22" t="s">
        <v>15</v>
      </c>
      <c r="BK139" s="183">
        <f t="shared" si="9"/>
        <v>0</v>
      </c>
      <c r="BL139" s="22" t="s">
        <v>90</v>
      </c>
      <c r="BM139" s="182" t="s">
        <v>822</v>
      </c>
    </row>
    <row r="140" spans="1:65" s="35" customFormat="1" ht="16.5" customHeight="1">
      <c r="A140" s="12"/>
      <c r="B140" s="2"/>
      <c r="C140" s="246" t="s">
        <v>284</v>
      </c>
      <c r="D140" s="246" t="s">
        <v>149</v>
      </c>
      <c r="E140" s="247" t="s">
        <v>823</v>
      </c>
      <c r="F140" s="248" t="s">
        <v>824</v>
      </c>
      <c r="G140" s="249" t="s">
        <v>152</v>
      </c>
      <c r="H140" s="250">
        <v>8</v>
      </c>
      <c r="I140" s="3"/>
      <c r="J140" s="272">
        <f t="shared" si="0"/>
        <v>0</v>
      </c>
      <c r="K140" s="248" t="s">
        <v>3</v>
      </c>
      <c r="L140" s="2"/>
      <c r="M140" s="4" t="s">
        <v>3</v>
      </c>
      <c r="N140" s="179" t="s">
        <v>43</v>
      </c>
      <c r="O140" s="53"/>
      <c r="P140" s="180">
        <f t="shared" si="1"/>
        <v>0</v>
      </c>
      <c r="Q140" s="180">
        <v>0</v>
      </c>
      <c r="R140" s="180">
        <f t="shared" si="2"/>
        <v>0</v>
      </c>
      <c r="S140" s="180">
        <v>0</v>
      </c>
      <c r="T140" s="181">
        <f t="shared" si="3"/>
        <v>0</v>
      </c>
      <c r="U140" s="12"/>
      <c r="V140" s="12"/>
      <c r="W140" s="12"/>
      <c r="X140" s="12"/>
      <c r="Y140" s="12"/>
      <c r="Z140" s="12"/>
      <c r="AA140" s="12"/>
      <c r="AB140" s="12"/>
      <c r="AC140" s="12"/>
      <c r="AD140" s="12"/>
      <c r="AE140" s="12"/>
      <c r="AR140" s="182" t="s">
        <v>90</v>
      </c>
      <c r="AT140" s="182" t="s">
        <v>149</v>
      </c>
      <c r="AU140" s="182" t="s">
        <v>80</v>
      </c>
      <c r="AY140" s="22" t="s">
        <v>145</v>
      </c>
      <c r="BE140" s="183">
        <f t="shared" si="4"/>
        <v>0</v>
      </c>
      <c r="BF140" s="183">
        <f t="shared" si="5"/>
        <v>0</v>
      </c>
      <c r="BG140" s="183">
        <f t="shared" si="6"/>
        <v>0</v>
      </c>
      <c r="BH140" s="183">
        <f t="shared" si="7"/>
        <v>0</v>
      </c>
      <c r="BI140" s="183">
        <f t="shared" si="8"/>
        <v>0</v>
      </c>
      <c r="BJ140" s="22" t="s">
        <v>15</v>
      </c>
      <c r="BK140" s="183">
        <f t="shared" si="9"/>
        <v>0</v>
      </c>
      <c r="BL140" s="22" t="s">
        <v>90</v>
      </c>
      <c r="BM140" s="182" t="s">
        <v>825</v>
      </c>
    </row>
    <row r="141" spans="1:65" s="35" customFormat="1" ht="33" customHeight="1">
      <c r="A141" s="12"/>
      <c r="B141" s="2"/>
      <c r="C141" s="246" t="s">
        <v>289</v>
      </c>
      <c r="D141" s="246" t="s">
        <v>149</v>
      </c>
      <c r="E141" s="247" t="s">
        <v>826</v>
      </c>
      <c r="F141" s="248" t="s">
        <v>827</v>
      </c>
      <c r="G141" s="249" t="s">
        <v>152</v>
      </c>
      <c r="H141" s="250">
        <v>8</v>
      </c>
      <c r="I141" s="3"/>
      <c r="J141" s="272">
        <f t="shared" si="0"/>
        <v>0</v>
      </c>
      <c r="K141" s="248" t="s">
        <v>3</v>
      </c>
      <c r="L141" s="2"/>
      <c r="M141" s="4" t="s">
        <v>3</v>
      </c>
      <c r="N141" s="179" t="s">
        <v>43</v>
      </c>
      <c r="O141" s="53"/>
      <c r="P141" s="180">
        <f t="shared" si="1"/>
        <v>0</v>
      </c>
      <c r="Q141" s="180">
        <v>0</v>
      </c>
      <c r="R141" s="180">
        <f t="shared" si="2"/>
        <v>0</v>
      </c>
      <c r="S141" s="180">
        <v>0</v>
      </c>
      <c r="T141" s="181">
        <f t="shared" si="3"/>
        <v>0</v>
      </c>
      <c r="U141" s="12"/>
      <c r="V141" s="12"/>
      <c r="W141" s="12"/>
      <c r="X141" s="12"/>
      <c r="Y141" s="12"/>
      <c r="Z141" s="12"/>
      <c r="AA141" s="12"/>
      <c r="AB141" s="12"/>
      <c r="AC141" s="12"/>
      <c r="AD141" s="12"/>
      <c r="AE141" s="12"/>
      <c r="AR141" s="182" t="s">
        <v>90</v>
      </c>
      <c r="AT141" s="182" t="s">
        <v>149</v>
      </c>
      <c r="AU141" s="182" t="s">
        <v>80</v>
      </c>
      <c r="AY141" s="22" t="s">
        <v>145</v>
      </c>
      <c r="BE141" s="183">
        <f t="shared" si="4"/>
        <v>0</v>
      </c>
      <c r="BF141" s="183">
        <f t="shared" si="5"/>
        <v>0</v>
      </c>
      <c r="BG141" s="183">
        <f t="shared" si="6"/>
        <v>0</v>
      </c>
      <c r="BH141" s="183">
        <f t="shared" si="7"/>
        <v>0</v>
      </c>
      <c r="BI141" s="183">
        <f t="shared" si="8"/>
        <v>0</v>
      </c>
      <c r="BJ141" s="22" t="s">
        <v>15</v>
      </c>
      <c r="BK141" s="183">
        <f t="shared" si="9"/>
        <v>0</v>
      </c>
      <c r="BL141" s="22" t="s">
        <v>90</v>
      </c>
      <c r="BM141" s="182" t="s">
        <v>828</v>
      </c>
    </row>
    <row r="142" spans="1:65" s="35" customFormat="1" ht="16.5" customHeight="1">
      <c r="A142" s="12"/>
      <c r="B142" s="2"/>
      <c r="C142" s="246" t="s">
        <v>294</v>
      </c>
      <c r="D142" s="246" t="s">
        <v>149</v>
      </c>
      <c r="E142" s="247" t="s">
        <v>829</v>
      </c>
      <c r="F142" s="248" t="s">
        <v>830</v>
      </c>
      <c r="G142" s="249" t="s">
        <v>152</v>
      </c>
      <c r="H142" s="250">
        <v>1</v>
      </c>
      <c r="I142" s="3"/>
      <c r="J142" s="272">
        <f t="shared" si="0"/>
        <v>0</v>
      </c>
      <c r="K142" s="248" t="s">
        <v>3</v>
      </c>
      <c r="L142" s="2"/>
      <c r="M142" s="4" t="s">
        <v>3</v>
      </c>
      <c r="N142" s="179" t="s">
        <v>43</v>
      </c>
      <c r="O142" s="53"/>
      <c r="P142" s="180">
        <f t="shared" si="1"/>
        <v>0</v>
      </c>
      <c r="Q142" s="180">
        <v>0</v>
      </c>
      <c r="R142" s="180">
        <f t="shared" si="2"/>
        <v>0</v>
      </c>
      <c r="S142" s="180">
        <v>0</v>
      </c>
      <c r="T142" s="181">
        <f t="shared" si="3"/>
        <v>0</v>
      </c>
      <c r="U142" s="12"/>
      <c r="V142" s="12"/>
      <c r="W142" s="12"/>
      <c r="X142" s="12"/>
      <c r="Y142" s="12"/>
      <c r="Z142" s="12"/>
      <c r="AA142" s="12"/>
      <c r="AB142" s="12"/>
      <c r="AC142" s="12"/>
      <c r="AD142" s="12"/>
      <c r="AE142" s="12"/>
      <c r="AR142" s="182" t="s">
        <v>90</v>
      </c>
      <c r="AT142" s="182" t="s">
        <v>149</v>
      </c>
      <c r="AU142" s="182" t="s">
        <v>80</v>
      </c>
      <c r="AY142" s="22" t="s">
        <v>145</v>
      </c>
      <c r="BE142" s="183">
        <f t="shared" si="4"/>
        <v>0</v>
      </c>
      <c r="BF142" s="183">
        <f t="shared" si="5"/>
        <v>0</v>
      </c>
      <c r="BG142" s="183">
        <f t="shared" si="6"/>
        <v>0</v>
      </c>
      <c r="BH142" s="183">
        <f t="shared" si="7"/>
        <v>0</v>
      </c>
      <c r="BI142" s="183">
        <f t="shared" si="8"/>
        <v>0</v>
      </c>
      <c r="BJ142" s="22" t="s">
        <v>15</v>
      </c>
      <c r="BK142" s="183">
        <f t="shared" si="9"/>
        <v>0</v>
      </c>
      <c r="BL142" s="22" t="s">
        <v>90</v>
      </c>
      <c r="BM142" s="182" t="s">
        <v>831</v>
      </c>
    </row>
    <row r="143" spans="1:65" s="35" customFormat="1" ht="16.5" customHeight="1">
      <c r="A143" s="12"/>
      <c r="B143" s="2"/>
      <c r="C143" s="246" t="s">
        <v>301</v>
      </c>
      <c r="D143" s="246" t="s">
        <v>149</v>
      </c>
      <c r="E143" s="247" t="s">
        <v>832</v>
      </c>
      <c r="F143" s="248" t="s">
        <v>833</v>
      </c>
      <c r="G143" s="249" t="s">
        <v>152</v>
      </c>
      <c r="H143" s="250">
        <v>2</v>
      </c>
      <c r="I143" s="3"/>
      <c r="J143" s="272">
        <f t="shared" si="0"/>
        <v>0</v>
      </c>
      <c r="K143" s="248" t="s">
        <v>3</v>
      </c>
      <c r="L143" s="2"/>
      <c r="M143" s="4" t="s">
        <v>3</v>
      </c>
      <c r="N143" s="179" t="s">
        <v>43</v>
      </c>
      <c r="O143" s="53"/>
      <c r="P143" s="180">
        <f t="shared" si="1"/>
        <v>0</v>
      </c>
      <c r="Q143" s="180">
        <v>0</v>
      </c>
      <c r="R143" s="180">
        <f t="shared" si="2"/>
        <v>0</v>
      </c>
      <c r="S143" s="180">
        <v>0</v>
      </c>
      <c r="T143" s="181">
        <f t="shared" si="3"/>
        <v>0</v>
      </c>
      <c r="U143" s="12"/>
      <c r="V143" s="12"/>
      <c r="W143" s="12"/>
      <c r="X143" s="12"/>
      <c r="Y143" s="12"/>
      <c r="Z143" s="12"/>
      <c r="AA143" s="12"/>
      <c r="AB143" s="12"/>
      <c r="AC143" s="12"/>
      <c r="AD143" s="12"/>
      <c r="AE143" s="12"/>
      <c r="AR143" s="182" t="s">
        <v>90</v>
      </c>
      <c r="AT143" s="182" t="s">
        <v>149</v>
      </c>
      <c r="AU143" s="182" t="s">
        <v>80</v>
      </c>
      <c r="AY143" s="22" t="s">
        <v>145</v>
      </c>
      <c r="BE143" s="183">
        <f t="shared" si="4"/>
        <v>0</v>
      </c>
      <c r="BF143" s="183">
        <f t="shared" si="5"/>
        <v>0</v>
      </c>
      <c r="BG143" s="183">
        <f t="shared" si="6"/>
        <v>0</v>
      </c>
      <c r="BH143" s="183">
        <f t="shared" si="7"/>
        <v>0</v>
      </c>
      <c r="BI143" s="183">
        <f t="shared" si="8"/>
        <v>0</v>
      </c>
      <c r="BJ143" s="22" t="s">
        <v>15</v>
      </c>
      <c r="BK143" s="183">
        <f t="shared" si="9"/>
        <v>0</v>
      </c>
      <c r="BL143" s="22" t="s">
        <v>90</v>
      </c>
      <c r="BM143" s="182" t="s">
        <v>834</v>
      </c>
    </row>
    <row r="144" spans="1:65" s="35" customFormat="1" ht="33" customHeight="1">
      <c r="A144" s="12"/>
      <c r="B144" s="2"/>
      <c r="C144" s="246" t="s">
        <v>307</v>
      </c>
      <c r="D144" s="246" t="s">
        <v>149</v>
      </c>
      <c r="E144" s="247" t="s">
        <v>835</v>
      </c>
      <c r="F144" s="248" t="s">
        <v>836</v>
      </c>
      <c r="G144" s="249" t="s">
        <v>152</v>
      </c>
      <c r="H144" s="250">
        <v>3</v>
      </c>
      <c r="I144" s="3"/>
      <c r="J144" s="272">
        <f t="shared" si="0"/>
        <v>0</v>
      </c>
      <c r="K144" s="248" t="s">
        <v>3</v>
      </c>
      <c r="L144" s="2"/>
      <c r="M144" s="4" t="s">
        <v>3</v>
      </c>
      <c r="N144" s="179" t="s">
        <v>43</v>
      </c>
      <c r="O144" s="53"/>
      <c r="P144" s="180">
        <f t="shared" si="1"/>
        <v>0</v>
      </c>
      <c r="Q144" s="180">
        <v>0</v>
      </c>
      <c r="R144" s="180">
        <f t="shared" si="2"/>
        <v>0</v>
      </c>
      <c r="S144" s="180">
        <v>0</v>
      </c>
      <c r="T144" s="181">
        <f t="shared" si="3"/>
        <v>0</v>
      </c>
      <c r="U144" s="12"/>
      <c r="V144" s="12"/>
      <c r="W144" s="12"/>
      <c r="X144" s="12"/>
      <c r="Y144" s="12"/>
      <c r="Z144" s="12"/>
      <c r="AA144" s="12"/>
      <c r="AB144" s="12"/>
      <c r="AC144" s="12"/>
      <c r="AD144" s="12"/>
      <c r="AE144" s="12"/>
      <c r="AR144" s="182" t="s">
        <v>90</v>
      </c>
      <c r="AT144" s="182" t="s">
        <v>149</v>
      </c>
      <c r="AU144" s="182" t="s">
        <v>80</v>
      </c>
      <c r="AY144" s="22" t="s">
        <v>145</v>
      </c>
      <c r="BE144" s="183">
        <f t="shared" si="4"/>
        <v>0</v>
      </c>
      <c r="BF144" s="183">
        <f t="shared" si="5"/>
        <v>0</v>
      </c>
      <c r="BG144" s="183">
        <f t="shared" si="6"/>
        <v>0</v>
      </c>
      <c r="BH144" s="183">
        <f t="shared" si="7"/>
        <v>0</v>
      </c>
      <c r="BI144" s="183">
        <f t="shared" si="8"/>
        <v>0</v>
      </c>
      <c r="BJ144" s="22" t="s">
        <v>15</v>
      </c>
      <c r="BK144" s="183">
        <f t="shared" si="9"/>
        <v>0</v>
      </c>
      <c r="BL144" s="22" t="s">
        <v>90</v>
      </c>
      <c r="BM144" s="182" t="s">
        <v>837</v>
      </c>
    </row>
    <row r="145" spans="1:65" s="35" customFormat="1" ht="16.5" customHeight="1">
      <c r="A145" s="12"/>
      <c r="B145" s="2"/>
      <c r="C145" s="246" t="s">
        <v>315</v>
      </c>
      <c r="D145" s="246" t="s">
        <v>149</v>
      </c>
      <c r="E145" s="247" t="s">
        <v>838</v>
      </c>
      <c r="F145" s="248" t="s">
        <v>839</v>
      </c>
      <c r="G145" s="249" t="s">
        <v>152</v>
      </c>
      <c r="H145" s="250">
        <v>1</v>
      </c>
      <c r="I145" s="3"/>
      <c r="J145" s="272">
        <f t="shared" si="0"/>
        <v>0</v>
      </c>
      <c r="K145" s="248" t="s">
        <v>3</v>
      </c>
      <c r="L145" s="2"/>
      <c r="M145" s="4" t="s">
        <v>3</v>
      </c>
      <c r="N145" s="179" t="s">
        <v>43</v>
      </c>
      <c r="O145" s="53"/>
      <c r="P145" s="180">
        <f t="shared" si="1"/>
        <v>0</v>
      </c>
      <c r="Q145" s="180">
        <v>0</v>
      </c>
      <c r="R145" s="180">
        <f t="shared" si="2"/>
        <v>0</v>
      </c>
      <c r="S145" s="180">
        <v>0</v>
      </c>
      <c r="T145" s="181">
        <f t="shared" si="3"/>
        <v>0</v>
      </c>
      <c r="U145" s="12"/>
      <c r="V145" s="12"/>
      <c r="W145" s="12"/>
      <c r="X145" s="12"/>
      <c r="Y145" s="12"/>
      <c r="Z145" s="12"/>
      <c r="AA145" s="12"/>
      <c r="AB145" s="12"/>
      <c r="AC145" s="12"/>
      <c r="AD145" s="12"/>
      <c r="AE145" s="12"/>
      <c r="AR145" s="182" t="s">
        <v>90</v>
      </c>
      <c r="AT145" s="182" t="s">
        <v>149</v>
      </c>
      <c r="AU145" s="182" t="s">
        <v>80</v>
      </c>
      <c r="AY145" s="22" t="s">
        <v>145</v>
      </c>
      <c r="BE145" s="183">
        <f t="shared" si="4"/>
        <v>0</v>
      </c>
      <c r="BF145" s="183">
        <f t="shared" si="5"/>
        <v>0</v>
      </c>
      <c r="BG145" s="183">
        <f t="shared" si="6"/>
        <v>0</v>
      </c>
      <c r="BH145" s="183">
        <f t="shared" si="7"/>
        <v>0</v>
      </c>
      <c r="BI145" s="183">
        <f t="shared" si="8"/>
        <v>0</v>
      </c>
      <c r="BJ145" s="22" t="s">
        <v>15</v>
      </c>
      <c r="BK145" s="183">
        <f t="shared" si="9"/>
        <v>0</v>
      </c>
      <c r="BL145" s="22" t="s">
        <v>90</v>
      </c>
      <c r="BM145" s="182" t="s">
        <v>840</v>
      </c>
    </row>
    <row r="146" spans="1:65" s="35" customFormat="1" ht="33" customHeight="1">
      <c r="A146" s="12"/>
      <c r="B146" s="2"/>
      <c r="C146" s="246" t="s">
        <v>319</v>
      </c>
      <c r="D146" s="246" t="s">
        <v>149</v>
      </c>
      <c r="E146" s="247" t="s">
        <v>841</v>
      </c>
      <c r="F146" s="248" t="s">
        <v>842</v>
      </c>
      <c r="G146" s="249" t="s">
        <v>152</v>
      </c>
      <c r="H146" s="250">
        <v>1</v>
      </c>
      <c r="I146" s="3"/>
      <c r="J146" s="272">
        <f t="shared" si="0"/>
        <v>0</v>
      </c>
      <c r="K146" s="248" t="s">
        <v>3</v>
      </c>
      <c r="L146" s="2"/>
      <c r="M146" s="4" t="s">
        <v>3</v>
      </c>
      <c r="N146" s="179" t="s">
        <v>43</v>
      </c>
      <c r="O146" s="53"/>
      <c r="P146" s="180">
        <f t="shared" si="1"/>
        <v>0</v>
      </c>
      <c r="Q146" s="180">
        <v>0</v>
      </c>
      <c r="R146" s="180">
        <f t="shared" si="2"/>
        <v>0</v>
      </c>
      <c r="S146" s="180">
        <v>0</v>
      </c>
      <c r="T146" s="181">
        <f t="shared" si="3"/>
        <v>0</v>
      </c>
      <c r="U146" s="12"/>
      <c r="V146" s="12"/>
      <c r="W146" s="12"/>
      <c r="X146" s="12"/>
      <c r="Y146" s="12"/>
      <c r="Z146" s="12"/>
      <c r="AA146" s="12"/>
      <c r="AB146" s="12"/>
      <c r="AC146" s="12"/>
      <c r="AD146" s="12"/>
      <c r="AE146" s="12"/>
      <c r="AR146" s="182" t="s">
        <v>90</v>
      </c>
      <c r="AT146" s="182" t="s">
        <v>149</v>
      </c>
      <c r="AU146" s="182" t="s">
        <v>80</v>
      </c>
      <c r="AY146" s="22" t="s">
        <v>145</v>
      </c>
      <c r="BE146" s="183">
        <f t="shared" si="4"/>
        <v>0</v>
      </c>
      <c r="BF146" s="183">
        <f t="shared" si="5"/>
        <v>0</v>
      </c>
      <c r="BG146" s="183">
        <f t="shared" si="6"/>
        <v>0</v>
      </c>
      <c r="BH146" s="183">
        <f t="shared" si="7"/>
        <v>0</v>
      </c>
      <c r="BI146" s="183">
        <f t="shared" si="8"/>
        <v>0</v>
      </c>
      <c r="BJ146" s="22" t="s">
        <v>15</v>
      </c>
      <c r="BK146" s="183">
        <f t="shared" si="9"/>
        <v>0</v>
      </c>
      <c r="BL146" s="22" t="s">
        <v>90</v>
      </c>
      <c r="BM146" s="182" t="s">
        <v>843</v>
      </c>
    </row>
    <row r="147" spans="1:65" s="35" customFormat="1" ht="16.5" customHeight="1">
      <c r="A147" s="12"/>
      <c r="B147" s="2"/>
      <c r="C147" s="246" t="s">
        <v>323</v>
      </c>
      <c r="D147" s="246" t="s">
        <v>149</v>
      </c>
      <c r="E147" s="247" t="s">
        <v>844</v>
      </c>
      <c r="F147" s="248" t="s">
        <v>845</v>
      </c>
      <c r="G147" s="249" t="s">
        <v>152</v>
      </c>
      <c r="H147" s="250">
        <v>4</v>
      </c>
      <c r="I147" s="3"/>
      <c r="J147" s="272">
        <f t="shared" si="0"/>
        <v>0</v>
      </c>
      <c r="K147" s="248" t="s">
        <v>3</v>
      </c>
      <c r="L147" s="2"/>
      <c r="M147" s="4" t="s">
        <v>3</v>
      </c>
      <c r="N147" s="179" t="s">
        <v>43</v>
      </c>
      <c r="O147" s="53"/>
      <c r="P147" s="180">
        <f t="shared" si="1"/>
        <v>0</v>
      </c>
      <c r="Q147" s="180">
        <v>0</v>
      </c>
      <c r="R147" s="180">
        <f t="shared" si="2"/>
        <v>0</v>
      </c>
      <c r="S147" s="180">
        <v>0</v>
      </c>
      <c r="T147" s="181">
        <f t="shared" si="3"/>
        <v>0</v>
      </c>
      <c r="U147" s="12"/>
      <c r="V147" s="12"/>
      <c r="W147" s="12"/>
      <c r="X147" s="12"/>
      <c r="Y147" s="12"/>
      <c r="Z147" s="12"/>
      <c r="AA147" s="12"/>
      <c r="AB147" s="12"/>
      <c r="AC147" s="12"/>
      <c r="AD147" s="12"/>
      <c r="AE147" s="12"/>
      <c r="AR147" s="182" t="s">
        <v>90</v>
      </c>
      <c r="AT147" s="182" t="s">
        <v>149</v>
      </c>
      <c r="AU147" s="182" t="s">
        <v>80</v>
      </c>
      <c r="AY147" s="22" t="s">
        <v>145</v>
      </c>
      <c r="BE147" s="183">
        <f t="shared" si="4"/>
        <v>0</v>
      </c>
      <c r="BF147" s="183">
        <f t="shared" si="5"/>
        <v>0</v>
      </c>
      <c r="BG147" s="183">
        <f t="shared" si="6"/>
        <v>0</v>
      </c>
      <c r="BH147" s="183">
        <f t="shared" si="7"/>
        <v>0</v>
      </c>
      <c r="BI147" s="183">
        <f t="shared" si="8"/>
        <v>0</v>
      </c>
      <c r="BJ147" s="22" t="s">
        <v>15</v>
      </c>
      <c r="BK147" s="183">
        <f t="shared" si="9"/>
        <v>0</v>
      </c>
      <c r="BL147" s="22" t="s">
        <v>90</v>
      </c>
      <c r="BM147" s="182" t="s">
        <v>846</v>
      </c>
    </row>
    <row r="148" spans="1:65" s="35" customFormat="1" ht="16.5" customHeight="1">
      <c r="A148" s="12"/>
      <c r="B148" s="2"/>
      <c r="C148" s="246" t="s">
        <v>330</v>
      </c>
      <c r="D148" s="246" t="s">
        <v>149</v>
      </c>
      <c r="E148" s="247" t="s">
        <v>847</v>
      </c>
      <c r="F148" s="248" t="s">
        <v>848</v>
      </c>
      <c r="G148" s="249" t="s">
        <v>152</v>
      </c>
      <c r="H148" s="250">
        <v>1</v>
      </c>
      <c r="I148" s="3"/>
      <c r="J148" s="272">
        <f t="shared" si="0"/>
        <v>0</v>
      </c>
      <c r="K148" s="248" t="s">
        <v>3</v>
      </c>
      <c r="L148" s="2"/>
      <c r="M148" s="4" t="s">
        <v>3</v>
      </c>
      <c r="N148" s="179" t="s">
        <v>43</v>
      </c>
      <c r="O148" s="53"/>
      <c r="P148" s="180">
        <f t="shared" si="1"/>
        <v>0</v>
      </c>
      <c r="Q148" s="180">
        <v>0</v>
      </c>
      <c r="R148" s="180">
        <f t="shared" si="2"/>
        <v>0</v>
      </c>
      <c r="S148" s="180">
        <v>0</v>
      </c>
      <c r="T148" s="181">
        <f t="shared" si="3"/>
        <v>0</v>
      </c>
      <c r="U148" s="12"/>
      <c r="V148" s="12"/>
      <c r="W148" s="12"/>
      <c r="X148" s="12"/>
      <c r="Y148" s="12"/>
      <c r="Z148" s="12"/>
      <c r="AA148" s="12"/>
      <c r="AB148" s="12"/>
      <c r="AC148" s="12"/>
      <c r="AD148" s="12"/>
      <c r="AE148" s="12"/>
      <c r="AR148" s="182" t="s">
        <v>90</v>
      </c>
      <c r="AT148" s="182" t="s">
        <v>149</v>
      </c>
      <c r="AU148" s="182" t="s">
        <v>80</v>
      </c>
      <c r="AY148" s="22" t="s">
        <v>145</v>
      </c>
      <c r="BE148" s="183">
        <f t="shared" si="4"/>
        <v>0</v>
      </c>
      <c r="BF148" s="183">
        <f t="shared" si="5"/>
        <v>0</v>
      </c>
      <c r="BG148" s="183">
        <f t="shared" si="6"/>
        <v>0</v>
      </c>
      <c r="BH148" s="183">
        <f t="shared" si="7"/>
        <v>0</v>
      </c>
      <c r="BI148" s="183">
        <f t="shared" si="8"/>
        <v>0</v>
      </c>
      <c r="BJ148" s="22" t="s">
        <v>15</v>
      </c>
      <c r="BK148" s="183">
        <f t="shared" si="9"/>
        <v>0</v>
      </c>
      <c r="BL148" s="22" t="s">
        <v>90</v>
      </c>
      <c r="BM148" s="182" t="s">
        <v>849</v>
      </c>
    </row>
    <row r="149" spans="1:65" s="35" customFormat="1" ht="16.5" customHeight="1">
      <c r="A149" s="12"/>
      <c r="B149" s="2"/>
      <c r="C149" s="246" t="s">
        <v>335</v>
      </c>
      <c r="D149" s="246" t="s">
        <v>149</v>
      </c>
      <c r="E149" s="247" t="s">
        <v>850</v>
      </c>
      <c r="F149" s="248" t="s">
        <v>851</v>
      </c>
      <c r="G149" s="249" t="s">
        <v>152</v>
      </c>
      <c r="H149" s="250">
        <v>8</v>
      </c>
      <c r="I149" s="3"/>
      <c r="J149" s="272">
        <f t="shared" si="0"/>
        <v>0</v>
      </c>
      <c r="K149" s="248" t="s">
        <v>3</v>
      </c>
      <c r="L149" s="2"/>
      <c r="M149" s="4" t="s">
        <v>3</v>
      </c>
      <c r="N149" s="179" t="s">
        <v>43</v>
      </c>
      <c r="O149" s="53"/>
      <c r="P149" s="180">
        <f t="shared" si="1"/>
        <v>0</v>
      </c>
      <c r="Q149" s="180">
        <v>0</v>
      </c>
      <c r="R149" s="180">
        <f t="shared" si="2"/>
        <v>0</v>
      </c>
      <c r="S149" s="180">
        <v>0</v>
      </c>
      <c r="T149" s="181">
        <f t="shared" si="3"/>
        <v>0</v>
      </c>
      <c r="U149" s="12"/>
      <c r="V149" s="12"/>
      <c r="W149" s="12"/>
      <c r="X149" s="12"/>
      <c r="Y149" s="12"/>
      <c r="Z149" s="12"/>
      <c r="AA149" s="12"/>
      <c r="AB149" s="12"/>
      <c r="AC149" s="12"/>
      <c r="AD149" s="12"/>
      <c r="AE149" s="12"/>
      <c r="AR149" s="182" t="s">
        <v>90</v>
      </c>
      <c r="AT149" s="182" t="s">
        <v>149</v>
      </c>
      <c r="AU149" s="182" t="s">
        <v>80</v>
      </c>
      <c r="AY149" s="22" t="s">
        <v>145</v>
      </c>
      <c r="BE149" s="183">
        <f t="shared" si="4"/>
        <v>0</v>
      </c>
      <c r="BF149" s="183">
        <f t="shared" si="5"/>
        <v>0</v>
      </c>
      <c r="BG149" s="183">
        <f t="shared" si="6"/>
        <v>0</v>
      </c>
      <c r="BH149" s="183">
        <f t="shared" si="7"/>
        <v>0</v>
      </c>
      <c r="BI149" s="183">
        <f t="shared" si="8"/>
        <v>0</v>
      </c>
      <c r="BJ149" s="22" t="s">
        <v>15</v>
      </c>
      <c r="BK149" s="183">
        <f t="shared" si="9"/>
        <v>0</v>
      </c>
      <c r="BL149" s="22" t="s">
        <v>90</v>
      </c>
      <c r="BM149" s="182" t="s">
        <v>852</v>
      </c>
    </row>
    <row r="150" spans="1:65" s="35" customFormat="1" ht="16.5" customHeight="1">
      <c r="A150" s="12"/>
      <c r="B150" s="2"/>
      <c r="C150" s="246" t="s">
        <v>346</v>
      </c>
      <c r="D150" s="246" t="s">
        <v>149</v>
      </c>
      <c r="E150" s="247" t="s">
        <v>853</v>
      </c>
      <c r="F150" s="248" t="s">
        <v>854</v>
      </c>
      <c r="G150" s="249" t="s">
        <v>152</v>
      </c>
      <c r="H150" s="250">
        <v>4</v>
      </c>
      <c r="I150" s="3"/>
      <c r="J150" s="272">
        <f t="shared" si="0"/>
        <v>0</v>
      </c>
      <c r="K150" s="248" t="s">
        <v>3</v>
      </c>
      <c r="L150" s="2"/>
      <c r="M150" s="4" t="s">
        <v>3</v>
      </c>
      <c r="N150" s="179" t="s">
        <v>43</v>
      </c>
      <c r="O150" s="53"/>
      <c r="P150" s="180">
        <f t="shared" si="1"/>
        <v>0</v>
      </c>
      <c r="Q150" s="180">
        <v>0</v>
      </c>
      <c r="R150" s="180">
        <f t="shared" si="2"/>
        <v>0</v>
      </c>
      <c r="S150" s="180">
        <v>0</v>
      </c>
      <c r="T150" s="181">
        <f t="shared" si="3"/>
        <v>0</v>
      </c>
      <c r="U150" s="12"/>
      <c r="V150" s="12"/>
      <c r="W150" s="12"/>
      <c r="X150" s="12"/>
      <c r="Y150" s="12"/>
      <c r="Z150" s="12"/>
      <c r="AA150" s="12"/>
      <c r="AB150" s="12"/>
      <c r="AC150" s="12"/>
      <c r="AD150" s="12"/>
      <c r="AE150" s="12"/>
      <c r="AR150" s="182" t="s">
        <v>90</v>
      </c>
      <c r="AT150" s="182" t="s">
        <v>149</v>
      </c>
      <c r="AU150" s="182" t="s">
        <v>80</v>
      </c>
      <c r="AY150" s="22" t="s">
        <v>145</v>
      </c>
      <c r="BE150" s="183">
        <f t="shared" si="4"/>
        <v>0</v>
      </c>
      <c r="BF150" s="183">
        <f t="shared" si="5"/>
        <v>0</v>
      </c>
      <c r="BG150" s="183">
        <f t="shared" si="6"/>
        <v>0</v>
      </c>
      <c r="BH150" s="183">
        <f t="shared" si="7"/>
        <v>0</v>
      </c>
      <c r="BI150" s="183">
        <f t="shared" si="8"/>
        <v>0</v>
      </c>
      <c r="BJ150" s="22" t="s">
        <v>15</v>
      </c>
      <c r="BK150" s="183">
        <f t="shared" si="9"/>
        <v>0</v>
      </c>
      <c r="BL150" s="22" t="s">
        <v>90</v>
      </c>
      <c r="BM150" s="182" t="s">
        <v>855</v>
      </c>
    </row>
    <row r="151" spans="1:65" s="35" customFormat="1" ht="33" customHeight="1">
      <c r="A151" s="12"/>
      <c r="B151" s="2"/>
      <c r="C151" s="246" t="s">
        <v>351</v>
      </c>
      <c r="D151" s="246" t="s">
        <v>149</v>
      </c>
      <c r="E151" s="247" t="s">
        <v>856</v>
      </c>
      <c r="F151" s="248" t="s">
        <v>857</v>
      </c>
      <c r="G151" s="249" t="s">
        <v>152</v>
      </c>
      <c r="H151" s="250">
        <v>17</v>
      </c>
      <c r="I151" s="3"/>
      <c r="J151" s="272">
        <f t="shared" si="0"/>
        <v>0</v>
      </c>
      <c r="K151" s="248" t="s">
        <v>3</v>
      </c>
      <c r="L151" s="2"/>
      <c r="M151" s="4" t="s">
        <v>3</v>
      </c>
      <c r="N151" s="179" t="s">
        <v>43</v>
      </c>
      <c r="O151" s="53"/>
      <c r="P151" s="180">
        <f t="shared" si="1"/>
        <v>0</v>
      </c>
      <c r="Q151" s="180">
        <v>0</v>
      </c>
      <c r="R151" s="180">
        <f t="shared" si="2"/>
        <v>0</v>
      </c>
      <c r="S151" s="180">
        <v>0</v>
      </c>
      <c r="T151" s="181">
        <f t="shared" si="3"/>
        <v>0</v>
      </c>
      <c r="U151" s="12"/>
      <c r="V151" s="12"/>
      <c r="W151" s="12"/>
      <c r="X151" s="12"/>
      <c r="Y151" s="12"/>
      <c r="Z151" s="12"/>
      <c r="AA151" s="12"/>
      <c r="AB151" s="12"/>
      <c r="AC151" s="12"/>
      <c r="AD151" s="12"/>
      <c r="AE151" s="12"/>
      <c r="AR151" s="182" t="s">
        <v>90</v>
      </c>
      <c r="AT151" s="182" t="s">
        <v>149</v>
      </c>
      <c r="AU151" s="182" t="s">
        <v>80</v>
      </c>
      <c r="AY151" s="22" t="s">
        <v>145</v>
      </c>
      <c r="BE151" s="183">
        <f t="shared" si="4"/>
        <v>0</v>
      </c>
      <c r="BF151" s="183">
        <f t="shared" si="5"/>
        <v>0</v>
      </c>
      <c r="BG151" s="183">
        <f t="shared" si="6"/>
        <v>0</v>
      </c>
      <c r="BH151" s="183">
        <f t="shared" si="7"/>
        <v>0</v>
      </c>
      <c r="BI151" s="183">
        <f t="shared" si="8"/>
        <v>0</v>
      </c>
      <c r="BJ151" s="22" t="s">
        <v>15</v>
      </c>
      <c r="BK151" s="183">
        <f t="shared" si="9"/>
        <v>0</v>
      </c>
      <c r="BL151" s="22" t="s">
        <v>90</v>
      </c>
      <c r="BM151" s="182" t="s">
        <v>858</v>
      </c>
    </row>
    <row r="152" spans="1:65" s="35" customFormat="1" ht="16.5" customHeight="1">
      <c r="A152" s="12"/>
      <c r="B152" s="2"/>
      <c r="C152" s="246" t="s">
        <v>356</v>
      </c>
      <c r="D152" s="246" t="s">
        <v>149</v>
      </c>
      <c r="E152" s="247" t="s">
        <v>859</v>
      </c>
      <c r="F152" s="248" t="s">
        <v>860</v>
      </c>
      <c r="G152" s="249" t="s">
        <v>152</v>
      </c>
      <c r="H152" s="250">
        <v>1</v>
      </c>
      <c r="I152" s="3"/>
      <c r="J152" s="272">
        <f t="shared" si="0"/>
        <v>0</v>
      </c>
      <c r="K152" s="248" t="s">
        <v>3</v>
      </c>
      <c r="L152" s="2"/>
      <c r="M152" s="4" t="s">
        <v>3</v>
      </c>
      <c r="N152" s="179" t="s">
        <v>43</v>
      </c>
      <c r="O152" s="53"/>
      <c r="P152" s="180">
        <f t="shared" si="1"/>
        <v>0</v>
      </c>
      <c r="Q152" s="180">
        <v>0</v>
      </c>
      <c r="R152" s="180">
        <f t="shared" si="2"/>
        <v>0</v>
      </c>
      <c r="S152" s="180">
        <v>0</v>
      </c>
      <c r="T152" s="181">
        <f t="shared" si="3"/>
        <v>0</v>
      </c>
      <c r="U152" s="12"/>
      <c r="V152" s="12"/>
      <c r="W152" s="12"/>
      <c r="X152" s="12"/>
      <c r="Y152" s="12"/>
      <c r="Z152" s="12"/>
      <c r="AA152" s="12"/>
      <c r="AB152" s="12"/>
      <c r="AC152" s="12"/>
      <c r="AD152" s="12"/>
      <c r="AE152" s="12"/>
      <c r="AR152" s="182" t="s">
        <v>90</v>
      </c>
      <c r="AT152" s="182" t="s">
        <v>149</v>
      </c>
      <c r="AU152" s="182" t="s">
        <v>80</v>
      </c>
      <c r="AY152" s="22" t="s">
        <v>145</v>
      </c>
      <c r="BE152" s="183">
        <f t="shared" si="4"/>
        <v>0</v>
      </c>
      <c r="BF152" s="183">
        <f t="shared" si="5"/>
        <v>0</v>
      </c>
      <c r="BG152" s="183">
        <f t="shared" si="6"/>
        <v>0</v>
      </c>
      <c r="BH152" s="183">
        <f t="shared" si="7"/>
        <v>0</v>
      </c>
      <c r="BI152" s="183">
        <f t="shared" si="8"/>
        <v>0</v>
      </c>
      <c r="BJ152" s="22" t="s">
        <v>15</v>
      </c>
      <c r="BK152" s="183">
        <f t="shared" si="9"/>
        <v>0</v>
      </c>
      <c r="BL152" s="22" t="s">
        <v>90</v>
      </c>
      <c r="BM152" s="182" t="s">
        <v>861</v>
      </c>
    </row>
    <row r="153" spans="1:65" s="35" customFormat="1" ht="16.5" customHeight="1">
      <c r="A153" s="12"/>
      <c r="B153" s="2"/>
      <c r="C153" s="246" t="s">
        <v>362</v>
      </c>
      <c r="D153" s="246" t="s">
        <v>149</v>
      </c>
      <c r="E153" s="247" t="s">
        <v>862</v>
      </c>
      <c r="F153" s="248" t="s">
        <v>863</v>
      </c>
      <c r="G153" s="249" t="s">
        <v>152</v>
      </c>
      <c r="H153" s="250">
        <v>3</v>
      </c>
      <c r="I153" s="3"/>
      <c r="J153" s="272">
        <f t="shared" si="0"/>
        <v>0</v>
      </c>
      <c r="K153" s="248" t="s">
        <v>3</v>
      </c>
      <c r="L153" s="2"/>
      <c r="M153" s="4" t="s">
        <v>3</v>
      </c>
      <c r="N153" s="179" t="s">
        <v>43</v>
      </c>
      <c r="O153" s="53"/>
      <c r="P153" s="180">
        <f t="shared" si="1"/>
        <v>0</v>
      </c>
      <c r="Q153" s="180">
        <v>0</v>
      </c>
      <c r="R153" s="180">
        <f t="shared" si="2"/>
        <v>0</v>
      </c>
      <c r="S153" s="180">
        <v>0</v>
      </c>
      <c r="T153" s="181">
        <f t="shared" si="3"/>
        <v>0</v>
      </c>
      <c r="U153" s="12"/>
      <c r="V153" s="12"/>
      <c r="W153" s="12"/>
      <c r="X153" s="12"/>
      <c r="Y153" s="12"/>
      <c r="Z153" s="12"/>
      <c r="AA153" s="12"/>
      <c r="AB153" s="12"/>
      <c r="AC153" s="12"/>
      <c r="AD153" s="12"/>
      <c r="AE153" s="12"/>
      <c r="AR153" s="182" t="s">
        <v>90</v>
      </c>
      <c r="AT153" s="182" t="s">
        <v>149</v>
      </c>
      <c r="AU153" s="182" t="s">
        <v>80</v>
      </c>
      <c r="AY153" s="22" t="s">
        <v>145</v>
      </c>
      <c r="BE153" s="183">
        <f t="shared" si="4"/>
        <v>0</v>
      </c>
      <c r="BF153" s="183">
        <f t="shared" si="5"/>
        <v>0</v>
      </c>
      <c r="BG153" s="183">
        <f t="shared" si="6"/>
        <v>0</v>
      </c>
      <c r="BH153" s="183">
        <f t="shared" si="7"/>
        <v>0</v>
      </c>
      <c r="BI153" s="183">
        <f t="shared" si="8"/>
        <v>0</v>
      </c>
      <c r="BJ153" s="22" t="s">
        <v>15</v>
      </c>
      <c r="BK153" s="183">
        <f t="shared" si="9"/>
        <v>0</v>
      </c>
      <c r="BL153" s="22" t="s">
        <v>90</v>
      </c>
      <c r="BM153" s="182" t="s">
        <v>864</v>
      </c>
    </row>
    <row r="154" spans="1:65" s="35" customFormat="1" ht="33" customHeight="1">
      <c r="A154" s="12"/>
      <c r="B154" s="2"/>
      <c r="C154" s="246" t="s">
        <v>368</v>
      </c>
      <c r="D154" s="246" t="s">
        <v>149</v>
      </c>
      <c r="E154" s="247" t="s">
        <v>865</v>
      </c>
      <c r="F154" s="248" t="s">
        <v>866</v>
      </c>
      <c r="G154" s="249" t="s">
        <v>152</v>
      </c>
      <c r="H154" s="250">
        <v>4</v>
      </c>
      <c r="I154" s="3"/>
      <c r="J154" s="272">
        <f t="shared" si="0"/>
        <v>0</v>
      </c>
      <c r="K154" s="248" t="s">
        <v>3</v>
      </c>
      <c r="L154" s="2"/>
      <c r="M154" s="4" t="s">
        <v>3</v>
      </c>
      <c r="N154" s="179" t="s">
        <v>43</v>
      </c>
      <c r="O154" s="53"/>
      <c r="P154" s="180">
        <f t="shared" si="1"/>
        <v>0</v>
      </c>
      <c r="Q154" s="180">
        <v>0</v>
      </c>
      <c r="R154" s="180">
        <f t="shared" si="2"/>
        <v>0</v>
      </c>
      <c r="S154" s="180">
        <v>0</v>
      </c>
      <c r="T154" s="181">
        <f t="shared" si="3"/>
        <v>0</v>
      </c>
      <c r="U154" s="12"/>
      <c r="V154" s="12"/>
      <c r="W154" s="12"/>
      <c r="X154" s="12"/>
      <c r="Y154" s="12"/>
      <c r="Z154" s="12"/>
      <c r="AA154" s="12"/>
      <c r="AB154" s="12"/>
      <c r="AC154" s="12"/>
      <c r="AD154" s="12"/>
      <c r="AE154" s="12"/>
      <c r="AR154" s="182" t="s">
        <v>90</v>
      </c>
      <c r="AT154" s="182" t="s">
        <v>149</v>
      </c>
      <c r="AU154" s="182" t="s">
        <v>80</v>
      </c>
      <c r="AY154" s="22" t="s">
        <v>145</v>
      </c>
      <c r="BE154" s="183">
        <f t="shared" si="4"/>
        <v>0</v>
      </c>
      <c r="BF154" s="183">
        <f t="shared" si="5"/>
        <v>0</v>
      </c>
      <c r="BG154" s="183">
        <f t="shared" si="6"/>
        <v>0</v>
      </c>
      <c r="BH154" s="183">
        <f t="shared" si="7"/>
        <v>0</v>
      </c>
      <c r="BI154" s="183">
        <f t="shared" si="8"/>
        <v>0</v>
      </c>
      <c r="BJ154" s="22" t="s">
        <v>15</v>
      </c>
      <c r="BK154" s="183">
        <f t="shared" si="9"/>
        <v>0</v>
      </c>
      <c r="BL154" s="22" t="s">
        <v>90</v>
      </c>
      <c r="BM154" s="182" t="s">
        <v>867</v>
      </c>
    </row>
    <row r="155" spans="1:65" s="35" customFormat="1" ht="24.2" customHeight="1">
      <c r="A155" s="12"/>
      <c r="B155" s="2"/>
      <c r="C155" s="246" t="s">
        <v>373</v>
      </c>
      <c r="D155" s="246" t="s">
        <v>149</v>
      </c>
      <c r="E155" s="247" t="s">
        <v>868</v>
      </c>
      <c r="F155" s="248" t="s">
        <v>869</v>
      </c>
      <c r="G155" s="249" t="s">
        <v>152</v>
      </c>
      <c r="H155" s="250">
        <v>2</v>
      </c>
      <c r="I155" s="3"/>
      <c r="J155" s="272">
        <f t="shared" si="0"/>
        <v>0</v>
      </c>
      <c r="K155" s="248" t="s">
        <v>3</v>
      </c>
      <c r="L155" s="2"/>
      <c r="M155" s="4" t="s">
        <v>3</v>
      </c>
      <c r="N155" s="179" t="s">
        <v>43</v>
      </c>
      <c r="O155" s="53"/>
      <c r="P155" s="180">
        <f t="shared" si="1"/>
        <v>0</v>
      </c>
      <c r="Q155" s="180">
        <v>0</v>
      </c>
      <c r="R155" s="180">
        <f t="shared" si="2"/>
        <v>0</v>
      </c>
      <c r="S155" s="180">
        <v>0</v>
      </c>
      <c r="T155" s="181">
        <f t="shared" si="3"/>
        <v>0</v>
      </c>
      <c r="U155" s="12"/>
      <c r="V155" s="12"/>
      <c r="W155" s="12"/>
      <c r="X155" s="12"/>
      <c r="Y155" s="12"/>
      <c r="Z155" s="12"/>
      <c r="AA155" s="12"/>
      <c r="AB155" s="12"/>
      <c r="AC155" s="12"/>
      <c r="AD155" s="12"/>
      <c r="AE155" s="12"/>
      <c r="AR155" s="182" t="s">
        <v>90</v>
      </c>
      <c r="AT155" s="182" t="s">
        <v>149</v>
      </c>
      <c r="AU155" s="182" t="s">
        <v>80</v>
      </c>
      <c r="AY155" s="22" t="s">
        <v>145</v>
      </c>
      <c r="BE155" s="183">
        <f t="shared" si="4"/>
        <v>0</v>
      </c>
      <c r="BF155" s="183">
        <f t="shared" si="5"/>
        <v>0</v>
      </c>
      <c r="BG155" s="183">
        <f t="shared" si="6"/>
        <v>0</v>
      </c>
      <c r="BH155" s="183">
        <f t="shared" si="7"/>
        <v>0</v>
      </c>
      <c r="BI155" s="183">
        <f t="shared" si="8"/>
        <v>0</v>
      </c>
      <c r="BJ155" s="22" t="s">
        <v>15</v>
      </c>
      <c r="BK155" s="183">
        <f t="shared" si="9"/>
        <v>0</v>
      </c>
      <c r="BL155" s="22" t="s">
        <v>90</v>
      </c>
      <c r="BM155" s="182" t="s">
        <v>870</v>
      </c>
    </row>
    <row r="156" spans="1:65" s="35" customFormat="1" ht="24.2" customHeight="1">
      <c r="A156" s="12"/>
      <c r="B156" s="2"/>
      <c r="C156" s="246" t="s">
        <v>380</v>
      </c>
      <c r="D156" s="246" t="s">
        <v>149</v>
      </c>
      <c r="E156" s="247" t="s">
        <v>871</v>
      </c>
      <c r="F156" s="248" t="s">
        <v>872</v>
      </c>
      <c r="G156" s="249" t="s">
        <v>873</v>
      </c>
      <c r="H156" s="250">
        <v>4</v>
      </c>
      <c r="I156" s="3"/>
      <c r="J156" s="272">
        <f t="shared" si="0"/>
        <v>0</v>
      </c>
      <c r="K156" s="248" t="s">
        <v>3</v>
      </c>
      <c r="L156" s="2"/>
      <c r="M156" s="4" t="s">
        <v>3</v>
      </c>
      <c r="N156" s="179" t="s">
        <v>43</v>
      </c>
      <c r="O156" s="53"/>
      <c r="P156" s="180">
        <f t="shared" si="1"/>
        <v>0</v>
      </c>
      <c r="Q156" s="180">
        <v>0</v>
      </c>
      <c r="R156" s="180">
        <f t="shared" si="2"/>
        <v>0</v>
      </c>
      <c r="S156" s="180">
        <v>0</v>
      </c>
      <c r="T156" s="181">
        <f t="shared" si="3"/>
        <v>0</v>
      </c>
      <c r="U156" s="12"/>
      <c r="V156" s="12"/>
      <c r="W156" s="12"/>
      <c r="X156" s="12"/>
      <c r="Y156" s="12"/>
      <c r="Z156" s="12"/>
      <c r="AA156" s="12"/>
      <c r="AB156" s="12"/>
      <c r="AC156" s="12"/>
      <c r="AD156" s="12"/>
      <c r="AE156" s="12"/>
      <c r="AR156" s="182" t="s">
        <v>90</v>
      </c>
      <c r="AT156" s="182" t="s">
        <v>149</v>
      </c>
      <c r="AU156" s="182" t="s">
        <v>80</v>
      </c>
      <c r="AY156" s="22" t="s">
        <v>145</v>
      </c>
      <c r="BE156" s="183">
        <f t="shared" si="4"/>
        <v>0</v>
      </c>
      <c r="BF156" s="183">
        <f t="shared" si="5"/>
        <v>0</v>
      </c>
      <c r="BG156" s="183">
        <f t="shared" si="6"/>
        <v>0</v>
      </c>
      <c r="BH156" s="183">
        <f t="shared" si="7"/>
        <v>0</v>
      </c>
      <c r="BI156" s="183">
        <f t="shared" si="8"/>
        <v>0</v>
      </c>
      <c r="BJ156" s="22" t="s">
        <v>15</v>
      </c>
      <c r="BK156" s="183">
        <f t="shared" si="9"/>
        <v>0</v>
      </c>
      <c r="BL156" s="22" t="s">
        <v>90</v>
      </c>
      <c r="BM156" s="182" t="s">
        <v>874</v>
      </c>
    </row>
    <row r="157" spans="1:65" s="35" customFormat="1" ht="24.2" customHeight="1">
      <c r="A157" s="12"/>
      <c r="B157" s="2"/>
      <c r="C157" s="246" t="s">
        <v>390</v>
      </c>
      <c r="D157" s="246" t="s">
        <v>149</v>
      </c>
      <c r="E157" s="247" t="s">
        <v>875</v>
      </c>
      <c r="F157" s="248" t="s">
        <v>876</v>
      </c>
      <c r="G157" s="249" t="s">
        <v>152</v>
      </c>
      <c r="H157" s="250">
        <v>4</v>
      </c>
      <c r="I157" s="3"/>
      <c r="J157" s="272">
        <f t="shared" si="0"/>
        <v>0</v>
      </c>
      <c r="K157" s="248" t="s">
        <v>3</v>
      </c>
      <c r="L157" s="2"/>
      <c r="M157" s="4" t="s">
        <v>3</v>
      </c>
      <c r="N157" s="179" t="s">
        <v>43</v>
      </c>
      <c r="O157" s="53"/>
      <c r="P157" s="180">
        <f t="shared" si="1"/>
        <v>0</v>
      </c>
      <c r="Q157" s="180">
        <v>0</v>
      </c>
      <c r="R157" s="180">
        <f t="shared" si="2"/>
        <v>0</v>
      </c>
      <c r="S157" s="180">
        <v>0</v>
      </c>
      <c r="T157" s="181">
        <f t="shared" si="3"/>
        <v>0</v>
      </c>
      <c r="U157" s="12"/>
      <c r="V157" s="12"/>
      <c r="W157" s="12"/>
      <c r="X157" s="12"/>
      <c r="Y157" s="12"/>
      <c r="Z157" s="12"/>
      <c r="AA157" s="12"/>
      <c r="AB157" s="12"/>
      <c r="AC157" s="12"/>
      <c r="AD157" s="12"/>
      <c r="AE157" s="12"/>
      <c r="AR157" s="182" t="s">
        <v>90</v>
      </c>
      <c r="AT157" s="182" t="s">
        <v>149</v>
      </c>
      <c r="AU157" s="182" t="s">
        <v>80</v>
      </c>
      <c r="AY157" s="22" t="s">
        <v>145</v>
      </c>
      <c r="BE157" s="183">
        <f t="shared" si="4"/>
        <v>0</v>
      </c>
      <c r="BF157" s="183">
        <f t="shared" si="5"/>
        <v>0</v>
      </c>
      <c r="BG157" s="183">
        <f t="shared" si="6"/>
        <v>0</v>
      </c>
      <c r="BH157" s="183">
        <f t="shared" si="7"/>
        <v>0</v>
      </c>
      <c r="BI157" s="183">
        <f t="shared" si="8"/>
        <v>0</v>
      </c>
      <c r="BJ157" s="22" t="s">
        <v>15</v>
      </c>
      <c r="BK157" s="183">
        <f t="shared" si="9"/>
        <v>0</v>
      </c>
      <c r="BL157" s="22" t="s">
        <v>90</v>
      </c>
      <c r="BM157" s="182" t="s">
        <v>877</v>
      </c>
    </row>
    <row r="158" spans="1:65" s="35" customFormat="1" ht="24.2" customHeight="1">
      <c r="A158" s="12"/>
      <c r="B158" s="2"/>
      <c r="C158" s="246" t="s">
        <v>396</v>
      </c>
      <c r="D158" s="246" t="s">
        <v>149</v>
      </c>
      <c r="E158" s="247" t="s">
        <v>878</v>
      </c>
      <c r="F158" s="248" t="s">
        <v>879</v>
      </c>
      <c r="G158" s="249" t="s">
        <v>190</v>
      </c>
      <c r="H158" s="250">
        <v>218</v>
      </c>
      <c r="I158" s="3"/>
      <c r="J158" s="272">
        <f t="shared" si="0"/>
        <v>0</v>
      </c>
      <c r="K158" s="248" t="s">
        <v>3</v>
      </c>
      <c r="L158" s="2"/>
      <c r="M158" s="4" t="s">
        <v>3</v>
      </c>
      <c r="N158" s="179" t="s">
        <v>43</v>
      </c>
      <c r="O158" s="53"/>
      <c r="P158" s="180">
        <f t="shared" si="1"/>
        <v>0</v>
      </c>
      <c r="Q158" s="180">
        <v>0</v>
      </c>
      <c r="R158" s="180">
        <f t="shared" si="2"/>
        <v>0</v>
      </c>
      <c r="S158" s="180">
        <v>0</v>
      </c>
      <c r="T158" s="181">
        <f t="shared" si="3"/>
        <v>0</v>
      </c>
      <c r="U158" s="12"/>
      <c r="V158" s="12"/>
      <c r="W158" s="12"/>
      <c r="X158" s="12"/>
      <c r="Y158" s="12"/>
      <c r="Z158" s="12"/>
      <c r="AA158" s="12"/>
      <c r="AB158" s="12"/>
      <c r="AC158" s="12"/>
      <c r="AD158" s="12"/>
      <c r="AE158" s="12"/>
      <c r="AR158" s="182" t="s">
        <v>90</v>
      </c>
      <c r="AT158" s="182" t="s">
        <v>149</v>
      </c>
      <c r="AU158" s="182" t="s">
        <v>80</v>
      </c>
      <c r="AY158" s="22" t="s">
        <v>145</v>
      </c>
      <c r="BE158" s="183">
        <f t="shared" si="4"/>
        <v>0</v>
      </c>
      <c r="BF158" s="183">
        <f t="shared" si="5"/>
        <v>0</v>
      </c>
      <c r="BG158" s="183">
        <f t="shared" si="6"/>
        <v>0</v>
      </c>
      <c r="BH158" s="183">
        <f t="shared" si="7"/>
        <v>0</v>
      </c>
      <c r="BI158" s="183">
        <f t="shared" si="8"/>
        <v>0</v>
      </c>
      <c r="BJ158" s="22" t="s">
        <v>15</v>
      </c>
      <c r="BK158" s="183">
        <f t="shared" si="9"/>
        <v>0</v>
      </c>
      <c r="BL158" s="22" t="s">
        <v>90</v>
      </c>
      <c r="BM158" s="182" t="s">
        <v>880</v>
      </c>
    </row>
    <row r="159" spans="1:65" s="35" customFormat="1" ht="21.75" customHeight="1">
      <c r="A159" s="12"/>
      <c r="B159" s="2"/>
      <c r="C159" s="246" t="s">
        <v>402</v>
      </c>
      <c r="D159" s="246" t="s">
        <v>149</v>
      </c>
      <c r="E159" s="247" t="s">
        <v>881</v>
      </c>
      <c r="F159" s="248" t="s">
        <v>882</v>
      </c>
      <c r="G159" s="249" t="s">
        <v>190</v>
      </c>
      <c r="H159" s="250">
        <v>210</v>
      </c>
      <c r="I159" s="3"/>
      <c r="J159" s="272">
        <f t="shared" si="0"/>
        <v>0</v>
      </c>
      <c r="K159" s="248" t="s">
        <v>3</v>
      </c>
      <c r="L159" s="2"/>
      <c r="M159" s="4" t="s">
        <v>3</v>
      </c>
      <c r="N159" s="179" t="s">
        <v>43</v>
      </c>
      <c r="O159" s="53"/>
      <c r="P159" s="180">
        <f t="shared" si="1"/>
        <v>0</v>
      </c>
      <c r="Q159" s="180">
        <v>0</v>
      </c>
      <c r="R159" s="180">
        <f t="shared" si="2"/>
        <v>0</v>
      </c>
      <c r="S159" s="180">
        <v>0</v>
      </c>
      <c r="T159" s="181">
        <f t="shared" si="3"/>
        <v>0</v>
      </c>
      <c r="U159" s="12"/>
      <c r="V159" s="12"/>
      <c r="W159" s="12"/>
      <c r="X159" s="12"/>
      <c r="Y159" s="12"/>
      <c r="Z159" s="12"/>
      <c r="AA159" s="12"/>
      <c r="AB159" s="12"/>
      <c r="AC159" s="12"/>
      <c r="AD159" s="12"/>
      <c r="AE159" s="12"/>
      <c r="AR159" s="182" t="s">
        <v>90</v>
      </c>
      <c r="AT159" s="182" t="s">
        <v>149</v>
      </c>
      <c r="AU159" s="182" t="s">
        <v>80</v>
      </c>
      <c r="AY159" s="22" t="s">
        <v>145</v>
      </c>
      <c r="BE159" s="183">
        <f t="shared" si="4"/>
        <v>0</v>
      </c>
      <c r="BF159" s="183">
        <f t="shared" si="5"/>
        <v>0</v>
      </c>
      <c r="BG159" s="183">
        <f t="shared" si="6"/>
        <v>0</v>
      </c>
      <c r="BH159" s="183">
        <f t="shared" si="7"/>
        <v>0</v>
      </c>
      <c r="BI159" s="183">
        <f t="shared" si="8"/>
        <v>0</v>
      </c>
      <c r="BJ159" s="22" t="s">
        <v>15</v>
      </c>
      <c r="BK159" s="183">
        <f t="shared" si="9"/>
        <v>0</v>
      </c>
      <c r="BL159" s="22" t="s">
        <v>90</v>
      </c>
      <c r="BM159" s="182" t="s">
        <v>883</v>
      </c>
    </row>
    <row r="160" spans="1:65" s="35" customFormat="1" ht="24.2" customHeight="1">
      <c r="A160" s="12"/>
      <c r="B160" s="2"/>
      <c r="C160" s="246" t="s">
        <v>407</v>
      </c>
      <c r="D160" s="246" t="s">
        <v>149</v>
      </c>
      <c r="E160" s="247" t="s">
        <v>884</v>
      </c>
      <c r="F160" s="248" t="s">
        <v>885</v>
      </c>
      <c r="G160" s="249" t="s">
        <v>886</v>
      </c>
      <c r="H160" s="250">
        <v>1</v>
      </c>
      <c r="I160" s="3"/>
      <c r="J160" s="272">
        <f t="shared" si="0"/>
        <v>0</v>
      </c>
      <c r="K160" s="248" t="s">
        <v>3</v>
      </c>
      <c r="L160" s="2"/>
      <c r="M160" s="4" t="s">
        <v>3</v>
      </c>
      <c r="N160" s="179" t="s">
        <v>43</v>
      </c>
      <c r="O160" s="53"/>
      <c r="P160" s="180">
        <f t="shared" si="1"/>
        <v>0</v>
      </c>
      <c r="Q160" s="180">
        <v>0</v>
      </c>
      <c r="R160" s="180">
        <f t="shared" si="2"/>
        <v>0</v>
      </c>
      <c r="S160" s="180">
        <v>0</v>
      </c>
      <c r="T160" s="181">
        <f t="shared" si="3"/>
        <v>0</v>
      </c>
      <c r="U160" s="12"/>
      <c r="V160" s="12"/>
      <c r="W160" s="12"/>
      <c r="X160" s="12"/>
      <c r="Y160" s="12"/>
      <c r="Z160" s="12"/>
      <c r="AA160" s="12"/>
      <c r="AB160" s="12"/>
      <c r="AC160" s="12"/>
      <c r="AD160" s="12"/>
      <c r="AE160" s="12"/>
      <c r="AR160" s="182" t="s">
        <v>90</v>
      </c>
      <c r="AT160" s="182" t="s">
        <v>149</v>
      </c>
      <c r="AU160" s="182" t="s">
        <v>80</v>
      </c>
      <c r="AY160" s="22" t="s">
        <v>145</v>
      </c>
      <c r="BE160" s="183">
        <f t="shared" si="4"/>
        <v>0</v>
      </c>
      <c r="BF160" s="183">
        <f t="shared" si="5"/>
        <v>0</v>
      </c>
      <c r="BG160" s="183">
        <f t="shared" si="6"/>
        <v>0</v>
      </c>
      <c r="BH160" s="183">
        <f t="shared" si="7"/>
        <v>0</v>
      </c>
      <c r="BI160" s="183">
        <f t="shared" si="8"/>
        <v>0</v>
      </c>
      <c r="BJ160" s="22" t="s">
        <v>15</v>
      </c>
      <c r="BK160" s="183">
        <f t="shared" si="9"/>
        <v>0</v>
      </c>
      <c r="BL160" s="22" t="s">
        <v>90</v>
      </c>
      <c r="BM160" s="182" t="s">
        <v>887</v>
      </c>
    </row>
    <row r="161" spans="1:65" s="35" customFormat="1" ht="21.75" customHeight="1">
      <c r="A161" s="12"/>
      <c r="B161" s="2"/>
      <c r="C161" s="246" t="s">
        <v>412</v>
      </c>
      <c r="D161" s="246" t="s">
        <v>149</v>
      </c>
      <c r="E161" s="247" t="s">
        <v>888</v>
      </c>
      <c r="F161" s="248" t="s">
        <v>889</v>
      </c>
      <c r="G161" s="249" t="s">
        <v>152</v>
      </c>
      <c r="H161" s="250">
        <v>1</v>
      </c>
      <c r="I161" s="3"/>
      <c r="J161" s="272">
        <f t="shared" si="0"/>
        <v>0</v>
      </c>
      <c r="K161" s="248" t="s">
        <v>3</v>
      </c>
      <c r="L161" s="2"/>
      <c r="M161" s="4" t="s">
        <v>3</v>
      </c>
      <c r="N161" s="179" t="s">
        <v>43</v>
      </c>
      <c r="O161" s="53"/>
      <c r="P161" s="180">
        <f t="shared" si="1"/>
        <v>0</v>
      </c>
      <c r="Q161" s="180">
        <v>0</v>
      </c>
      <c r="R161" s="180">
        <f t="shared" si="2"/>
        <v>0</v>
      </c>
      <c r="S161" s="180">
        <v>0</v>
      </c>
      <c r="T161" s="181">
        <f t="shared" si="3"/>
        <v>0</v>
      </c>
      <c r="U161" s="12"/>
      <c r="V161" s="12"/>
      <c r="W161" s="12"/>
      <c r="X161" s="12"/>
      <c r="Y161" s="12"/>
      <c r="Z161" s="12"/>
      <c r="AA161" s="12"/>
      <c r="AB161" s="12"/>
      <c r="AC161" s="12"/>
      <c r="AD161" s="12"/>
      <c r="AE161" s="12"/>
      <c r="AR161" s="182" t="s">
        <v>90</v>
      </c>
      <c r="AT161" s="182" t="s">
        <v>149</v>
      </c>
      <c r="AU161" s="182" t="s">
        <v>80</v>
      </c>
      <c r="AY161" s="22" t="s">
        <v>145</v>
      </c>
      <c r="BE161" s="183">
        <f t="shared" si="4"/>
        <v>0</v>
      </c>
      <c r="BF161" s="183">
        <f t="shared" si="5"/>
        <v>0</v>
      </c>
      <c r="BG161" s="183">
        <f t="shared" si="6"/>
        <v>0</v>
      </c>
      <c r="BH161" s="183">
        <f t="shared" si="7"/>
        <v>0</v>
      </c>
      <c r="BI161" s="183">
        <f t="shared" si="8"/>
        <v>0</v>
      </c>
      <c r="BJ161" s="22" t="s">
        <v>15</v>
      </c>
      <c r="BK161" s="183">
        <f t="shared" si="9"/>
        <v>0</v>
      </c>
      <c r="BL161" s="22" t="s">
        <v>90</v>
      </c>
      <c r="BM161" s="182" t="s">
        <v>890</v>
      </c>
    </row>
    <row r="162" spans="2:63" s="1" customFormat="1" ht="22.9" customHeight="1">
      <c r="B162" s="171"/>
      <c r="C162" s="242"/>
      <c r="D162" s="240" t="s">
        <v>71</v>
      </c>
      <c r="E162" s="244" t="s">
        <v>187</v>
      </c>
      <c r="F162" s="244" t="s">
        <v>509</v>
      </c>
      <c r="G162" s="242"/>
      <c r="H162" s="242"/>
      <c r="J162" s="245">
        <f>BK162</f>
        <v>0</v>
      </c>
      <c r="K162" s="242"/>
      <c r="L162" s="171"/>
      <c r="M162" s="173"/>
      <c r="N162" s="174"/>
      <c r="O162" s="174"/>
      <c r="P162" s="175">
        <f>P163</f>
        <v>0</v>
      </c>
      <c r="Q162" s="174"/>
      <c r="R162" s="175">
        <f>R163</f>
        <v>0</v>
      </c>
      <c r="S162" s="174"/>
      <c r="T162" s="176">
        <f>T163</f>
        <v>0</v>
      </c>
      <c r="AR162" s="172" t="s">
        <v>15</v>
      </c>
      <c r="AT162" s="177" t="s">
        <v>71</v>
      </c>
      <c r="AU162" s="177" t="s">
        <v>15</v>
      </c>
      <c r="AY162" s="172" t="s">
        <v>145</v>
      </c>
      <c r="BK162" s="178">
        <f>BK163</f>
        <v>0</v>
      </c>
    </row>
    <row r="163" spans="1:65" s="35" customFormat="1" ht="24.2" customHeight="1">
      <c r="A163" s="12"/>
      <c r="B163" s="2"/>
      <c r="C163" s="246" t="s">
        <v>416</v>
      </c>
      <c r="D163" s="246" t="s">
        <v>149</v>
      </c>
      <c r="E163" s="247" t="s">
        <v>891</v>
      </c>
      <c r="F163" s="248" t="s">
        <v>892</v>
      </c>
      <c r="G163" s="249" t="s">
        <v>190</v>
      </c>
      <c r="H163" s="250">
        <v>0.5</v>
      </c>
      <c r="I163" s="3"/>
      <c r="J163" s="272">
        <f>ROUND(I163*H163,2)</f>
        <v>0</v>
      </c>
      <c r="K163" s="248" t="s">
        <v>3</v>
      </c>
      <c r="L163" s="2"/>
      <c r="M163" s="4" t="s">
        <v>3</v>
      </c>
      <c r="N163" s="179" t="s">
        <v>43</v>
      </c>
      <c r="O163" s="53"/>
      <c r="P163" s="180">
        <f>O163*H163</f>
        <v>0</v>
      </c>
      <c r="Q163" s="180">
        <v>0</v>
      </c>
      <c r="R163" s="180">
        <f>Q163*H163</f>
        <v>0</v>
      </c>
      <c r="S163" s="180">
        <v>0</v>
      </c>
      <c r="T163" s="181">
        <f>S163*H163</f>
        <v>0</v>
      </c>
      <c r="U163" s="12"/>
      <c r="V163" s="12"/>
      <c r="W163" s="12"/>
      <c r="X163" s="12"/>
      <c r="Y163" s="12"/>
      <c r="Z163" s="12"/>
      <c r="AA163" s="12"/>
      <c r="AB163" s="12"/>
      <c r="AC163" s="12"/>
      <c r="AD163" s="12"/>
      <c r="AE163" s="12"/>
      <c r="AR163" s="182" t="s">
        <v>90</v>
      </c>
      <c r="AT163" s="182" t="s">
        <v>149</v>
      </c>
      <c r="AU163" s="182" t="s">
        <v>80</v>
      </c>
      <c r="AY163" s="22" t="s">
        <v>145</v>
      </c>
      <c r="BE163" s="183">
        <f>IF(N163="základní",J163,0)</f>
        <v>0</v>
      </c>
      <c r="BF163" s="183">
        <f>IF(N163="snížená",J163,0)</f>
        <v>0</v>
      </c>
      <c r="BG163" s="183">
        <f>IF(N163="zákl. přenesená",J163,0)</f>
        <v>0</v>
      </c>
      <c r="BH163" s="183">
        <f>IF(N163="sníž. přenesená",J163,0)</f>
        <v>0</v>
      </c>
      <c r="BI163" s="183">
        <f>IF(N163="nulová",J163,0)</f>
        <v>0</v>
      </c>
      <c r="BJ163" s="22" t="s">
        <v>15</v>
      </c>
      <c r="BK163" s="183">
        <f>ROUND(I163*H163,2)</f>
        <v>0</v>
      </c>
      <c r="BL163" s="22" t="s">
        <v>90</v>
      </c>
      <c r="BM163" s="182" t="s">
        <v>893</v>
      </c>
    </row>
    <row r="164" spans="2:63" s="1" customFormat="1" ht="25.9" customHeight="1">
      <c r="B164" s="171"/>
      <c r="C164" s="242"/>
      <c r="D164" s="240" t="s">
        <v>71</v>
      </c>
      <c r="E164" s="241" t="s">
        <v>894</v>
      </c>
      <c r="F164" s="241" t="s">
        <v>894</v>
      </c>
      <c r="G164" s="242"/>
      <c r="H164" s="242"/>
      <c r="J164" s="243">
        <f>BK164</f>
        <v>0</v>
      </c>
      <c r="K164" s="242"/>
      <c r="L164" s="171"/>
      <c r="M164" s="173"/>
      <c r="N164" s="174"/>
      <c r="O164" s="174"/>
      <c r="P164" s="175">
        <f>P165</f>
        <v>0</v>
      </c>
      <c r="Q164" s="174"/>
      <c r="R164" s="175">
        <f>R165</f>
        <v>0</v>
      </c>
      <c r="S164" s="174"/>
      <c r="T164" s="176">
        <f>T165</f>
        <v>0</v>
      </c>
      <c r="AR164" s="172" t="s">
        <v>80</v>
      </c>
      <c r="AT164" s="177" t="s">
        <v>71</v>
      </c>
      <c r="AU164" s="177" t="s">
        <v>72</v>
      </c>
      <c r="AY164" s="172" t="s">
        <v>145</v>
      </c>
      <c r="BK164" s="178">
        <f>BK165</f>
        <v>0</v>
      </c>
    </row>
    <row r="165" spans="2:63" s="1" customFormat="1" ht="22.9" customHeight="1">
      <c r="B165" s="171"/>
      <c r="C165" s="242"/>
      <c r="D165" s="240" t="s">
        <v>71</v>
      </c>
      <c r="E165" s="244" t="s">
        <v>895</v>
      </c>
      <c r="F165" s="244" t="s">
        <v>896</v>
      </c>
      <c r="G165" s="242"/>
      <c r="H165" s="242"/>
      <c r="J165" s="245">
        <f>BK165</f>
        <v>0</v>
      </c>
      <c r="K165" s="242"/>
      <c r="L165" s="171"/>
      <c r="M165" s="173"/>
      <c r="N165" s="174"/>
      <c r="O165" s="174"/>
      <c r="P165" s="175">
        <f>P166</f>
        <v>0</v>
      </c>
      <c r="Q165" s="174"/>
      <c r="R165" s="175">
        <f>R166</f>
        <v>0</v>
      </c>
      <c r="S165" s="174"/>
      <c r="T165" s="176">
        <f>T166</f>
        <v>0</v>
      </c>
      <c r="AR165" s="172" t="s">
        <v>80</v>
      </c>
      <c r="AT165" s="177" t="s">
        <v>71</v>
      </c>
      <c r="AU165" s="177" t="s">
        <v>15</v>
      </c>
      <c r="AY165" s="172" t="s">
        <v>145</v>
      </c>
      <c r="BK165" s="178">
        <f>BK166</f>
        <v>0</v>
      </c>
    </row>
    <row r="166" spans="1:65" s="35" customFormat="1" ht="16.5" customHeight="1">
      <c r="A166" s="12"/>
      <c r="B166" s="2"/>
      <c r="C166" s="246" t="s">
        <v>423</v>
      </c>
      <c r="D166" s="246" t="s">
        <v>149</v>
      </c>
      <c r="E166" s="247" t="s">
        <v>897</v>
      </c>
      <c r="F166" s="248" t="s">
        <v>898</v>
      </c>
      <c r="G166" s="249" t="s">
        <v>899</v>
      </c>
      <c r="H166" s="250">
        <v>7</v>
      </c>
      <c r="I166" s="3"/>
      <c r="J166" s="272">
        <f>ROUND(I166*H166,2)</f>
        <v>0</v>
      </c>
      <c r="K166" s="248" t="s">
        <v>3</v>
      </c>
      <c r="L166" s="2"/>
      <c r="M166" s="4" t="s">
        <v>3</v>
      </c>
      <c r="N166" s="179" t="s">
        <v>43</v>
      </c>
      <c r="O166" s="53"/>
      <c r="P166" s="180">
        <f>O166*H166</f>
        <v>0</v>
      </c>
      <c r="Q166" s="180">
        <v>0</v>
      </c>
      <c r="R166" s="180">
        <f>Q166*H166</f>
        <v>0</v>
      </c>
      <c r="S166" s="180">
        <v>0</v>
      </c>
      <c r="T166" s="181">
        <f>S166*H166</f>
        <v>0</v>
      </c>
      <c r="U166" s="12"/>
      <c r="V166" s="12"/>
      <c r="W166" s="12"/>
      <c r="X166" s="12"/>
      <c r="Y166" s="12"/>
      <c r="Z166" s="12"/>
      <c r="AA166" s="12"/>
      <c r="AB166" s="12"/>
      <c r="AC166" s="12"/>
      <c r="AD166" s="12"/>
      <c r="AE166" s="12"/>
      <c r="AR166" s="182" t="s">
        <v>232</v>
      </c>
      <c r="AT166" s="182" t="s">
        <v>149</v>
      </c>
      <c r="AU166" s="182" t="s">
        <v>80</v>
      </c>
      <c r="AY166" s="22" t="s">
        <v>145</v>
      </c>
      <c r="BE166" s="183">
        <f>IF(N166="základní",J166,0)</f>
        <v>0</v>
      </c>
      <c r="BF166" s="183">
        <f>IF(N166="snížená",J166,0)</f>
        <v>0</v>
      </c>
      <c r="BG166" s="183">
        <f>IF(N166="zákl. přenesená",J166,0)</f>
        <v>0</v>
      </c>
      <c r="BH166" s="183">
        <f>IF(N166="sníž. přenesená",J166,0)</f>
        <v>0</v>
      </c>
      <c r="BI166" s="183">
        <f>IF(N166="nulová",J166,0)</f>
        <v>0</v>
      </c>
      <c r="BJ166" s="22" t="s">
        <v>15</v>
      </c>
      <c r="BK166" s="183">
        <f>ROUND(I166*H166,2)</f>
        <v>0</v>
      </c>
      <c r="BL166" s="22" t="s">
        <v>232</v>
      </c>
      <c r="BM166" s="182" t="s">
        <v>900</v>
      </c>
    </row>
    <row r="167" spans="2:63" s="1" customFormat="1" ht="25.9" customHeight="1">
      <c r="B167" s="171"/>
      <c r="C167" s="242"/>
      <c r="D167" s="240" t="s">
        <v>71</v>
      </c>
      <c r="E167" s="241" t="s">
        <v>99</v>
      </c>
      <c r="F167" s="241" t="s">
        <v>703</v>
      </c>
      <c r="G167" s="242"/>
      <c r="H167" s="242"/>
      <c r="J167" s="243">
        <f>BK167</f>
        <v>0</v>
      </c>
      <c r="K167" s="242"/>
      <c r="L167" s="171"/>
      <c r="M167" s="173"/>
      <c r="N167" s="174"/>
      <c r="O167" s="174"/>
      <c r="P167" s="175">
        <f>SUM(P168:P172)</f>
        <v>0</v>
      </c>
      <c r="Q167" s="174"/>
      <c r="R167" s="175">
        <f>SUM(R168:R172)</f>
        <v>0</v>
      </c>
      <c r="S167" s="174"/>
      <c r="T167" s="176">
        <f>SUM(T168:T172)</f>
        <v>0</v>
      </c>
      <c r="AR167" s="172" t="s">
        <v>93</v>
      </c>
      <c r="AT167" s="177" t="s">
        <v>71</v>
      </c>
      <c r="AU167" s="177" t="s">
        <v>72</v>
      </c>
      <c r="AY167" s="172" t="s">
        <v>145</v>
      </c>
      <c r="BK167" s="178">
        <f>SUM(BK168:BK172)</f>
        <v>0</v>
      </c>
    </row>
    <row r="168" spans="1:65" s="35" customFormat="1" ht="37.9" customHeight="1">
      <c r="A168" s="12"/>
      <c r="B168" s="2"/>
      <c r="C168" s="246" t="s">
        <v>427</v>
      </c>
      <c r="D168" s="246" t="s">
        <v>149</v>
      </c>
      <c r="E168" s="247" t="s">
        <v>901</v>
      </c>
      <c r="F168" s="248" t="s">
        <v>2153</v>
      </c>
      <c r="G168" s="249" t="s">
        <v>707</v>
      </c>
      <c r="H168" s="250">
        <v>1</v>
      </c>
      <c r="I168" s="3"/>
      <c r="J168" s="272">
        <f>ROUND(I168*H168,2)</f>
        <v>0</v>
      </c>
      <c r="K168" s="248" t="s">
        <v>3</v>
      </c>
      <c r="L168" s="2"/>
      <c r="M168" s="4" t="s">
        <v>3</v>
      </c>
      <c r="N168" s="179" t="s">
        <v>43</v>
      </c>
      <c r="O168" s="53"/>
      <c r="P168" s="180">
        <f>O168*H168</f>
        <v>0</v>
      </c>
      <c r="Q168" s="180">
        <v>0</v>
      </c>
      <c r="R168" s="180">
        <f>Q168*H168</f>
        <v>0</v>
      </c>
      <c r="S168" s="180">
        <v>0</v>
      </c>
      <c r="T168" s="181">
        <f>S168*H168</f>
        <v>0</v>
      </c>
      <c r="U168" s="12"/>
      <c r="V168" s="12"/>
      <c r="W168" s="12"/>
      <c r="X168" s="12"/>
      <c r="Y168" s="12"/>
      <c r="Z168" s="12"/>
      <c r="AA168" s="12"/>
      <c r="AB168" s="12"/>
      <c r="AC168" s="12"/>
      <c r="AD168" s="12"/>
      <c r="AE168" s="12"/>
      <c r="AR168" s="182" t="s">
        <v>90</v>
      </c>
      <c r="AT168" s="182" t="s">
        <v>149</v>
      </c>
      <c r="AU168" s="182" t="s">
        <v>15</v>
      </c>
      <c r="AY168" s="22" t="s">
        <v>145</v>
      </c>
      <c r="BE168" s="183">
        <f>IF(N168="základní",J168,0)</f>
        <v>0</v>
      </c>
      <c r="BF168" s="183">
        <f>IF(N168="snížená",J168,0)</f>
        <v>0</v>
      </c>
      <c r="BG168" s="183">
        <f>IF(N168="zákl. přenesená",J168,0)</f>
        <v>0</v>
      </c>
      <c r="BH168" s="183">
        <f>IF(N168="sníž. přenesená",J168,0)</f>
        <v>0</v>
      </c>
      <c r="BI168" s="183">
        <f>IF(N168="nulová",J168,0)</f>
        <v>0</v>
      </c>
      <c r="BJ168" s="22" t="s">
        <v>15</v>
      </c>
      <c r="BK168" s="183">
        <f>ROUND(I168*H168,2)</f>
        <v>0</v>
      </c>
      <c r="BL168" s="22" t="s">
        <v>90</v>
      </c>
      <c r="BM168" s="182" t="s">
        <v>902</v>
      </c>
    </row>
    <row r="169" spans="1:65" s="35" customFormat="1" ht="24.2" customHeight="1">
      <c r="A169" s="12"/>
      <c r="B169" s="2"/>
      <c r="C169" s="246" t="s">
        <v>431</v>
      </c>
      <c r="D169" s="246" t="s">
        <v>149</v>
      </c>
      <c r="E169" s="247" t="s">
        <v>903</v>
      </c>
      <c r="F169" s="248" t="s">
        <v>904</v>
      </c>
      <c r="G169" s="249" t="s">
        <v>190</v>
      </c>
      <c r="H169" s="250">
        <v>218</v>
      </c>
      <c r="I169" s="3"/>
      <c r="J169" s="272">
        <f>ROUND(I169*H169,2)</f>
        <v>0</v>
      </c>
      <c r="K169" s="248" t="s">
        <v>3</v>
      </c>
      <c r="L169" s="2"/>
      <c r="M169" s="4" t="s">
        <v>3</v>
      </c>
      <c r="N169" s="179" t="s">
        <v>43</v>
      </c>
      <c r="O169" s="53"/>
      <c r="P169" s="180">
        <f>O169*H169</f>
        <v>0</v>
      </c>
      <c r="Q169" s="180">
        <v>0</v>
      </c>
      <c r="R169" s="180">
        <f>Q169*H169</f>
        <v>0</v>
      </c>
      <c r="S169" s="180">
        <v>0</v>
      </c>
      <c r="T169" s="181">
        <f>S169*H169</f>
        <v>0</v>
      </c>
      <c r="U169" s="12"/>
      <c r="V169" s="12"/>
      <c r="W169" s="12"/>
      <c r="X169" s="12"/>
      <c r="Y169" s="12"/>
      <c r="Z169" s="12"/>
      <c r="AA169" s="12"/>
      <c r="AB169" s="12"/>
      <c r="AC169" s="12"/>
      <c r="AD169" s="12"/>
      <c r="AE169" s="12"/>
      <c r="AR169" s="182" t="s">
        <v>90</v>
      </c>
      <c r="AT169" s="182" t="s">
        <v>149</v>
      </c>
      <c r="AU169" s="182" t="s">
        <v>15</v>
      </c>
      <c r="AY169" s="22" t="s">
        <v>145</v>
      </c>
      <c r="BE169" s="183">
        <f>IF(N169="základní",J169,0)</f>
        <v>0</v>
      </c>
      <c r="BF169" s="183">
        <f>IF(N169="snížená",J169,0)</f>
        <v>0</v>
      </c>
      <c r="BG169" s="183">
        <f>IF(N169="zákl. přenesená",J169,0)</f>
        <v>0</v>
      </c>
      <c r="BH169" s="183">
        <f>IF(N169="sníž. přenesená",J169,0)</f>
        <v>0</v>
      </c>
      <c r="BI169" s="183">
        <f>IF(N169="nulová",J169,0)</f>
        <v>0</v>
      </c>
      <c r="BJ169" s="22" t="s">
        <v>15</v>
      </c>
      <c r="BK169" s="183">
        <f>ROUND(I169*H169,2)</f>
        <v>0</v>
      </c>
      <c r="BL169" s="22" t="s">
        <v>90</v>
      </c>
      <c r="BM169" s="182" t="s">
        <v>905</v>
      </c>
    </row>
    <row r="170" spans="1:65" s="35" customFormat="1" ht="24.2" customHeight="1">
      <c r="A170" s="12"/>
      <c r="B170" s="2"/>
      <c r="C170" s="246" t="s">
        <v>436</v>
      </c>
      <c r="D170" s="246" t="s">
        <v>149</v>
      </c>
      <c r="E170" s="247" t="s">
        <v>906</v>
      </c>
      <c r="F170" s="248" t="s">
        <v>907</v>
      </c>
      <c r="G170" s="249" t="s">
        <v>886</v>
      </c>
      <c r="H170" s="250">
        <v>1</v>
      </c>
      <c r="I170" s="3"/>
      <c r="J170" s="272">
        <f>ROUND(I170*H170,2)</f>
        <v>0</v>
      </c>
      <c r="K170" s="248" t="s">
        <v>3</v>
      </c>
      <c r="L170" s="2"/>
      <c r="M170" s="4" t="s">
        <v>3</v>
      </c>
      <c r="N170" s="179" t="s">
        <v>43</v>
      </c>
      <c r="O170" s="53"/>
      <c r="P170" s="180">
        <f>O170*H170</f>
        <v>0</v>
      </c>
      <c r="Q170" s="180">
        <v>0</v>
      </c>
      <c r="R170" s="180">
        <f>Q170*H170</f>
        <v>0</v>
      </c>
      <c r="S170" s="180">
        <v>0</v>
      </c>
      <c r="T170" s="181">
        <f>S170*H170</f>
        <v>0</v>
      </c>
      <c r="U170" s="12"/>
      <c r="V170" s="12"/>
      <c r="W170" s="12"/>
      <c r="X170" s="12"/>
      <c r="Y170" s="12"/>
      <c r="Z170" s="12"/>
      <c r="AA170" s="12"/>
      <c r="AB170" s="12"/>
      <c r="AC170" s="12"/>
      <c r="AD170" s="12"/>
      <c r="AE170" s="12"/>
      <c r="AR170" s="182" t="s">
        <v>90</v>
      </c>
      <c r="AT170" s="182" t="s">
        <v>149</v>
      </c>
      <c r="AU170" s="182" t="s">
        <v>15</v>
      </c>
      <c r="AY170" s="22" t="s">
        <v>145</v>
      </c>
      <c r="BE170" s="183">
        <f>IF(N170="základní",J170,0)</f>
        <v>0</v>
      </c>
      <c r="BF170" s="183">
        <f>IF(N170="snížená",J170,0)</f>
        <v>0</v>
      </c>
      <c r="BG170" s="183">
        <f>IF(N170="zákl. přenesená",J170,0)</f>
        <v>0</v>
      </c>
      <c r="BH170" s="183">
        <f>IF(N170="sníž. přenesená",J170,0)</f>
        <v>0</v>
      </c>
      <c r="BI170" s="183">
        <f>IF(N170="nulová",J170,0)</f>
        <v>0</v>
      </c>
      <c r="BJ170" s="22" t="s">
        <v>15</v>
      </c>
      <c r="BK170" s="183">
        <f>ROUND(I170*H170,2)</f>
        <v>0</v>
      </c>
      <c r="BL170" s="22" t="s">
        <v>90</v>
      </c>
      <c r="BM170" s="182" t="s">
        <v>908</v>
      </c>
    </row>
    <row r="171" spans="1:65" s="35" customFormat="1" ht="16.5" customHeight="1">
      <c r="A171" s="12"/>
      <c r="B171" s="2"/>
      <c r="C171" s="246" t="s">
        <v>441</v>
      </c>
      <c r="D171" s="246" t="s">
        <v>149</v>
      </c>
      <c r="E171" s="247" t="s">
        <v>909</v>
      </c>
      <c r="F171" s="248" t="s">
        <v>910</v>
      </c>
      <c r="G171" s="249" t="s">
        <v>911</v>
      </c>
      <c r="H171" s="250">
        <v>100</v>
      </c>
      <c r="I171" s="3"/>
      <c r="J171" s="272">
        <f>ROUND(I171*H171,2)</f>
        <v>0</v>
      </c>
      <c r="K171" s="248" t="s">
        <v>3</v>
      </c>
      <c r="L171" s="2"/>
      <c r="M171" s="4" t="s">
        <v>3</v>
      </c>
      <c r="N171" s="179" t="s">
        <v>43</v>
      </c>
      <c r="O171" s="53"/>
      <c r="P171" s="180">
        <f>O171*H171</f>
        <v>0</v>
      </c>
      <c r="Q171" s="180">
        <v>0</v>
      </c>
      <c r="R171" s="180">
        <f>Q171*H171</f>
        <v>0</v>
      </c>
      <c r="S171" s="180">
        <v>0</v>
      </c>
      <c r="T171" s="181">
        <f>S171*H171</f>
        <v>0</v>
      </c>
      <c r="U171" s="12"/>
      <c r="V171" s="12"/>
      <c r="W171" s="12"/>
      <c r="X171" s="12"/>
      <c r="Y171" s="12"/>
      <c r="Z171" s="12"/>
      <c r="AA171" s="12"/>
      <c r="AB171" s="12"/>
      <c r="AC171" s="12"/>
      <c r="AD171" s="12"/>
      <c r="AE171" s="12"/>
      <c r="AR171" s="182" t="s">
        <v>90</v>
      </c>
      <c r="AT171" s="182" t="s">
        <v>149</v>
      </c>
      <c r="AU171" s="182" t="s">
        <v>15</v>
      </c>
      <c r="AY171" s="22" t="s">
        <v>145</v>
      </c>
      <c r="BE171" s="183">
        <f>IF(N171="základní",J171,0)</f>
        <v>0</v>
      </c>
      <c r="BF171" s="183">
        <f>IF(N171="snížená",J171,0)</f>
        <v>0</v>
      </c>
      <c r="BG171" s="183">
        <f>IF(N171="zákl. přenesená",J171,0)</f>
        <v>0</v>
      </c>
      <c r="BH171" s="183">
        <f>IF(N171="sníž. přenesená",J171,0)</f>
        <v>0</v>
      </c>
      <c r="BI171" s="183">
        <f>IF(N171="nulová",J171,0)</f>
        <v>0</v>
      </c>
      <c r="BJ171" s="22" t="s">
        <v>15</v>
      </c>
      <c r="BK171" s="183">
        <f>ROUND(I171*H171,2)</f>
        <v>0</v>
      </c>
      <c r="BL171" s="22" t="s">
        <v>90</v>
      </c>
      <c r="BM171" s="182" t="s">
        <v>912</v>
      </c>
    </row>
    <row r="172" spans="1:65" s="35" customFormat="1" ht="16.5" customHeight="1">
      <c r="A172" s="12"/>
      <c r="B172" s="2"/>
      <c r="C172" s="246" t="s">
        <v>447</v>
      </c>
      <c r="D172" s="246" t="s">
        <v>149</v>
      </c>
      <c r="E172" s="247" t="s">
        <v>913</v>
      </c>
      <c r="F172" s="248" t="s">
        <v>914</v>
      </c>
      <c r="G172" s="249" t="s">
        <v>915</v>
      </c>
      <c r="H172" s="13"/>
      <c r="I172" s="3"/>
      <c r="J172" s="272">
        <f>ROUND(I172*H172,2)</f>
        <v>0</v>
      </c>
      <c r="K172" s="248" t="s">
        <v>3</v>
      </c>
      <c r="L172" s="2"/>
      <c r="M172" s="11" t="s">
        <v>3</v>
      </c>
      <c r="N172" s="206" t="s">
        <v>43</v>
      </c>
      <c r="O172" s="207"/>
      <c r="P172" s="208">
        <f>O172*H172</f>
        <v>0</v>
      </c>
      <c r="Q172" s="208">
        <v>0</v>
      </c>
      <c r="R172" s="208">
        <f>Q172*H172</f>
        <v>0</v>
      </c>
      <c r="S172" s="208">
        <v>0</v>
      </c>
      <c r="T172" s="209">
        <f>S172*H172</f>
        <v>0</v>
      </c>
      <c r="U172" s="12"/>
      <c r="V172" s="12"/>
      <c r="W172" s="12"/>
      <c r="X172" s="12"/>
      <c r="Y172" s="12"/>
      <c r="Z172" s="12"/>
      <c r="AA172" s="12"/>
      <c r="AB172" s="12"/>
      <c r="AC172" s="12"/>
      <c r="AD172" s="12"/>
      <c r="AE172" s="12"/>
      <c r="AR172" s="182" t="s">
        <v>90</v>
      </c>
      <c r="AT172" s="182" t="s">
        <v>149</v>
      </c>
      <c r="AU172" s="182" t="s">
        <v>15</v>
      </c>
      <c r="AY172" s="22" t="s">
        <v>145</v>
      </c>
      <c r="BE172" s="183">
        <f>IF(N172="základní",J172,0)</f>
        <v>0</v>
      </c>
      <c r="BF172" s="183">
        <f>IF(N172="snížená",J172,0)</f>
        <v>0</v>
      </c>
      <c r="BG172" s="183">
        <f>IF(N172="zákl. přenesená",J172,0)</f>
        <v>0</v>
      </c>
      <c r="BH172" s="183">
        <f>IF(N172="sníž. přenesená",J172,0)</f>
        <v>0</v>
      </c>
      <c r="BI172" s="183">
        <f>IF(N172="nulová",J172,0)</f>
        <v>0</v>
      </c>
      <c r="BJ172" s="22" t="s">
        <v>15</v>
      </c>
      <c r="BK172" s="183">
        <f>ROUND(I172*H172,2)</f>
        <v>0</v>
      </c>
      <c r="BL172" s="22" t="s">
        <v>90</v>
      </c>
      <c r="BM172" s="182" t="s">
        <v>916</v>
      </c>
    </row>
    <row r="173" spans="1:31" s="35" customFormat="1" ht="6.95" customHeight="1">
      <c r="A173" s="12"/>
      <c r="B173" s="39"/>
      <c r="C173" s="40"/>
      <c r="D173" s="40"/>
      <c r="E173" s="40"/>
      <c r="F173" s="40"/>
      <c r="G173" s="40"/>
      <c r="H173" s="40"/>
      <c r="I173" s="40"/>
      <c r="J173" s="40"/>
      <c r="K173" s="40"/>
      <c r="L173" s="2"/>
      <c r="M173" s="12"/>
      <c r="O173" s="12"/>
      <c r="P173" s="12"/>
      <c r="Q173" s="12"/>
      <c r="R173" s="12"/>
      <c r="S173" s="12"/>
      <c r="T173" s="12"/>
      <c r="U173" s="12"/>
      <c r="V173" s="12"/>
      <c r="W173" s="12"/>
      <c r="X173" s="12"/>
      <c r="Y173" s="12"/>
      <c r="Z173" s="12"/>
      <c r="AA173" s="12"/>
      <c r="AB173" s="12"/>
      <c r="AC173" s="12"/>
      <c r="AD173" s="12"/>
      <c r="AE173" s="12"/>
    </row>
  </sheetData>
  <sheetProtection password="FFE0" sheet="1" objects="1" scenarios="1"/>
  <autoFilter ref="C92:K172"/>
  <mergeCells count="12">
    <mergeCell ref="E85:H85"/>
    <mergeCell ref="L2:V2"/>
    <mergeCell ref="E50:H50"/>
    <mergeCell ref="E52:H52"/>
    <mergeCell ref="E54:H54"/>
    <mergeCell ref="E81:H81"/>
    <mergeCell ref="E83:H83"/>
    <mergeCell ref="E7:H7"/>
    <mergeCell ref="E9:H9"/>
    <mergeCell ref="E11:H11"/>
    <mergeCell ref="E20:H20"/>
    <mergeCell ref="E29:H29"/>
  </mergeCells>
  <hyperlinks>
    <hyperlink ref="F97" r:id="rId1" display="https://podminky.urs.cz/item/CS_URS_2021_02/132251104"/>
    <hyperlink ref="F100" r:id="rId2" display="https://podminky.urs.cz/item/CS_URS_2021_02/151101101"/>
    <hyperlink ref="F103" r:id="rId3" display="https://podminky.urs.cz/item/CS_URS_2021_02/151101111"/>
    <hyperlink ref="F105" r:id="rId4" display="https://podminky.urs.cz/item/CS_URS_2021_02/162751117"/>
    <hyperlink ref="F107" r:id="rId5" display="https://podminky.urs.cz/item/CS_URS_2021_02/162751119"/>
    <hyperlink ref="F110" r:id="rId6" display="https://podminky.urs.cz/item/CS_URS_2021_02/171201231"/>
    <hyperlink ref="F113" r:id="rId7" display="https://podminky.urs.cz/item/CS_URS_2021_02/171251201"/>
    <hyperlink ref="F115" r:id="rId8" display="https://podminky.urs.cz/item/CS_URS_2021_02/175151101"/>
    <hyperlink ref="F118" r:id="rId9" display="https://podminky.urs.cz/item/CS_URS_2021_02/58331200"/>
    <hyperlink ref="F122" r:id="rId10" display="https://podminky.urs.cz/item/CS_URS_2021_02/451573111"/>
  </hyperlinks>
  <printOptions/>
  <pageMargins left="0.39375" right="0.39375" top="0.39375" bottom="0.39375" header="0" footer="0"/>
  <pageSetup blackAndWhite="1" fitToHeight="100" fitToWidth="1" horizontalDpi="600" verticalDpi="600" orientation="portrait" paperSize="9" r:id="rId12"/>
  <headerFooter>
    <oddFooter>&amp;CStrana &amp;P z &amp;N</oddFooter>
  </headerFooter>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4"/>
  <sheetViews>
    <sheetView showGridLines="0" workbookViewId="0" topLeftCell="A72">
      <selection activeCell="F90" sqref="F90"/>
    </sheetView>
  </sheetViews>
  <sheetFormatPr defaultColWidth="9.140625" defaultRowHeight="12"/>
  <cols>
    <col min="1" max="1" width="8.28125" style="19" customWidth="1"/>
    <col min="2" max="2" width="1.1484375" style="19" customWidth="1"/>
    <col min="3" max="3" width="4.140625" style="19" customWidth="1"/>
    <col min="4" max="4" width="4.28125" style="19" customWidth="1"/>
    <col min="5" max="5" width="17.140625" style="19" customWidth="1"/>
    <col min="6" max="6" width="50.8515625" style="19" customWidth="1"/>
    <col min="7" max="7" width="7.421875" style="19" customWidth="1"/>
    <col min="8" max="8" width="14.00390625" style="19" customWidth="1"/>
    <col min="9" max="9" width="15.8515625" style="19" customWidth="1"/>
    <col min="10" max="11" width="22.28125" style="19" customWidth="1"/>
    <col min="12" max="12" width="9.28125" style="19" customWidth="1"/>
    <col min="13" max="13" width="10.8515625" style="19" hidden="1" customWidth="1"/>
    <col min="14" max="14" width="9.28125" style="19" hidden="1" customWidth="1"/>
    <col min="15" max="20" width="14.140625" style="19" hidden="1" customWidth="1"/>
    <col min="21" max="21" width="16.28125" style="19" hidden="1" customWidth="1"/>
    <col min="22" max="22" width="12.28125" style="19" customWidth="1"/>
    <col min="23" max="23" width="16.28125" style="19" customWidth="1"/>
    <col min="24" max="24" width="12.28125" style="19" customWidth="1"/>
    <col min="25" max="25" width="15.00390625" style="19" customWidth="1"/>
    <col min="26" max="26" width="11.00390625" style="19" customWidth="1"/>
    <col min="27" max="27" width="15.00390625" style="19" customWidth="1"/>
    <col min="28" max="28" width="16.28125" style="19" customWidth="1"/>
    <col min="29" max="29" width="11.00390625" style="19" customWidth="1"/>
    <col min="30" max="30" width="15.00390625" style="19" customWidth="1"/>
    <col min="31" max="31" width="16.28125" style="19" customWidth="1"/>
    <col min="32" max="43" width="9.28125" style="19" customWidth="1"/>
    <col min="44" max="65" width="9.28125" style="19" hidden="1" customWidth="1"/>
    <col min="66" max="16384" width="9.28125" style="19" customWidth="1"/>
  </cols>
  <sheetData>
    <row r="1" ht="12"/>
    <row r="2" spans="12:46" ht="36.95" customHeight="1">
      <c r="L2" s="20" t="s">
        <v>6</v>
      </c>
      <c r="M2" s="21"/>
      <c r="N2" s="21"/>
      <c r="O2" s="21"/>
      <c r="P2" s="21"/>
      <c r="Q2" s="21"/>
      <c r="R2" s="21"/>
      <c r="S2" s="21"/>
      <c r="T2" s="21"/>
      <c r="U2" s="21"/>
      <c r="V2" s="21"/>
      <c r="AT2" s="22" t="s">
        <v>89</v>
      </c>
    </row>
    <row r="3" spans="2:46" ht="6.95" customHeight="1">
      <c r="B3" s="23"/>
      <c r="C3" s="24"/>
      <c r="D3" s="24"/>
      <c r="E3" s="24"/>
      <c r="F3" s="24"/>
      <c r="G3" s="24"/>
      <c r="H3" s="24"/>
      <c r="I3" s="24"/>
      <c r="J3" s="24"/>
      <c r="K3" s="24"/>
      <c r="L3" s="25"/>
      <c r="AT3" s="22" t="s">
        <v>80</v>
      </c>
    </row>
    <row r="4" spans="2:46" ht="24.95" customHeight="1">
      <c r="B4" s="25"/>
      <c r="C4" s="90"/>
      <c r="D4" s="89" t="s">
        <v>102</v>
      </c>
      <c r="E4" s="90"/>
      <c r="F4" s="90"/>
      <c r="G4" s="90"/>
      <c r="H4" s="90"/>
      <c r="I4" s="90"/>
      <c r="J4" s="90"/>
      <c r="L4" s="25"/>
      <c r="M4" s="151" t="s">
        <v>11</v>
      </c>
      <c r="AT4" s="22" t="s">
        <v>4</v>
      </c>
    </row>
    <row r="5" spans="2:12" ht="6.95" customHeight="1">
      <c r="B5" s="25"/>
      <c r="C5" s="90"/>
      <c r="D5" s="90"/>
      <c r="E5" s="90"/>
      <c r="F5" s="90"/>
      <c r="G5" s="90"/>
      <c r="H5" s="90"/>
      <c r="I5" s="90"/>
      <c r="J5" s="90"/>
      <c r="L5" s="25"/>
    </row>
    <row r="6" spans="2:12" ht="12" customHeight="1">
      <c r="B6" s="25"/>
      <c r="C6" s="90"/>
      <c r="D6" s="94" t="s">
        <v>17</v>
      </c>
      <c r="E6" s="90"/>
      <c r="F6" s="90"/>
      <c r="G6" s="90"/>
      <c r="H6" s="90"/>
      <c r="I6" s="90"/>
      <c r="J6" s="90"/>
      <c r="L6" s="25"/>
    </row>
    <row r="7" spans="2:12" ht="26.25" customHeight="1">
      <c r="B7" s="25"/>
      <c r="C7" s="90"/>
      <c r="D7" s="90"/>
      <c r="E7" s="210" t="str">
        <f>'Rekapitulace stavby'!K6</f>
        <v>Stavební úpravy pro urgentní příjem interních oborů Nemocnice Tábor, a.s.</v>
      </c>
      <c r="F7" s="211"/>
      <c r="G7" s="211"/>
      <c r="H7" s="211"/>
      <c r="I7" s="90"/>
      <c r="J7" s="90"/>
      <c r="L7" s="25"/>
    </row>
    <row r="8" spans="2:12" ht="12" customHeight="1">
      <c r="B8" s="25"/>
      <c r="C8" s="90"/>
      <c r="D8" s="94" t="s">
        <v>103</v>
      </c>
      <c r="E8" s="90"/>
      <c r="F8" s="90"/>
      <c r="G8" s="90"/>
      <c r="H8" s="90"/>
      <c r="I8" s="90"/>
      <c r="J8" s="90"/>
      <c r="L8" s="25"/>
    </row>
    <row r="9" spans="1:31" s="35" customFormat="1" ht="16.5" customHeight="1">
      <c r="A9" s="12"/>
      <c r="B9" s="2"/>
      <c r="C9" s="99"/>
      <c r="D9" s="99"/>
      <c r="E9" s="210" t="s">
        <v>104</v>
      </c>
      <c r="F9" s="212"/>
      <c r="G9" s="212"/>
      <c r="H9" s="212"/>
      <c r="I9" s="99"/>
      <c r="J9" s="99"/>
      <c r="K9" s="12"/>
      <c r="L9" s="152"/>
      <c r="S9" s="12"/>
      <c r="T9" s="12"/>
      <c r="U9" s="12"/>
      <c r="V9" s="12"/>
      <c r="W9" s="12"/>
      <c r="X9" s="12"/>
      <c r="Y9" s="12"/>
      <c r="Z9" s="12"/>
      <c r="AA9" s="12"/>
      <c r="AB9" s="12"/>
      <c r="AC9" s="12"/>
      <c r="AD9" s="12"/>
      <c r="AE9" s="12"/>
    </row>
    <row r="10" spans="1:31" s="35" customFormat="1" ht="12" customHeight="1">
      <c r="A10" s="12"/>
      <c r="B10" s="2"/>
      <c r="C10" s="99"/>
      <c r="D10" s="94" t="s">
        <v>105</v>
      </c>
      <c r="E10" s="99"/>
      <c r="F10" s="99"/>
      <c r="G10" s="99"/>
      <c r="H10" s="99"/>
      <c r="I10" s="99"/>
      <c r="J10" s="99"/>
      <c r="K10" s="12"/>
      <c r="L10" s="152"/>
      <c r="S10" s="12"/>
      <c r="T10" s="12"/>
      <c r="U10" s="12"/>
      <c r="V10" s="12"/>
      <c r="W10" s="12"/>
      <c r="X10" s="12"/>
      <c r="Y10" s="12"/>
      <c r="Z10" s="12"/>
      <c r="AA10" s="12"/>
      <c r="AB10" s="12"/>
      <c r="AC10" s="12"/>
      <c r="AD10" s="12"/>
      <c r="AE10" s="12"/>
    </row>
    <row r="11" spans="1:31" s="35" customFormat="1" ht="16.5" customHeight="1">
      <c r="A11" s="12"/>
      <c r="B11" s="2"/>
      <c r="C11" s="99"/>
      <c r="D11" s="99"/>
      <c r="E11" s="122" t="s">
        <v>917</v>
      </c>
      <c r="F11" s="212"/>
      <c r="G11" s="212"/>
      <c r="H11" s="212"/>
      <c r="I11" s="99"/>
      <c r="J11" s="99"/>
      <c r="K11" s="12"/>
      <c r="L11" s="152"/>
      <c r="S11" s="12"/>
      <c r="T11" s="12"/>
      <c r="U11" s="12"/>
      <c r="V11" s="12"/>
      <c r="W11" s="12"/>
      <c r="X11" s="12"/>
      <c r="Y11" s="12"/>
      <c r="Z11" s="12"/>
      <c r="AA11" s="12"/>
      <c r="AB11" s="12"/>
      <c r="AC11" s="12"/>
      <c r="AD11" s="12"/>
      <c r="AE11" s="12"/>
    </row>
    <row r="12" spans="1:31" s="35" customFormat="1" ht="12">
      <c r="A12" s="12"/>
      <c r="B12" s="2"/>
      <c r="C12" s="99"/>
      <c r="D12" s="99"/>
      <c r="E12" s="99"/>
      <c r="F12" s="99"/>
      <c r="G12" s="99"/>
      <c r="H12" s="99"/>
      <c r="I12" s="99"/>
      <c r="J12" s="99"/>
      <c r="K12" s="12"/>
      <c r="L12" s="152"/>
      <c r="S12" s="12"/>
      <c r="T12" s="12"/>
      <c r="U12" s="12"/>
      <c r="V12" s="12"/>
      <c r="W12" s="12"/>
      <c r="X12" s="12"/>
      <c r="Y12" s="12"/>
      <c r="Z12" s="12"/>
      <c r="AA12" s="12"/>
      <c r="AB12" s="12"/>
      <c r="AC12" s="12"/>
      <c r="AD12" s="12"/>
      <c r="AE12" s="12"/>
    </row>
    <row r="13" spans="1:31" s="35" customFormat="1" ht="12" customHeight="1">
      <c r="A13" s="12"/>
      <c r="B13" s="2"/>
      <c r="C13" s="99"/>
      <c r="D13" s="94" t="s">
        <v>19</v>
      </c>
      <c r="E13" s="99"/>
      <c r="F13" s="95" t="s">
        <v>3</v>
      </c>
      <c r="G13" s="99"/>
      <c r="H13" s="99"/>
      <c r="I13" s="94" t="s">
        <v>20</v>
      </c>
      <c r="J13" s="95" t="s">
        <v>3</v>
      </c>
      <c r="K13" s="12"/>
      <c r="L13" s="152"/>
      <c r="S13" s="12"/>
      <c r="T13" s="12"/>
      <c r="U13" s="12"/>
      <c r="V13" s="12"/>
      <c r="W13" s="12"/>
      <c r="X13" s="12"/>
      <c r="Y13" s="12"/>
      <c r="Z13" s="12"/>
      <c r="AA13" s="12"/>
      <c r="AB13" s="12"/>
      <c r="AC13" s="12"/>
      <c r="AD13" s="12"/>
      <c r="AE13" s="12"/>
    </row>
    <row r="14" spans="1:31" s="35" customFormat="1" ht="12" customHeight="1">
      <c r="A14" s="12"/>
      <c r="B14" s="2"/>
      <c r="C14" s="99"/>
      <c r="D14" s="94" t="s">
        <v>21</v>
      </c>
      <c r="E14" s="99"/>
      <c r="F14" s="95" t="s">
        <v>22</v>
      </c>
      <c r="G14" s="99"/>
      <c r="H14" s="99"/>
      <c r="I14" s="94" t="s">
        <v>23</v>
      </c>
      <c r="J14" s="213" t="str">
        <f>'Rekapitulace stavby'!AN8</f>
        <v>29. 4. 2020</v>
      </c>
      <c r="K14" s="12"/>
      <c r="L14" s="152"/>
      <c r="S14" s="12"/>
      <c r="T14" s="12"/>
      <c r="U14" s="12"/>
      <c r="V14" s="12"/>
      <c r="W14" s="12"/>
      <c r="X14" s="12"/>
      <c r="Y14" s="12"/>
      <c r="Z14" s="12"/>
      <c r="AA14" s="12"/>
      <c r="AB14" s="12"/>
      <c r="AC14" s="12"/>
      <c r="AD14" s="12"/>
      <c r="AE14" s="12"/>
    </row>
    <row r="15" spans="1:31" s="35" customFormat="1" ht="10.9" customHeight="1">
      <c r="A15" s="12"/>
      <c r="B15" s="2"/>
      <c r="C15" s="99"/>
      <c r="D15" s="99"/>
      <c r="E15" s="99"/>
      <c r="F15" s="99"/>
      <c r="G15" s="99"/>
      <c r="H15" s="99"/>
      <c r="I15" s="99"/>
      <c r="J15" s="99"/>
      <c r="K15" s="12"/>
      <c r="L15" s="152"/>
      <c r="S15" s="12"/>
      <c r="T15" s="12"/>
      <c r="U15" s="12"/>
      <c r="V15" s="12"/>
      <c r="W15" s="12"/>
      <c r="X15" s="12"/>
      <c r="Y15" s="12"/>
      <c r="Z15" s="12"/>
      <c r="AA15" s="12"/>
      <c r="AB15" s="12"/>
      <c r="AC15" s="12"/>
      <c r="AD15" s="12"/>
      <c r="AE15" s="12"/>
    </row>
    <row r="16" spans="1:31" s="35" customFormat="1" ht="12" customHeight="1">
      <c r="A16" s="12"/>
      <c r="B16" s="2"/>
      <c r="C16" s="99"/>
      <c r="D16" s="94" t="s">
        <v>25</v>
      </c>
      <c r="E16" s="99"/>
      <c r="F16" s="99"/>
      <c r="G16" s="99"/>
      <c r="H16" s="99"/>
      <c r="I16" s="94" t="s">
        <v>26</v>
      </c>
      <c r="J16" s="95" t="s">
        <v>3</v>
      </c>
      <c r="K16" s="12"/>
      <c r="L16" s="152"/>
      <c r="S16" s="12"/>
      <c r="T16" s="12"/>
      <c r="U16" s="12"/>
      <c r="V16" s="12"/>
      <c r="W16" s="12"/>
      <c r="X16" s="12"/>
      <c r="Y16" s="12"/>
      <c r="Z16" s="12"/>
      <c r="AA16" s="12"/>
      <c r="AB16" s="12"/>
      <c r="AC16" s="12"/>
      <c r="AD16" s="12"/>
      <c r="AE16" s="12"/>
    </row>
    <row r="17" spans="1:31" s="35" customFormat="1" ht="18" customHeight="1">
      <c r="A17" s="12"/>
      <c r="B17" s="2"/>
      <c r="C17" s="99"/>
      <c r="D17" s="99"/>
      <c r="E17" s="95" t="s">
        <v>27</v>
      </c>
      <c r="F17" s="99"/>
      <c r="G17" s="99"/>
      <c r="H17" s="99"/>
      <c r="I17" s="94" t="s">
        <v>28</v>
      </c>
      <c r="J17" s="95" t="s">
        <v>3</v>
      </c>
      <c r="K17" s="12"/>
      <c r="L17" s="152"/>
      <c r="S17" s="12"/>
      <c r="T17" s="12"/>
      <c r="U17" s="12"/>
      <c r="V17" s="12"/>
      <c r="W17" s="12"/>
      <c r="X17" s="12"/>
      <c r="Y17" s="12"/>
      <c r="Z17" s="12"/>
      <c r="AA17" s="12"/>
      <c r="AB17" s="12"/>
      <c r="AC17" s="12"/>
      <c r="AD17" s="12"/>
      <c r="AE17" s="12"/>
    </row>
    <row r="18" spans="1:31" s="35" customFormat="1" ht="6.95" customHeight="1">
      <c r="A18" s="12"/>
      <c r="B18" s="2"/>
      <c r="C18" s="12"/>
      <c r="D18" s="12"/>
      <c r="E18" s="12"/>
      <c r="F18" s="12"/>
      <c r="G18" s="12"/>
      <c r="H18" s="12"/>
      <c r="I18" s="12"/>
      <c r="J18" s="12"/>
      <c r="K18" s="12"/>
      <c r="L18" s="152"/>
      <c r="S18" s="12"/>
      <c r="T18" s="12"/>
      <c r="U18" s="12"/>
      <c r="V18" s="12"/>
      <c r="W18" s="12"/>
      <c r="X18" s="12"/>
      <c r="Y18" s="12"/>
      <c r="Z18" s="12"/>
      <c r="AA18" s="12"/>
      <c r="AB18" s="12"/>
      <c r="AC18" s="12"/>
      <c r="AD18" s="12"/>
      <c r="AE18" s="12"/>
    </row>
    <row r="19" spans="1:31" s="35" customFormat="1" ht="12" customHeight="1">
      <c r="A19" s="12"/>
      <c r="B19" s="2"/>
      <c r="C19" s="12"/>
      <c r="D19" s="32" t="s">
        <v>29</v>
      </c>
      <c r="E19" s="12"/>
      <c r="F19" s="12"/>
      <c r="G19" s="12"/>
      <c r="H19" s="12"/>
      <c r="I19" s="32" t="s">
        <v>26</v>
      </c>
      <c r="J19" s="15" t="str">
        <f>'Rekapitulace stavby'!AN13</f>
        <v>Vyplň údaj</v>
      </c>
      <c r="K19" s="12"/>
      <c r="L19" s="152"/>
      <c r="S19" s="12"/>
      <c r="T19" s="12"/>
      <c r="U19" s="12"/>
      <c r="V19" s="12"/>
      <c r="W19" s="12"/>
      <c r="X19" s="12"/>
      <c r="Y19" s="12"/>
      <c r="Z19" s="12"/>
      <c r="AA19" s="12"/>
      <c r="AB19" s="12"/>
      <c r="AC19" s="12"/>
      <c r="AD19" s="12"/>
      <c r="AE19" s="12"/>
    </row>
    <row r="20" spans="1:31" s="35" customFormat="1" ht="18" customHeight="1">
      <c r="A20" s="12"/>
      <c r="B20" s="2"/>
      <c r="C20" s="12"/>
      <c r="D20" s="12"/>
      <c r="E20" s="17" t="str">
        <f>'Rekapitulace stavby'!E14</f>
        <v>Vyplň údaj</v>
      </c>
      <c r="F20" s="29"/>
      <c r="G20" s="29"/>
      <c r="H20" s="29"/>
      <c r="I20" s="32" t="s">
        <v>28</v>
      </c>
      <c r="J20" s="15" t="str">
        <f>'Rekapitulace stavby'!AN14</f>
        <v>Vyplň údaj</v>
      </c>
      <c r="K20" s="12"/>
      <c r="L20" s="152"/>
      <c r="S20" s="12"/>
      <c r="T20" s="12"/>
      <c r="U20" s="12"/>
      <c r="V20" s="12"/>
      <c r="W20" s="12"/>
      <c r="X20" s="12"/>
      <c r="Y20" s="12"/>
      <c r="Z20" s="12"/>
      <c r="AA20" s="12"/>
      <c r="AB20" s="12"/>
      <c r="AC20" s="12"/>
      <c r="AD20" s="12"/>
      <c r="AE20" s="12"/>
    </row>
    <row r="21" spans="1:31" s="35" customFormat="1" ht="6.95" customHeight="1">
      <c r="A21" s="12"/>
      <c r="B21" s="2"/>
      <c r="C21" s="12"/>
      <c r="D21" s="12"/>
      <c r="E21" s="12"/>
      <c r="F21" s="12"/>
      <c r="G21" s="12"/>
      <c r="H21" s="12"/>
      <c r="I21" s="12"/>
      <c r="J21" s="12"/>
      <c r="K21" s="12"/>
      <c r="L21" s="152"/>
      <c r="S21" s="12"/>
      <c r="T21" s="12"/>
      <c r="U21" s="12"/>
      <c r="V21" s="12"/>
      <c r="W21" s="12"/>
      <c r="X21" s="12"/>
      <c r="Y21" s="12"/>
      <c r="Z21" s="12"/>
      <c r="AA21" s="12"/>
      <c r="AB21" s="12"/>
      <c r="AC21" s="12"/>
      <c r="AD21" s="12"/>
      <c r="AE21" s="12"/>
    </row>
    <row r="22" spans="1:31" s="35" customFormat="1" ht="12" customHeight="1">
      <c r="A22" s="12"/>
      <c r="B22" s="2"/>
      <c r="C22" s="99"/>
      <c r="D22" s="94" t="s">
        <v>31</v>
      </c>
      <c r="E22" s="99"/>
      <c r="F22" s="99"/>
      <c r="G22" s="99"/>
      <c r="H22" s="99"/>
      <c r="I22" s="94" t="s">
        <v>26</v>
      </c>
      <c r="J22" s="95" t="s">
        <v>3</v>
      </c>
      <c r="K22" s="99"/>
      <c r="L22" s="152"/>
      <c r="S22" s="12"/>
      <c r="T22" s="12"/>
      <c r="U22" s="12"/>
      <c r="V22" s="12"/>
      <c r="W22" s="12"/>
      <c r="X22" s="12"/>
      <c r="Y22" s="12"/>
      <c r="Z22" s="12"/>
      <c r="AA22" s="12"/>
      <c r="AB22" s="12"/>
      <c r="AC22" s="12"/>
      <c r="AD22" s="12"/>
      <c r="AE22" s="12"/>
    </row>
    <row r="23" spans="1:31" s="35" customFormat="1" ht="18" customHeight="1">
      <c r="A23" s="12"/>
      <c r="B23" s="2"/>
      <c r="C23" s="99"/>
      <c r="D23" s="99"/>
      <c r="E23" s="95" t="s">
        <v>32</v>
      </c>
      <c r="F23" s="99"/>
      <c r="G23" s="99"/>
      <c r="H23" s="99"/>
      <c r="I23" s="94" t="s">
        <v>28</v>
      </c>
      <c r="J23" s="95" t="s">
        <v>3</v>
      </c>
      <c r="K23" s="99"/>
      <c r="L23" s="152"/>
      <c r="S23" s="12"/>
      <c r="T23" s="12"/>
      <c r="U23" s="12"/>
      <c r="V23" s="12"/>
      <c r="W23" s="12"/>
      <c r="X23" s="12"/>
      <c r="Y23" s="12"/>
      <c r="Z23" s="12"/>
      <c r="AA23" s="12"/>
      <c r="AB23" s="12"/>
      <c r="AC23" s="12"/>
      <c r="AD23" s="12"/>
      <c r="AE23" s="12"/>
    </row>
    <row r="24" spans="1:31" s="35" customFormat="1" ht="6.95" customHeight="1">
      <c r="A24" s="12"/>
      <c r="B24" s="2"/>
      <c r="C24" s="99"/>
      <c r="D24" s="99"/>
      <c r="E24" s="99"/>
      <c r="F24" s="99"/>
      <c r="G24" s="99"/>
      <c r="H24" s="99"/>
      <c r="I24" s="99"/>
      <c r="J24" s="99"/>
      <c r="K24" s="99"/>
      <c r="L24" s="152"/>
      <c r="S24" s="12"/>
      <c r="T24" s="12"/>
      <c r="U24" s="12"/>
      <c r="V24" s="12"/>
      <c r="W24" s="12"/>
      <c r="X24" s="12"/>
      <c r="Y24" s="12"/>
      <c r="Z24" s="12"/>
      <c r="AA24" s="12"/>
      <c r="AB24" s="12"/>
      <c r="AC24" s="12"/>
      <c r="AD24" s="12"/>
      <c r="AE24" s="12"/>
    </row>
    <row r="25" spans="1:31" s="35" customFormat="1" ht="12" customHeight="1">
      <c r="A25" s="12"/>
      <c r="B25" s="2"/>
      <c r="C25" s="99"/>
      <c r="D25" s="94" t="s">
        <v>34</v>
      </c>
      <c r="E25" s="99"/>
      <c r="F25" s="99"/>
      <c r="G25" s="99"/>
      <c r="H25" s="99"/>
      <c r="I25" s="94" t="s">
        <v>26</v>
      </c>
      <c r="J25" s="95" t="str">
        <f>IF('Rekapitulace stavby'!AN19="","",'Rekapitulace stavby'!AN19)</f>
        <v/>
      </c>
      <c r="K25" s="99"/>
      <c r="L25" s="152"/>
      <c r="S25" s="12"/>
      <c r="T25" s="12"/>
      <c r="U25" s="12"/>
      <c r="V25" s="12"/>
      <c r="W25" s="12"/>
      <c r="X25" s="12"/>
      <c r="Y25" s="12"/>
      <c r="Z25" s="12"/>
      <c r="AA25" s="12"/>
      <c r="AB25" s="12"/>
      <c r="AC25" s="12"/>
      <c r="AD25" s="12"/>
      <c r="AE25" s="12"/>
    </row>
    <row r="26" spans="1:31" s="35" customFormat="1" ht="18" customHeight="1">
      <c r="A26" s="12"/>
      <c r="B26" s="2"/>
      <c r="C26" s="99"/>
      <c r="D26" s="99"/>
      <c r="E26" s="95" t="str">
        <f>IF('Rekapitulace stavby'!E20="","",'Rekapitulace stavby'!E20)</f>
        <v xml:space="preserve"> </v>
      </c>
      <c r="F26" s="99"/>
      <c r="G26" s="99"/>
      <c r="H26" s="99"/>
      <c r="I26" s="94" t="s">
        <v>28</v>
      </c>
      <c r="J26" s="95" t="str">
        <f>IF('Rekapitulace stavby'!AN20="","",'Rekapitulace stavby'!AN20)</f>
        <v/>
      </c>
      <c r="K26" s="99"/>
      <c r="L26" s="152"/>
      <c r="S26" s="12"/>
      <c r="T26" s="12"/>
      <c r="U26" s="12"/>
      <c r="V26" s="12"/>
      <c r="W26" s="12"/>
      <c r="X26" s="12"/>
      <c r="Y26" s="12"/>
      <c r="Z26" s="12"/>
      <c r="AA26" s="12"/>
      <c r="AB26" s="12"/>
      <c r="AC26" s="12"/>
      <c r="AD26" s="12"/>
      <c r="AE26" s="12"/>
    </row>
    <row r="27" spans="1:31" s="35" customFormat="1" ht="6.95" customHeight="1">
      <c r="A27" s="12"/>
      <c r="B27" s="2"/>
      <c r="C27" s="99"/>
      <c r="D27" s="99"/>
      <c r="E27" s="99"/>
      <c r="F27" s="99"/>
      <c r="G27" s="99"/>
      <c r="H27" s="99"/>
      <c r="I27" s="99"/>
      <c r="J27" s="99"/>
      <c r="K27" s="99"/>
      <c r="L27" s="152"/>
      <c r="S27" s="12"/>
      <c r="T27" s="12"/>
      <c r="U27" s="12"/>
      <c r="V27" s="12"/>
      <c r="W27" s="12"/>
      <c r="X27" s="12"/>
      <c r="Y27" s="12"/>
      <c r="Z27" s="12"/>
      <c r="AA27" s="12"/>
      <c r="AB27" s="12"/>
      <c r="AC27" s="12"/>
      <c r="AD27" s="12"/>
      <c r="AE27" s="12"/>
    </row>
    <row r="28" spans="1:31" s="35" customFormat="1" ht="12" customHeight="1">
      <c r="A28" s="12"/>
      <c r="B28" s="2"/>
      <c r="C28" s="99"/>
      <c r="D28" s="94" t="s">
        <v>36</v>
      </c>
      <c r="E28" s="99"/>
      <c r="F28" s="99"/>
      <c r="G28" s="99"/>
      <c r="H28" s="99"/>
      <c r="I28" s="99"/>
      <c r="J28" s="99"/>
      <c r="K28" s="99"/>
      <c r="L28" s="152"/>
      <c r="S28" s="12"/>
      <c r="T28" s="12"/>
      <c r="U28" s="12"/>
      <c r="V28" s="12"/>
      <c r="W28" s="12"/>
      <c r="X28" s="12"/>
      <c r="Y28" s="12"/>
      <c r="Z28" s="12"/>
      <c r="AA28" s="12"/>
      <c r="AB28" s="12"/>
      <c r="AC28" s="12"/>
      <c r="AD28" s="12"/>
      <c r="AE28" s="12"/>
    </row>
    <row r="29" spans="1:31" s="156" customFormat="1" ht="16.5" customHeight="1">
      <c r="A29" s="153"/>
      <c r="B29" s="154"/>
      <c r="C29" s="214"/>
      <c r="D29" s="214"/>
      <c r="E29" s="97" t="s">
        <v>3</v>
      </c>
      <c r="F29" s="97"/>
      <c r="G29" s="97"/>
      <c r="H29" s="97"/>
      <c r="I29" s="214"/>
      <c r="J29" s="214"/>
      <c r="K29" s="214"/>
      <c r="L29" s="155"/>
      <c r="S29" s="153"/>
      <c r="T29" s="153"/>
      <c r="U29" s="153"/>
      <c r="V29" s="153"/>
      <c r="W29" s="153"/>
      <c r="X29" s="153"/>
      <c r="Y29" s="153"/>
      <c r="Z29" s="153"/>
      <c r="AA29" s="153"/>
      <c r="AB29" s="153"/>
      <c r="AC29" s="153"/>
      <c r="AD29" s="153"/>
      <c r="AE29" s="153"/>
    </row>
    <row r="30" spans="1:31" s="35" customFormat="1" ht="6.95" customHeight="1">
      <c r="A30" s="12"/>
      <c r="B30" s="2"/>
      <c r="C30" s="99"/>
      <c r="D30" s="99"/>
      <c r="E30" s="99"/>
      <c r="F30" s="99"/>
      <c r="G30" s="99"/>
      <c r="H30" s="99"/>
      <c r="I30" s="99"/>
      <c r="J30" s="99"/>
      <c r="K30" s="99"/>
      <c r="L30" s="152"/>
      <c r="S30" s="12"/>
      <c r="T30" s="12"/>
      <c r="U30" s="12"/>
      <c r="V30" s="12"/>
      <c r="W30" s="12"/>
      <c r="X30" s="12"/>
      <c r="Y30" s="12"/>
      <c r="Z30" s="12"/>
      <c r="AA30" s="12"/>
      <c r="AB30" s="12"/>
      <c r="AC30" s="12"/>
      <c r="AD30" s="12"/>
      <c r="AE30" s="12"/>
    </row>
    <row r="31" spans="1:31" s="35" customFormat="1" ht="6.95" customHeight="1">
      <c r="A31" s="12"/>
      <c r="B31" s="2"/>
      <c r="C31" s="99"/>
      <c r="D31" s="215"/>
      <c r="E31" s="215"/>
      <c r="F31" s="215"/>
      <c r="G31" s="215"/>
      <c r="H31" s="215"/>
      <c r="I31" s="215"/>
      <c r="J31" s="215"/>
      <c r="K31" s="215"/>
      <c r="L31" s="152"/>
      <c r="S31" s="12"/>
      <c r="T31" s="12"/>
      <c r="U31" s="12"/>
      <c r="V31" s="12"/>
      <c r="W31" s="12"/>
      <c r="X31" s="12"/>
      <c r="Y31" s="12"/>
      <c r="Z31" s="12"/>
      <c r="AA31" s="12"/>
      <c r="AB31" s="12"/>
      <c r="AC31" s="12"/>
      <c r="AD31" s="12"/>
      <c r="AE31" s="12"/>
    </row>
    <row r="32" spans="1:31" s="35" customFormat="1" ht="25.35" customHeight="1">
      <c r="A32" s="12"/>
      <c r="B32" s="2"/>
      <c r="C32" s="99"/>
      <c r="D32" s="216" t="s">
        <v>38</v>
      </c>
      <c r="E32" s="99"/>
      <c r="F32" s="99"/>
      <c r="G32" s="99"/>
      <c r="H32" s="99"/>
      <c r="I32" s="99"/>
      <c r="J32" s="217">
        <f>ROUND(J87,2)</f>
        <v>0</v>
      </c>
      <c r="K32" s="99"/>
      <c r="L32" s="152"/>
      <c r="S32" s="12"/>
      <c r="T32" s="12"/>
      <c r="U32" s="12"/>
      <c r="V32" s="12"/>
      <c r="W32" s="12"/>
      <c r="X32" s="12"/>
      <c r="Y32" s="12"/>
      <c r="Z32" s="12"/>
      <c r="AA32" s="12"/>
      <c r="AB32" s="12"/>
      <c r="AC32" s="12"/>
      <c r="AD32" s="12"/>
      <c r="AE32" s="12"/>
    </row>
    <row r="33" spans="1:31" s="35" customFormat="1" ht="6.95" customHeight="1">
      <c r="A33" s="12"/>
      <c r="B33" s="2"/>
      <c r="C33" s="99"/>
      <c r="D33" s="215"/>
      <c r="E33" s="215"/>
      <c r="F33" s="215"/>
      <c r="G33" s="215"/>
      <c r="H33" s="215"/>
      <c r="I33" s="215"/>
      <c r="J33" s="215"/>
      <c r="K33" s="215"/>
      <c r="L33" s="152"/>
      <c r="S33" s="12"/>
      <c r="T33" s="12"/>
      <c r="U33" s="12"/>
      <c r="V33" s="12"/>
      <c r="W33" s="12"/>
      <c r="X33" s="12"/>
      <c r="Y33" s="12"/>
      <c r="Z33" s="12"/>
      <c r="AA33" s="12"/>
      <c r="AB33" s="12"/>
      <c r="AC33" s="12"/>
      <c r="AD33" s="12"/>
      <c r="AE33" s="12"/>
    </row>
    <row r="34" spans="1:31" s="35" customFormat="1" ht="14.45" customHeight="1">
      <c r="A34" s="12"/>
      <c r="B34" s="2"/>
      <c r="C34" s="99"/>
      <c r="D34" s="99"/>
      <c r="E34" s="99"/>
      <c r="F34" s="218" t="s">
        <v>40</v>
      </c>
      <c r="G34" s="99"/>
      <c r="H34" s="99"/>
      <c r="I34" s="218" t="s">
        <v>39</v>
      </c>
      <c r="J34" s="218" t="s">
        <v>41</v>
      </c>
      <c r="K34" s="99"/>
      <c r="L34" s="152"/>
      <c r="S34" s="12"/>
      <c r="T34" s="12"/>
      <c r="U34" s="12"/>
      <c r="V34" s="12"/>
      <c r="W34" s="12"/>
      <c r="X34" s="12"/>
      <c r="Y34" s="12"/>
      <c r="Z34" s="12"/>
      <c r="AA34" s="12"/>
      <c r="AB34" s="12"/>
      <c r="AC34" s="12"/>
      <c r="AD34" s="12"/>
      <c r="AE34" s="12"/>
    </row>
    <row r="35" spans="1:31" s="35" customFormat="1" ht="14.45" customHeight="1">
      <c r="A35" s="12"/>
      <c r="B35" s="2"/>
      <c r="C35" s="99"/>
      <c r="D35" s="219" t="s">
        <v>42</v>
      </c>
      <c r="E35" s="94" t="s">
        <v>43</v>
      </c>
      <c r="F35" s="220">
        <f>ROUND((SUM(BE87:BE103)),2)</f>
        <v>0</v>
      </c>
      <c r="G35" s="99"/>
      <c r="H35" s="99"/>
      <c r="I35" s="221">
        <v>0.21</v>
      </c>
      <c r="J35" s="220">
        <f>ROUND(((SUM(BE87:BE103))*I35),2)</f>
        <v>0</v>
      </c>
      <c r="K35" s="99"/>
      <c r="L35" s="152"/>
      <c r="S35" s="12"/>
      <c r="T35" s="12"/>
      <c r="U35" s="12"/>
      <c r="V35" s="12"/>
      <c r="W35" s="12"/>
      <c r="X35" s="12"/>
      <c r="Y35" s="12"/>
      <c r="Z35" s="12"/>
      <c r="AA35" s="12"/>
      <c r="AB35" s="12"/>
      <c r="AC35" s="12"/>
      <c r="AD35" s="12"/>
      <c r="AE35" s="12"/>
    </row>
    <row r="36" spans="1:31" s="35" customFormat="1" ht="14.45" customHeight="1">
      <c r="A36" s="12"/>
      <c r="B36" s="2"/>
      <c r="C36" s="99"/>
      <c r="D36" s="99"/>
      <c r="E36" s="94" t="s">
        <v>44</v>
      </c>
      <c r="F36" s="220">
        <f>ROUND((SUM(BF87:BF103)),2)</f>
        <v>0</v>
      </c>
      <c r="G36" s="99"/>
      <c r="H36" s="99"/>
      <c r="I36" s="221">
        <v>0.15</v>
      </c>
      <c r="J36" s="220">
        <f>ROUND(((SUM(BF87:BF103))*I36),2)</f>
        <v>0</v>
      </c>
      <c r="K36" s="99"/>
      <c r="L36" s="152"/>
      <c r="S36" s="12"/>
      <c r="T36" s="12"/>
      <c r="U36" s="12"/>
      <c r="V36" s="12"/>
      <c r="W36" s="12"/>
      <c r="X36" s="12"/>
      <c r="Y36" s="12"/>
      <c r="Z36" s="12"/>
      <c r="AA36" s="12"/>
      <c r="AB36" s="12"/>
      <c r="AC36" s="12"/>
      <c r="AD36" s="12"/>
      <c r="AE36" s="12"/>
    </row>
    <row r="37" spans="1:31" s="35" customFormat="1" ht="14.45" customHeight="1" hidden="1">
      <c r="A37" s="12"/>
      <c r="B37" s="2"/>
      <c r="C37" s="99"/>
      <c r="D37" s="99"/>
      <c r="E37" s="94" t="s">
        <v>45</v>
      </c>
      <c r="F37" s="220">
        <f>ROUND((SUM(BG87:BG103)),2)</f>
        <v>0</v>
      </c>
      <c r="G37" s="99"/>
      <c r="H37" s="99"/>
      <c r="I37" s="221">
        <v>0.21</v>
      </c>
      <c r="J37" s="220">
        <f>0</f>
        <v>0</v>
      </c>
      <c r="K37" s="99"/>
      <c r="L37" s="152"/>
      <c r="S37" s="12"/>
      <c r="T37" s="12"/>
      <c r="U37" s="12"/>
      <c r="V37" s="12"/>
      <c r="W37" s="12"/>
      <c r="X37" s="12"/>
      <c r="Y37" s="12"/>
      <c r="Z37" s="12"/>
      <c r="AA37" s="12"/>
      <c r="AB37" s="12"/>
      <c r="AC37" s="12"/>
      <c r="AD37" s="12"/>
      <c r="AE37" s="12"/>
    </row>
    <row r="38" spans="1:31" s="35" customFormat="1" ht="14.45" customHeight="1" hidden="1">
      <c r="A38" s="12"/>
      <c r="B38" s="2"/>
      <c r="C38" s="99"/>
      <c r="D38" s="99"/>
      <c r="E38" s="94" t="s">
        <v>46</v>
      </c>
      <c r="F38" s="220">
        <f>ROUND((SUM(BH87:BH103)),2)</f>
        <v>0</v>
      </c>
      <c r="G38" s="99"/>
      <c r="H38" s="99"/>
      <c r="I38" s="221">
        <v>0.15</v>
      </c>
      <c r="J38" s="220">
        <f>0</f>
        <v>0</v>
      </c>
      <c r="K38" s="99"/>
      <c r="L38" s="152"/>
      <c r="S38" s="12"/>
      <c r="T38" s="12"/>
      <c r="U38" s="12"/>
      <c r="V38" s="12"/>
      <c r="W38" s="12"/>
      <c r="X38" s="12"/>
      <c r="Y38" s="12"/>
      <c r="Z38" s="12"/>
      <c r="AA38" s="12"/>
      <c r="AB38" s="12"/>
      <c r="AC38" s="12"/>
      <c r="AD38" s="12"/>
      <c r="AE38" s="12"/>
    </row>
    <row r="39" spans="1:31" s="35" customFormat="1" ht="14.45" customHeight="1" hidden="1">
      <c r="A39" s="12"/>
      <c r="B39" s="2"/>
      <c r="C39" s="99"/>
      <c r="D39" s="99"/>
      <c r="E39" s="94" t="s">
        <v>47</v>
      </c>
      <c r="F39" s="220">
        <f>ROUND((SUM(BI87:BI103)),2)</f>
        <v>0</v>
      </c>
      <c r="G39" s="99"/>
      <c r="H39" s="99"/>
      <c r="I39" s="221">
        <v>0</v>
      </c>
      <c r="J39" s="220">
        <f>0</f>
        <v>0</v>
      </c>
      <c r="K39" s="99"/>
      <c r="L39" s="152"/>
      <c r="S39" s="12"/>
      <c r="T39" s="12"/>
      <c r="U39" s="12"/>
      <c r="V39" s="12"/>
      <c r="W39" s="12"/>
      <c r="X39" s="12"/>
      <c r="Y39" s="12"/>
      <c r="Z39" s="12"/>
      <c r="AA39" s="12"/>
      <c r="AB39" s="12"/>
      <c r="AC39" s="12"/>
      <c r="AD39" s="12"/>
      <c r="AE39" s="12"/>
    </row>
    <row r="40" spans="1:31" s="35" customFormat="1" ht="6.95" customHeight="1">
      <c r="A40" s="12"/>
      <c r="B40" s="2"/>
      <c r="C40" s="99"/>
      <c r="D40" s="99"/>
      <c r="E40" s="99"/>
      <c r="F40" s="99"/>
      <c r="G40" s="99"/>
      <c r="H40" s="99"/>
      <c r="I40" s="99"/>
      <c r="J40" s="99"/>
      <c r="K40" s="99"/>
      <c r="L40" s="152"/>
      <c r="S40" s="12"/>
      <c r="T40" s="12"/>
      <c r="U40" s="12"/>
      <c r="V40" s="12"/>
      <c r="W40" s="12"/>
      <c r="X40" s="12"/>
      <c r="Y40" s="12"/>
      <c r="Z40" s="12"/>
      <c r="AA40" s="12"/>
      <c r="AB40" s="12"/>
      <c r="AC40" s="12"/>
      <c r="AD40" s="12"/>
      <c r="AE40" s="12"/>
    </row>
    <row r="41" spans="1:31" s="35" customFormat="1" ht="25.35" customHeight="1">
      <c r="A41" s="12"/>
      <c r="B41" s="2"/>
      <c r="C41" s="228"/>
      <c r="D41" s="222" t="s">
        <v>48</v>
      </c>
      <c r="E41" s="130"/>
      <c r="F41" s="130"/>
      <c r="G41" s="223" t="s">
        <v>49</v>
      </c>
      <c r="H41" s="224" t="s">
        <v>50</v>
      </c>
      <c r="I41" s="130"/>
      <c r="J41" s="225">
        <f>SUM(J32:J39)</f>
        <v>0</v>
      </c>
      <c r="K41" s="226"/>
      <c r="L41" s="152"/>
      <c r="S41" s="12"/>
      <c r="T41" s="12"/>
      <c r="U41" s="12"/>
      <c r="V41" s="12"/>
      <c r="W41" s="12"/>
      <c r="X41" s="12"/>
      <c r="Y41" s="12"/>
      <c r="Z41" s="12"/>
      <c r="AA41" s="12"/>
      <c r="AB41" s="12"/>
      <c r="AC41" s="12"/>
      <c r="AD41" s="12"/>
      <c r="AE41" s="12"/>
    </row>
    <row r="42" spans="1:31" s="35" customFormat="1" ht="14.45" customHeight="1">
      <c r="A42" s="12"/>
      <c r="B42" s="39"/>
      <c r="C42" s="117"/>
      <c r="D42" s="117"/>
      <c r="E42" s="117"/>
      <c r="F42" s="117"/>
      <c r="G42" s="117"/>
      <c r="H42" s="117"/>
      <c r="I42" s="117"/>
      <c r="J42" s="117"/>
      <c r="K42" s="117"/>
      <c r="L42" s="152"/>
      <c r="S42" s="12"/>
      <c r="T42" s="12"/>
      <c r="U42" s="12"/>
      <c r="V42" s="12"/>
      <c r="W42" s="12"/>
      <c r="X42" s="12"/>
      <c r="Y42" s="12"/>
      <c r="Z42" s="12"/>
      <c r="AA42" s="12"/>
      <c r="AB42" s="12"/>
      <c r="AC42" s="12"/>
      <c r="AD42" s="12"/>
      <c r="AE42" s="12"/>
    </row>
    <row r="43" spans="3:11" ht="12">
      <c r="C43" s="90"/>
      <c r="D43" s="90"/>
      <c r="E43" s="90"/>
      <c r="F43" s="90"/>
      <c r="G43" s="90"/>
      <c r="H43" s="90"/>
      <c r="I43" s="90"/>
      <c r="J43" s="90"/>
      <c r="K43" s="90"/>
    </row>
    <row r="44" spans="3:11" ht="12">
      <c r="C44" s="90"/>
      <c r="D44" s="90"/>
      <c r="E44" s="90"/>
      <c r="F44" s="90"/>
      <c r="G44" s="90"/>
      <c r="H44" s="90"/>
      <c r="I44" s="90"/>
      <c r="J44" s="90"/>
      <c r="K44" s="90"/>
    </row>
    <row r="45" spans="3:11" ht="12">
      <c r="C45" s="90"/>
      <c r="D45" s="90"/>
      <c r="E45" s="90"/>
      <c r="F45" s="90"/>
      <c r="G45" s="90"/>
      <c r="H45" s="90"/>
      <c r="I45" s="90"/>
      <c r="J45" s="90"/>
      <c r="K45" s="90"/>
    </row>
    <row r="46" spans="1:31" s="35" customFormat="1" ht="6.95" customHeight="1">
      <c r="A46" s="12"/>
      <c r="B46" s="41"/>
      <c r="C46" s="118"/>
      <c r="D46" s="118"/>
      <c r="E46" s="118"/>
      <c r="F46" s="118"/>
      <c r="G46" s="118"/>
      <c r="H46" s="118"/>
      <c r="I46" s="118"/>
      <c r="J46" s="118"/>
      <c r="K46" s="118"/>
      <c r="L46" s="152"/>
      <c r="S46" s="12"/>
      <c r="T46" s="12"/>
      <c r="U46" s="12"/>
      <c r="V46" s="12"/>
      <c r="W46" s="12"/>
      <c r="X46" s="12"/>
      <c r="Y46" s="12"/>
      <c r="Z46" s="12"/>
      <c r="AA46" s="12"/>
      <c r="AB46" s="12"/>
      <c r="AC46" s="12"/>
      <c r="AD46" s="12"/>
      <c r="AE46" s="12"/>
    </row>
    <row r="47" spans="1:31" s="35" customFormat="1" ht="24.95" customHeight="1">
      <c r="A47" s="12"/>
      <c r="B47" s="2"/>
      <c r="C47" s="89" t="s">
        <v>107</v>
      </c>
      <c r="D47" s="99"/>
      <c r="E47" s="99"/>
      <c r="F47" s="99"/>
      <c r="G47" s="99"/>
      <c r="H47" s="99"/>
      <c r="I47" s="99"/>
      <c r="J47" s="99"/>
      <c r="K47" s="99"/>
      <c r="L47" s="152"/>
      <c r="S47" s="12"/>
      <c r="T47" s="12"/>
      <c r="U47" s="12"/>
      <c r="V47" s="12"/>
      <c r="W47" s="12"/>
      <c r="X47" s="12"/>
      <c r="Y47" s="12"/>
      <c r="Z47" s="12"/>
      <c r="AA47" s="12"/>
      <c r="AB47" s="12"/>
      <c r="AC47" s="12"/>
      <c r="AD47" s="12"/>
      <c r="AE47" s="12"/>
    </row>
    <row r="48" spans="1:31" s="35" customFormat="1" ht="6.95" customHeight="1">
      <c r="A48" s="12"/>
      <c r="B48" s="2"/>
      <c r="C48" s="99"/>
      <c r="D48" s="99"/>
      <c r="E48" s="99"/>
      <c r="F48" s="99"/>
      <c r="G48" s="99"/>
      <c r="H48" s="99"/>
      <c r="I48" s="99"/>
      <c r="J48" s="99"/>
      <c r="K48" s="99"/>
      <c r="L48" s="152"/>
      <c r="S48" s="12"/>
      <c r="T48" s="12"/>
      <c r="U48" s="12"/>
      <c r="V48" s="12"/>
      <c r="W48" s="12"/>
      <c r="X48" s="12"/>
      <c r="Y48" s="12"/>
      <c r="Z48" s="12"/>
      <c r="AA48" s="12"/>
      <c r="AB48" s="12"/>
      <c r="AC48" s="12"/>
      <c r="AD48" s="12"/>
      <c r="AE48" s="12"/>
    </row>
    <row r="49" spans="1:31" s="35" customFormat="1" ht="12" customHeight="1">
      <c r="A49" s="12"/>
      <c r="B49" s="2"/>
      <c r="C49" s="94" t="s">
        <v>17</v>
      </c>
      <c r="D49" s="99"/>
      <c r="E49" s="99"/>
      <c r="F49" s="99"/>
      <c r="G49" s="99"/>
      <c r="H49" s="99"/>
      <c r="I49" s="99"/>
      <c r="J49" s="99"/>
      <c r="K49" s="99"/>
      <c r="L49" s="152"/>
      <c r="S49" s="12"/>
      <c r="T49" s="12"/>
      <c r="U49" s="12"/>
      <c r="V49" s="12"/>
      <c r="W49" s="12"/>
      <c r="X49" s="12"/>
      <c r="Y49" s="12"/>
      <c r="Z49" s="12"/>
      <c r="AA49" s="12"/>
      <c r="AB49" s="12"/>
      <c r="AC49" s="12"/>
      <c r="AD49" s="12"/>
      <c r="AE49" s="12"/>
    </row>
    <row r="50" spans="1:31" s="35" customFormat="1" ht="26.25" customHeight="1">
      <c r="A50" s="12"/>
      <c r="B50" s="2"/>
      <c r="C50" s="99"/>
      <c r="D50" s="99"/>
      <c r="E50" s="210" t="str">
        <f>E7</f>
        <v>Stavební úpravy pro urgentní příjem interních oborů Nemocnice Tábor, a.s.</v>
      </c>
      <c r="F50" s="211"/>
      <c r="G50" s="211"/>
      <c r="H50" s="211"/>
      <c r="I50" s="99"/>
      <c r="J50" s="99"/>
      <c r="K50" s="99"/>
      <c r="L50" s="152"/>
      <c r="S50" s="12"/>
      <c r="T50" s="12"/>
      <c r="U50" s="12"/>
      <c r="V50" s="12"/>
      <c r="W50" s="12"/>
      <c r="X50" s="12"/>
      <c r="Y50" s="12"/>
      <c r="Z50" s="12"/>
      <c r="AA50" s="12"/>
      <c r="AB50" s="12"/>
      <c r="AC50" s="12"/>
      <c r="AD50" s="12"/>
      <c r="AE50" s="12"/>
    </row>
    <row r="51" spans="2:12" ht="12" customHeight="1">
      <c r="B51" s="25"/>
      <c r="C51" s="94" t="s">
        <v>103</v>
      </c>
      <c r="D51" s="90"/>
      <c r="E51" s="90"/>
      <c r="F51" s="90"/>
      <c r="G51" s="90"/>
      <c r="H51" s="90"/>
      <c r="I51" s="90"/>
      <c r="J51" s="90"/>
      <c r="K51" s="90"/>
      <c r="L51" s="25"/>
    </row>
    <row r="52" spans="1:31" s="35" customFormat="1" ht="16.5" customHeight="1">
      <c r="A52" s="12"/>
      <c r="B52" s="2"/>
      <c r="C52" s="99"/>
      <c r="D52" s="99"/>
      <c r="E52" s="210" t="s">
        <v>104</v>
      </c>
      <c r="F52" s="212"/>
      <c r="G52" s="212"/>
      <c r="H52" s="212"/>
      <c r="I52" s="99"/>
      <c r="J52" s="99"/>
      <c r="K52" s="99"/>
      <c r="L52" s="152"/>
      <c r="S52" s="12"/>
      <c r="T52" s="12"/>
      <c r="U52" s="12"/>
      <c r="V52" s="12"/>
      <c r="W52" s="12"/>
      <c r="X52" s="12"/>
      <c r="Y52" s="12"/>
      <c r="Z52" s="12"/>
      <c r="AA52" s="12"/>
      <c r="AB52" s="12"/>
      <c r="AC52" s="12"/>
      <c r="AD52" s="12"/>
      <c r="AE52" s="12"/>
    </row>
    <row r="53" spans="1:31" s="35" customFormat="1" ht="12" customHeight="1">
      <c r="A53" s="12"/>
      <c r="B53" s="2"/>
      <c r="C53" s="94" t="s">
        <v>105</v>
      </c>
      <c r="D53" s="99"/>
      <c r="E53" s="99"/>
      <c r="F53" s="99"/>
      <c r="G53" s="99"/>
      <c r="H53" s="99"/>
      <c r="I53" s="99"/>
      <c r="J53" s="99"/>
      <c r="K53" s="99"/>
      <c r="L53" s="152"/>
      <c r="S53" s="12"/>
      <c r="T53" s="12"/>
      <c r="U53" s="12"/>
      <c r="V53" s="12"/>
      <c r="W53" s="12"/>
      <c r="X53" s="12"/>
      <c r="Y53" s="12"/>
      <c r="Z53" s="12"/>
      <c r="AA53" s="12"/>
      <c r="AB53" s="12"/>
      <c r="AC53" s="12"/>
      <c r="AD53" s="12"/>
      <c r="AE53" s="12"/>
    </row>
    <row r="54" spans="1:31" s="35" customFormat="1" ht="16.5" customHeight="1">
      <c r="A54" s="12"/>
      <c r="B54" s="2"/>
      <c r="C54" s="99"/>
      <c r="D54" s="99"/>
      <c r="E54" s="122" t="str">
        <f>E11</f>
        <v>3 - Veřejné osvětlení</v>
      </c>
      <c r="F54" s="212"/>
      <c r="G54" s="212"/>
      <c r="H54" s="212"/>
      <c r="I54" s="99"/>
      <c r="J54" s="99"/>
      <c r="K54" s="99"/>
      <c r="L54" s="152"/>
      <c r="S54" s="12"/>
      <c r="T54" s="12"/>
      <c r="U54" s="12"/>
      <c r="V54" s="12"/>
      <c r="W54" s="12"/>
      <c r="X54" s="12"/>
      <c r="Y54" s="12"/>
      <c r="Z54" s="12"/>
      <c r="AA54" s="12"/>
      <c r="AB54" s="12"/>
      <c r="AC54" s="12"/>
      <c r="AD54" s="12"/>
      <c r="AE54" s="12"/>
    </row>
    <row r="55" spans="1:31" s="35" customFormat="1" ht="6.95" customHeight="1">
      <c r="A55" s="12"/>
      <c r="B55" s="2"/>
      <c r="C55" s="99"/>
      <c r="D55" s="99"/>
      <c r="E55" s="99"/>
      <c r="F55" s="99"/>
      <c r="G55" s="99"/>
      <c r="H55" s="99"/>
      <c r="I55" s="99"/>
      <c r="J55" s="99"/>
      <c r="K55" s="99"/>
      <c r="L55" s="152"/>
      <c r="S55" s="12"/>
      <c r="T55" s="12"/>
      <c r="U55" s="12"/>
      <c r="V55" s="12"/>
      <c r="W55" s="12"/>
      <c r="X55" s="12"/>
      <c r="Y55" s="12"/>
      <c r="Z55" s="12"/>
      <c r="AA55" s="12"/>
      <c r="AB55" s="12"/>
      <c r="AC55" s="12"/>
      <c r="AD55" s="12"/>
      <c r="AE55" s="12"/>
    </row>
    <row r="56" spans="1:31" s="35" customFormat="1" ht="12" customHeight="1">
      <c r="A56" s="12"/>
      <c r="B56" s="2"/>
      <c r="C56" s="94" t="s">
        <v>21</v>
      </c>
      <c r="D56" s="99"/>
      <c r="E56" s="99"/>
      <c r="F56" s="95" t="str">
        <f>F14</f>
        <v>Tř. Kpt. Jaroše 200/10, 390 03 Tábor</v>
      </c>
      <c r="G56" s="99"/>
      <c r="H56" s="99"/>
      <c r="I56" s="94" t="s">
        <v>23</v>
      </c>
      <c r="J56" s="213" t="str">
        <f>IF(J14="","",J14)</f>
        <v>29. 4. 2020</v>
      </c>
      <c r="K56" s="99"/>
      <c r="L56" s="152"/>
      <c r="S56" s="12"/>
      <c r="T56" s="12"/>
      <c r="U56" s="12"/>
      <c r="V56" s="12"/>
      <c r="W56" s="12"/>
      <c r="X56" s="12"/>
      <c r="Y56" s="12"/>
      <c r="Z56" s="12"/>
      <c r="AA56" s="12"/>
      <c r="AB56" s="12"/>
      <c r="AC56" s="12"/>
      <c r="AD56" s="12"/>
      <c r="AE56" s="12"/>
    </row>
    <row r="57" spans="1:31" s="35" customFormat="1" ht="6.95" customHeight="1">
      <c r="A57" s="12"/>
      <c r="B57" s="2"/>
      <c r="C57" s="99"/>
      <c r="D57" s="99"/>
      <c r="E57" s="99"/>
      <c r="F57" s="99"/>
      <c r="G57" s="99"/>
      <c r="H57" s="99"/>
      <c r="I57" s="99"/>
      <c r="J57" s="99"/>
      <c r="K57" s="99"/>
      <c r="L57" s="152"/>
      <c r="S57" s="12"/>
      <c r="T57" s="12"/>
      <c r="U57" s="12"/>
      <c r="V57" s="12"/>
      <c r="W57" s="12"/>
      <c r="X57" s="12"/>
      <c r="Y57" s="12"/>
      <c r="Z57" s="12"/>
      <c r="AA57" s="12"/>
      <c r="AB57" s="12"/>
      <c r="AC57" s="12"/>
      <c r="AD57" s="12"/>
      <c r="AE57" s="12"/>
    </row>
    <row r="58" spans="1:31" s="35" customFormat="1" ht="15.2" customHeight="1">
      <c r="A58" s="12"/>
      <c r="B58" s="2"/>
      <c r="C58" s="94" t="s">
        <v>25</v>
      </c>
      <c r="D58" s="99"/>
      <c r="E58" s="99"/>
      <c r="F58" s="95" t="str">
        <f>E17</f>
        <v>Nemocnice Tábor, a.s.</v>
      </c>
      <c r="G58" s="99"/>
      <c r="H58" s="99"/>
      <c r="I58" s="94" t="s">
        <v>31</v>
      </c>
      <c r="J58" s="227" t="str">
        <f>E23</f>
        <v>AGP nova spol. s r.o.</v>
      </c>
      <c r="K58" s="99"/>
      <c r="L58" s="152"/>
      <c r="S58" s="12"/>
      <c r="T58" s="12"/>
      <c r="U58" s="12"/>
      <c r="V58" s="12"/>
      <c r="W58" s="12"/>
      <c r="X58" s="12"/>
      <c r="Y58" s="12"/>
      <c r="Z58" s="12"/>
      <c r="AA58" s="12"/>
      <c r="AB58" s="12"/>
      <c r="AC58" s="12"/>
      <c r="AD58" s="12"/>
      <c r="AE58" s="12"/>
    </row>
    <row r="59" spans="1:31" s="35" customFormat="1" ht="15.2" customHeight="1">
      <c r="A59" s="12"/>
      <c r="B59" s="2"/>
      <c r="C59" s="94" t="s">
        <v>29</v>
      </c>
      <c r="D59" s="99"/>
      <c r="E59" s="99"/>
      <c r="F59" s="95" t="str">
        <f>IF(E20="","",E20)</f>
        <v>Vyplň údaj</v>
      </c>
      <c r="G59" s="99"/>
      <c r="H59" s="99"/>
      <c r="I59" s="94" t="s">
        <v>34</v>
      </c>
      <c r="J59" s="227" t="str">
        <f>E26</f>
        <v xml:space="preserve"> </v>
      </c>
      <c r="K59" s="99"/>
      <c r="L59" s="152"/>
      <c r="S59" s="12"/>
      <c r="T59" s="12"/>
      <c r="U59" s="12"/>
      <c r="V59" s="12"/>
      <c r="W59" s="12"/>
      <c r="X59" s="12"/>
      <c r="Y59" s="12"/>
      <c r="Z59" s="12"/>
      <c r="AA59" s="12"/>
      <c r="AB59" s="12"/>
      <c r="AC59" s="12"/>
      <c r="AD59" s="12"/>
      <c r="AE59" s="12"/>
    </row>
    <row r="60" spans="1:31" s="35" customFormat="1" ht="10.35" customHeight="1">
      <c r="A60" s="12"/>
      <c r="B60" s="2"/>
      <c r="C60" s="99"/>
      <c r="D60" s="99"/>
      <c r="E60" s="99"/>
      <c r="F60" s="99"/>
      <c r="G60" s="99"/>
      <c r="H60" s="99"/>
      <c r="I60" s="99"/>
      <c r="J60" s="99"/>
      <c r="K60" s="99"/>
      <c r="L60" s="152"/>
      <c r="S60" s="12"/>
      <c r="T60" s="12"/>
      <c r="U60" s="12"/>
      <c r="V60" s="12"/>
      <c r="W60" s="12"/>
      <c r="X60" s="12"/>
      <c r="Y60" s="12"/>
      <c r="Z60" s="12"/>
      <c r="AA60" s="12"/>
      <c r="AB60" s="12"/>
      <c r="AC60" s="12"/>
      <c r="AD60" s="12"/>
      <c r="AE60" s="12"/>
    </row>
    <row r="61" spans="1:31" s="35" customFormat="1" ht="29.25" customHeight="1">
      <c r="A61" s="12"/>
      <c r="B61" s="2"/>
      <c r="C61" s="276" t="s">
        <v>108</v>
      </c>
      <c r="D61" s="228"/>
      <c r="E61" s="228"/>
      <c r="F61" s="228"/>
      <c r="G61" s="228"/>
      <c r="H61" s="228"/>
      <c r="I61" s="228"/>
      <c r="J61" s="229" t="s">
        <v>109</v>
      </c>
      <c r="K61" s="228"/>
      <c r="L61" s="152"/>
      <c r="S61" s="12"/>
      <c r="T61" s="12"/>
      <c r="U61" s="12"/>
      <c r="V61" s="12"/>
      <c r="W61" s="12"/>
      <c r="X61" s="12"/>
      <c r="Y61" s="12"/>
      <c r="Z61" s="12"/>
      <c r="AA61" s="12"/>
      <c r="AB61" s="12"/>
      <c r="AC61" s="12"/>
      <c r="AD61" s="12"/>
      <c r="AE61" s="12"/>
    </row>
    <row r="62" spans="1:31" s="35" customFormat="1" ht="10.35" customHeight="1">
      <c r="A62" s="12"/>
      <c r="B62" s="2"/>
      <c r="C62" s="99"/>
      <c r="D62" s="99"/>
      <c r="E62" s="99"/>
      <c r="F62" s="99"/>
      <c r="G62" s="99"/>
      <c r="H62" s="99"/>
      <c r="I62" s="99"/>
      <c r="J62" s="99"/>
      <c r="K62" s="99"/>
      <c r="L62" s="152"/>
      <c r="S62" s="12"/>
      <c r="T62" s="12"/>
      <c r="U62" s="12"/>
      <c r="V62" s="12"/>
      <c r="W62" s="12"/>
      <c r="X62" s="12"/>
      <c r="Y62" s="12"/>
      <c r="Z62" s="12"/>
      <c r="AA62" s="12"/>
      <c r="AB62" s="12"/>
      <c r="AC62" s="12"/>
      <c r="AD62" s="12"/>
      <c r="AE62" s="12"/>
    </row>
    <row r="63" spans="1:47" s="35" customFormat="1" ht="22.9" customHeight="1">
      <c r="A63" s="12"/>
      <c r="B63" s="2"/>
      <c r="C63" s="277" t="s">
        <v>70</v>
      </c>
      <c r="D63" s="99"/>
      <c r="E63" s="99"/>
      <c r="F63" s="99"/>
      <c r="G63" s="99"/>
      <c r="H63" s="99"/>
      <c r="I63" s="99"/>
      <c r="J63" s="217">
        <f>J87</f>
        <v>0</v>
      </c>
      <c r="K63" s="99"/>
      <c r="L63" s="152"/>
      <c r="S63" s="12"/>
      <c r="T63" s="12"/>
      <c r="U63" s="12"/>
      <c r="V63" s="12"/>
      <c r="W63" s="12"/>
      <c r="X63" s="12"/>
      <c r="Y63" s="12"/>
      <c r="Z63" s="12"/>
      <c r="AA63" s="12"/>
      <c r="AB63" s="12"/>
      <c r="AC63" s="12"/>
      <c r="AD63" s="12"/>
      <c r="AE63" s="12"/>
      <c r="AU63" s="22" t="s">
        <v>110</v>
      </c>
    </row>
    <row r="64" spans="2:12" s="160" customFormat="1" ht="24.95" customHeight="1">
      <c r="B64" s="161"/>
      <c r="C64" s="233"/>
      <c r="D64" s="230" t="s">
        <v>918</v>
      </c>
      <c r="E64" s="231"/>
      <c r="F64" s="231"/>
      <c r="G64" s="231"/>
      <c r="H64" s="231"/>
      <c r="I64" s="231"/>
      <c r="J64" s="232">
        <f>J88</f>
        <v>0</v>
      </c>
      <c r="K64" s="233"/>
      <c r="L64" s="161"/>
    </row>
    <row r="65" spans="2:12" s="78" customFormat="1" ht="19.9" customHeight="1">
      <c r="B65" s="162"/>
      <c r="C65" s="146"/>
      <c r="D65" s="234" t="s">
        <v>919</v>
      </c>
      <c r="E65" s="235"/>
      <c r="F65" s="235"/>
      <c r="G65" s="235"/>
      <c r="H65" s="235"/>
      <c r="I65" s="235"/>
      <c r="J65" s="236">
        <f>J89</f>
        <v>0</v>
      </c>
      <c r="K65" s="146"/>
      <c r="L65" s="162"/>
    </row>
    <row r="66" spans="1:31" s="35" customFormat="1" ht="21.75" customHeight="1">
      <c r="A66" s="12"/>
      <c r="B66" s="2"/>
      <c r="C66" s="99"/>
      <c r="D66" s="99"/>
      <c r="E66" s="99"/>
      <c r="F66" s="99"/>
      <c r="G66" s="99"/>
      <c r="H66" s="99"/>
      <c r="I66" s="99"/>
      <c r="J66" s="99"/>
      <c r="K66" s="99"/>
      <c r="L66" s="152"/>
      <c r="S66" s="12"/>
      <c r="T66" s="12"/>
      <c r="U66" s="12"/>
      <c r="V66" s="12"/>
      <c r="W66" s="12"/>
      <c r="X66" s="12"/>
      <c r="Y66" s="12"/>
      <c r="Z66" s="12"/>
      <c r="AA66" s="12"/>
      <c r="AB66" s="12"/>
      <c r="AC66" s="12"/>
      <c r="AD66" s="12"/>
      <c r="AE66" s="12"/>
    </row>
    <row r="67" spans="1:31" s="35" customFormat="1" ht="6.95" customHeight="1">
      <c r="A67" s="12"/>
      <c r="B67" s="39"/>
      <c r="C67" s="117"/>
      <c r="D67" s="117"/>
      <c r="E67" s="117"/>
      <c r="F67" s="117"/>
      <c r="G67" s="117"/>
      <c r="H67" s="117"/>
      <c r="I67" s="117"/>
      <c r="J67" s="117"/>
      <c r="K67" s="117"/>
      <c r="L67" s="152"/>
      <c r="S67" s="12"/>
      <c r="T67" s="12"/>
      <c r="U67" s="12"/>
      <c r="V67" s="12"/>
      <c r="W67" s="12"/>
      <c r="X67" s="12"/>
      <c r="Y67" s="12"/>
      <c r="Z67" s="12"/>
      <c r="AA67" s="12"/>
      <c r="AB67" s="12"/>
      <c r="AC67" s="12"/>
      <c r="AD67" s="12"/>
      <c r="AE67" s="12"/>
    </row>
    <row r="68" spans="3:11" ht="12">
      <c r="C68" s="90"/>
      <c r="D68" s="90"/>
      <c r="E68" s="90"/>
      <c r="F68" s="90"/>
      <c r="G68" s="90"/>
      <c r="H68" s="90"/>
      <c r="I68" s="90"/>
      <c r="J68" s="90"/>
      <c r="K68" s="90"/>
    </row>
    <row r="69" spans="3:11" ht="12">
      <c r="C69" s="90"/>
      <c r="D69" s="90"/>
      <c r="E69" s="90"/>
      <c r="F69" s="90"/>
      <c r="G69" s="90"/>
      <c r="H69" s="90"/>
      <c r="I69" s="90"/>
      <c r="J69" s="90"/>
      <c r="K69" s="90"/>
    </row>
    <row r="70" spans="3:11" ht="12">
      <c r="C70" s="90"/>
      <c r="D70" s="90"/>
      <c r="E70" s="90"/>
      <c r="F70" s="90"/>
      <c r="G70" s="90"/>
      <c r="H70" s="90"/>
      <c r="I70" s="90"/>
      <c r="J70" s="90"/>
      <c r="K70" s="90"/>
    </row>
    <row r="71" spans="1:31" s="35" customFormat="1" ht="6.95" customHeight="1">
      <c r="A71" s="12"/>
      <c r="B71" s="41"/>
      <c r="C71" s="118"/>
      <c r="D71" s="118"/>
      <c r="E71" s="118"/>
      <c r="F71" s="118"/>
      <c r="G71" s="118"/>
      <c r="H71" s="118"/>
      <c r="I71" s="118"/>
      <c r="J71" s="118"/>
      <c r="K71" s="118"/>
      <c r="L71" s="152"/>
      <c r="S71" s="12"/>
      <c r="T71" s="12"/>
      <c r="U71" s="12"/>
      <c r="V71" s="12"/>
      <c r="W71" s="12"/>
      <c r="X71" s="12"/>
      <c r="Y71" s="12"/>
      <c r="Z71" s="12"/>
      <c r="AA71" s="12"/>
      <c r="AB71" s="12"/>
      <c r="AC71" s="12"/>
      <c r="AD71" s="12"/>
      <c r="AE71" s="12"/>
    </row>
    <row r="72" spans="1:31" s="35" customFormat="1" ht="24.95" customHeight="1">
      <c r="A72" s="12"/>
      <c r="B72" s="2"/>
      <c r="C72" s="89" t="s">
        <v>131</v>
      </c>
      <c r="D72" s="99"/>
      <c r="E72" s="99"/>
      <c r="F72" s="99"/>
      <c r="G72" s="99"/>
      <c r="H72" s="99"/>
      <c r="I72" s="99"/>
      <c r="J72" s="99"/>
      <c r="K72" s="99"/>
      <c r="L72" s="152"/>
      <c r="S72" s="12"/>
      <c r="T72" s="12"/>
      <c r="U72" s="12"/>
      <c r="V72" s="12"/>
      <c r="W72" s="12"/>
      <c r="X72" s="12"/>
      <c r="Y72" s="12"/>
      <c r="Z72" s="12"/>
      <c r="AA72" s="12"/>
      <c r="AB72" s="12"/>
      <c r="AC72" s="12"/>
      <c r="AD72" s="12"/>
      <c r="AE72" s="12"/>
    </row>
    <row r="73" spans="1:31" s="35" customFormat="1" ht="6.95" customHeight="1">
      <c r="A73" s="12"/>
      <c r="B73" s="2"/>
      <c r="C73" s="99"/>
      <c r="D73" s="99"/>
      <c r="E73" s="99"/>
      <c r="F73" s="99"/>
      <c r="G73" s="99"/>
      <c r="H73" s="99"/>
      <c r="I73" s="99"/>
      <c r="J73" s="99"/>
      <c r="K73" s="99"/>
      <c r="L73" s="152"/>
      <c r="S73" s="12"/>
      <c r="T73" s="12"/>
      <c r="U73" s="12"/>
      <c r="V73" s="12"/>
      <c r="W73" s="12"/>
      <c r="X73" s="12"/>
      <c r="Y73" s="12"/>
      <c r="Z73" s="12"/>
      <c r="AA73" s="12"/>
      <c r="AB73" s="12"/>
      <c r="AC73" s="12"/>
      <c r="AD73" s="12"/>
      <c r="AE73" s="12"/>
    </row>
    <row r="74" spans="1:31" s="35" customFormat="1" ht="12" customHeight="1">
      <c r="A74" s="12"/>
      <c r="B74" s="2"/>
      <c r="C74" s="94" t="s">
        <v>17</v>
      </c>
      <c r="D74" s="99"/>
      <c r="E74" s="99"/>
      <c r="F74" s="99"/>
      <c r="G74" s="99"/>
      <c r="H74" s="99"/>
      <c r="I74" s="99"/>
      <c r="J74" s="99"/>
      <c r="K74" s="99"/>
      <c r="L74" s="152"/>
      <c r="S74" s="12"/>
      <c r="T74" s="12"/>
      <c r="U74" s="12"/>
      <c r="V74" s="12"/>
      <c r="W74" s="12"/>
      <c r="X74" s="12"/>
      <c r="Y74" s="12"/>
      <c r="Z74" s="12"/>
      <c r="AA74" s="12"/>
      <c r="AB74" s="12"/>
      <c r="AC74" s="12"/>
      <c r="AD74" s="12"/>
      <c r="AE74" s="12"/>
    </row>
    <row r="75" spans="1:31" s="35" customFormat="1" ht="26.25" customHeight="1">
      <c r="A75" s="12"/>
      <c r="B75" s="2"/>
      <c r="C75" s="99"/>
      <c r="D75" s="99"/>
      <c r="E75" s="210" t="str">
        <f>E7</f>
        <v>Stavební úpravy pro urgentní příjem interních oborů Nemocnice Tábor, a.s.</v>
      </c>
      <c r="F75" s="211"/>
      <c r="G75" s="211"/>
      <c r="H75" s="211"/>
      <c r="I75" s="99"/>
      <c r="J75" s="99"/>
      <c r="K75" s="99"/>
      <c r="L75" s="152"/>
      <c r="S75" s="12"/>
      <c r="T75" s="12"/>
      <c r="U75" s="12"/>
      <c r="V75" s="12"/>
      <c r="W75" s="12"/>
      <c r="X75" s="12"/>
      <c r="Y75" s="12"/>
      <c r="Z75" s="12"/>
      <c r="AA75" s="12"/>
      <c r="AB75" s="12"/>
      <c r="AC75" s="12"/>
      <c r="AD75" s="12"/>
      <c r="AE75" s="12"/>
    </row>
    <row r="76" spans="2:12" ht="12" customHeight="1">
      <c r="B76" s="25"/>
      <c r="C76" s="94" t="s">
        <v>103</v>
      </c>
      <c r="D76" s="90"/>
      <c r="E76" s="90"/>
      <c r="F76" s="90"/>
      <c r="G76" s="90"/>
      <c r="H76" s="90"/>
      <c r="I76" s="90"/>
      <c r="J76" s="90"/>
      <c r="K76" s="90"/>
      <c r="L76" s="25"/>
    </row>
    <row r="77" spans="1:31" s="35" customFormat="1" ht="16.5" customHeight="1">
      <c r="A77" s="12"/>
      <c r="B77" s="2"/>
      <c r="C77" s="99"/>
      <c r="D77" s="99"/>
      <c r="E77" s="210" t="s">
        <v>104</v>
      </c>
      <c r="F77" s="212"/>
      <c r="G77" s="212"/>
      <c r="H77" s="212"/>
      <c r="I77" s="99"/>
      <c r="J77" s="99"/>
      <c r="K77" s="99"/>
      <c r="L77" s="152"/>
      <c r="S77" s="12"/>
      <c r="T77" s="12"/>
      <c r="U77" s="12"/>
      <c r="V77" s="12"/>
      <c r="W77" s="12"/>
      <c r="X77" s="12"/>
      <c r="Y77" s="12"/>
      <c r="Z77" s="12"/>
      <c r="AA77" s="12"/>
      <c r="AB77" s="12"/>
      <c r="AC77" s="12"/>
      <c r="AD77" s="12"/>
      <c r="AE77" s="12"/>
    </row>
    <row r="78" spans="1:31" s="35" customFormat="1" ht="12" customHeight="1">
      <c r="A78" s="12"/>
      <c r="B78" s="2"/>
      <c r="C78" s="94" t="s">
        <v>105</v>
      </c>
      <c r="D78" s="99"/>
      <c r="E78" s="99"/>
      <c r="F78" s="99"/>
      <c r="G78" s="99"/>
      <c r="H78" s="99"/>
      <c r="I78" s="99"/>
      <c r="J78" s="99"/>
      <c r="K78" s="99"/>
      <c r="L78" s="152"/>
      <c r="S78" s="12"/>
      <c r="T78" s="12"/>
      <c r="U78" s="12"/>
      <c r="V78" s="12"/>
      <c r="W78" s="12"/>
      <c r="X78" s="12"/>
      <c r="Y78" s="12"/>
      <c r="Z78" s="12"/>
      <c r="AA78" s="12"/>
      <c r="AB78" s="12"/>
      <c r="AC78" s="12"/>
      <c r="AD78" s="12"/>
      <c r="AE78" s="12"/>
    </row>
    <row r="79" spans="1:31" s="35" customFormat="1" ht="16.5" customHeight="1">
      <c r="A79" s="12"/>
      <c r="B79" s="2"/>
      <c r="C79" s="99"/>
      <c r="D79" s="99"/>
      <c r="E79" s="122" t="str">
        <f>E11</f>
        <v>3 - Veřejné osvětlení</v>
      </c>
      <c r="F79" s="212"/>
      <c r="G79" s="212"/>
      <c r="H79" s="212"/>
      <c r="I79" s="99"/>
      <c r="J79" s="99"/>
      <c r="K79" s="99"/>
      <c r="L79" s="152"/>
      <c r="S79" s="12"/>
      <c r="T79" s="12"/>
      <c r="U79" s="12"/>
      <c r="V79" s="12"/>
      <c r="W79" s="12"/>
      <c r="X79" s="12"/>
      <c r="Y79" s="12"/>
      <c r="Z79" s="12"/>
      <c r="AA79" s="12"/>
      <c r="AB79" s="12"/>
      <c r="AC79" s="12"/>
      <c r="AD79" s="12"/>
      <c r="AE79" s="12"/>
    </row>
    <row r="80" spans="1:31" s="35" customFormat="1" ht="6.95" customHeight="1">
      <c r="A80" s="12"/>
      <c r="B80" s="2"/>
      <c r="C80" s="99"/>
      <c r="D80" s="99"/>
      <c r="E80" s="99"/>
      <c r="F80" s="99"/>
      <c r="G80" s="99"/>
      <c r="H80" s="99"/>
      <c r="I80" s="99"/>
      <c r="J80" s="99"/>
      <c r="K80" s="99"/>
      <c r="L80" s="152"/>
      <c r="S80" s="12"/>
      <c r="T80" s="12"/>
      <c r="U80" s="12"/>
      <c r="V80" s="12"/>
      <c r="W80" s="12"/>
      <c r="X80" s="12"/>
      <c r="Y80" s="12"/>
      <c r="Z80" s="12"/>
      <c r="AA80" s="12"/>
      <c r="AB80" s="12"/>
      <c r="AC80" s="12"/>
      <c r="AD80" s="12"/>
      <c r="AE80" s="12"/>
    </row>
    <row r="81" spans="1:31" s="35" customFormat="1" ht="12" customHeight="1">
      <c r="A81" s="12"/>
      <c r="B81" s="2"/>
      <c r="C81" s="94" t="s">
        <v>21</v>
      </c>
      <c r="D81" s="99"/>
      <c r="E81" s="99"/>
      <c r="F81" s="95" t="str">
        <f>F14</f>
        <v>Tř. Kpt. Jaroše 200/10, 390 03 Tábor</v>
      </c>
      <c r="G81" s="99"/>
      <c r="H81" s="99"/>
      <c r="I81" s="94" t="s">
        <v>23</v>
      </c>
      <c r="J81" s="213" t="str">
        <f>IF(J14="","",J14)</f>
        <v>29. 4. 2020</v>
      </c>
      <c r="K81" s="99"/>
      <c r="L81" s="152"/>
      <c r="S81" s="12"/>
      <c r="T81" s="12"/>
      <c r="U81" s="12"/>
      <c r="V81" s="12"/>
      <c r="W81" s="12"/>
      <c r="X81" s="12"/>
      <c r="Y81" s="12"/>
      <c r="Z81" s="12"/>
      <c r="AA81" s="12"/>
      <c r="AB81" s="12"/>
      <c r="AC81" s="12"/>
      <c r="AD81" s="12"/>
      <c r="AE81" s="12"/>
    </row>
    <row r="82" spans="1:31" s="35" customFormat="1" ht="6.95" customHeight="1">
      <c r="A82" s="12"/>
      <c r="B82" s="2"/>
      <c r="C82" s="99"/>
      <c r="D82" s="99"/>
      <c r="E82" s="99"/>
      <c r="F82" s="99"/>
      <c r="G82" s="99"/>
      <c r="H82" s="99"/>
      <c r="I82" s="99"/>
      <c r="J82" s="99"/>
      <c r="K82" s="99"/>
      <c r="L82" s="152"/>
      <c r="S82" s="12"/>
      <c r="T82" s="12"/>
      <c r="U82" s="12"/>
      <c r="V82" s="12"/>
      <c r="W82" s="12"/>
      <c r="X82" s="12"/>
      <c r="Y82" s="12"/>
      <c r="Z82" s="12"/>
      <c r="AA82" s="12"/>
      <c r="AB82" s="12"/>
      <c r="AC82" s="12"/>
      <c r="AD82" s="12"/>
      <c r="AE82" s="12"/>
    </row>
    <row r="83" spans="1:31" s="35" customFormat="1" ht="15.2" customHeight="1">
      <c r="A83" s="12"/>
      <c r="B83" s="2"/>
      <c r="C83" s="94" t="s">
        <v>25</v>
      </c>
      <c r="D83" s="99"/>
      <c r="E83" s="99"/>
      <c r="F83" s="95" t="str">
        <f>E17</f>
        <v>Nemocnice Tábor, a.s.</v>
      </c>
      <c r="G83" s="99"/>
      <c r="H83" s="99"/>
      <c r="I83" s="94" t="s">
        <v>31</v>
      </c>
      <c r="J83" s="227" t="str">
        <f>E23</f>
        <v>AGP nova spol. s r.o.</v>
      </c>
      <c r="K83" s="99"/>
      <c r="L83" s="152"/>
      <c r="S83" s="12"/>
      <c r="T83" s="12"/>
      <c r="U83" s="12"/>
      <c r="V83" s="12"/>
      <c r="W83" s="12"/>
      <c r="X83" s="12"/>
      <c r="Y83" s="12"/>
      <c r="Z83" s="12"/>
      <c r="AA83" s="12"/>
      <c r="AB83" s="12"/>
      <c r="AC83" s="12"/>
      <c r="AD83" s="12"/>
      <c r="AE83" s="12"/>
    </row>
    <row r="84" spans="1:31" s="35" customFormat="1" ht="15.2" customHeight="1">
      <c r="A84" s="12"/>
      <c r="B84" s="2"/>
      <c r="C84" s="94" t="s">
        <v>29</v>
      </c>
      <c r="D84" s="99"/>
      <c r="E84" s="99"/>
      <c r="F84" s="95" t="str">
        <f>IF(E20="","",E20)</f>
        <v>Vyplň údaj</v>
      </c>
      <c r="G84" s="99"/>
      <c r="H84" s="99"/>
      <c r="I84" s="94" t="s">
        <v>34</v>
      </c>
      <c r="J84" s="227" t="str">
        <f>E26</f>
        <v xml:space="preserve"> </v>
      </c>
      <c r="K84" s="99"/>
      <c r="L84" s="152"/>
      <c r="S84" s="12"/>
      <c r="T84" s="12"/>
      <c r="U84" s="12"/>
      <c r="V84" s="12"/>
      <c r="W84" s="12"/>
      <c r="X84" s="12"/>
      <c r="Y84" s="12"/>
      <c r="Z84" s="12"/>
      <c r="AA84" s="12"/>
      <c r="AB84" s="12"/>
      <c r="AC84" s="12"/>
      <c r="AD84" s="12"/>
      <c r="AE84" s="12"/>
    </row>
    <row r="85" spans="1:31" s="35" customFormat="1" ht="10.35" customHeight="1">
      <c r="A85" s="12"/>
      <c r="B85" s="2"/>
      <c r="C85" s="99"/>
      <c r="D85" s="99"/>
      <c r="E85" s="99"/>
      <c r="F85" s="99"/>
      <c r="G85" s="99"/>
      <c r="H85" s="99"/>
      <c r="I85" s="99"/>
      <c r="J85" s="99"/>
      <c r="K85" s="99"/>
      <c r="L85" s="152"/>
      <c r="S85" s="12"/>
      <c r="T85" s="12"/>
      <c r="U85" s="12"/>
      <c r="V85" s="12"/>
      <c r="W85" s="12"/>
      <c r="X85" s="12"/>
      <c r="Y85" s="12"/>
      <c r="Z85" s="12"/>
      <c r="AA85" s="12"/>
      <c r="AB85" s="12"/>
      <c r="AC85" s="12"/>
      <c r="AD85" s="12"/>
      <c r="AE85" s="12"/>
    </row>
    <row r="86" spans="1:31" s="167" customFormat="1" ht="29.25" customHeight="1">
      <c r="A86" s="163"/>
      <c r="B86" s="164"/>
      <c r="C86" s="278" t="s">
        <v>132</v>
      </c>
      <c r="D86" s="237" t="s">
        <v>57</v>
      </c>
      <c r="E86" s="237" t="s">
        <v>53</v>
      </c>
      <c r="F86" s="237" t="s">
        <v>54</v>
      </c>
      <c r="G86" s="237" t="s">
        <v>133</v>
      </c>
      <c r="H86" s="237" t="s">
        <v>134</v>
      </c>
      <c r="I86" s="237" t="s">
        <v>135</v>
      </c>
      <c r="J86" s="237" t="s">
        <v>109</v>
      </c>
      <c r="K86" s="238" t="s">
        <v>136</v>
      </c>
      <c r="L86" s="166"/>
      <c r="M86" s="55" t="s">
        <v>3</v>
      </c>
      <c r="N86" s="56" t="s">
        <v>42</v>
      </c>
      <c r="O86" s="56" t="s">
        <v>137</v>
      </c>
      <c r="P86" s="56" t="s">
        <v>138</v>
      </c>
      <c r="Q86" s="56" t="s">
        <v>139</v>
      </c>
      <c r="R86" s="56" t="s">
        <v>140</v>
      </c>
      <c r="S86" s="56" t="s">
        <v>141</v>
      </c>
      <c r="T86" s="57" t="s">
        <v>142</v>
      </c>
      <c r="U86" s="163"/>
      <c r="V86" s="163"/>
      <c r="W86" s="163"/>
      <c r="X86" s="163"/>
      <c r="Y86" s="163"/>
      <c r="Z86" s="163"/>
      <c r="AA86" s="163"/>
      <c r="AB86" s="163"/>
      <c r="AC86" s="163"/>
      <c r="AD86" s="163"/>
      <c r="AE86" s="163"/>
    </row>
    <row r="87" spans="1:63" s="35" customFormat="1" ht="22.9" customHeight="1">
      <c r="A87" s="12"/>
      <c r="B87" s="2"/>
      <c r="C87" s="134" t="s">
        <v>143</v>
      </c>
      <c r="D87" s="99"/>
      <c r="E87" s="99"/>
      <c r="F87" s="99"/>
      <c r="G87" s="99"/>
      <c r="H87" s="99"/>
      <c r="I87" s="99"/>
      <c r="J87" s="239">
        <f>BK87</f>
        <v>0</v>
      </c>
      <c r="K87" s="99"/>
      <c r="L87" s="2"/>
      <c r="M87" s="58"/>
      <c r="N87" s="49"/>
      <c r="O87" s="59"/>
      <c r="P87" s="168">
        <f>P88</f>
        <v>0</v>
      </c>
      <c r="Q87" s="59"/>
      <c r="R87" s="168">
        <f>R88</f>
        <v>0</v>
      </c>
      <c r="S87" s="59"/>
      <c r="T87" s="169">
        <f>T88</f>
        <v>0</v>
      </c>
      <c r="U87" s="12"/>
      <c r="V87" s="12"/>
      <c r="W87" s="12"/>
      <c r="X87" s="12"/>
      <c r="Y87" s="12"/>
      <c r="Z87" s="12"/>
      <c r="AA87" s="12"/>
      <c r="AB87" s="12"/>
      <c r="AC87" s="12"/>
      <c r="AD87" s="12"/>
      <c r="AE87" s="12"/>
      <c r="AT87" s="22" t="s">
        <v>71</v>
      </c>
      <c r="AU87" s="22" t="s">
        <v>110</v>
      </c>
      <c r="BK87" s="170">
        <f>BK88</f>
        <v>0</v>
      </c>
    </row>
    <row r="88" spans="2:63" s="1" customFormat="1" ht="25.9" customHeight="1">
      <c r="B88" s="171"/>
      <c r="C88" s="242"/>
      <c r="D88" s="240" t="s">
        <v>71</v>
      </c>
      <c r="E88" s="241" t="s">
        <v>894</v>
      </c>
      <c r="F88" s="241" t="s">
        <v>920</v>
      </c>
      <c r="G88" s="242"/>
      <c r="H88" s="242"/>
      <c r="I88" s="242"/>
      <c r="J88" s="243">
        <f>BK88</f>
        <v>0</v>
      </c>
      <c r="K88" s="242"/>
      <c r="L88" s="171"/>
      <c r="M88" s="173"/>
      <c r="N88" s="174"/>
      <c r="O88" s="174"/>
      <c r="P88" s="175">
        <f>P89</f>
        <v>0</v>
      </c>
      <c r="Q88" s="174"/>
      <c r="R88" s="175">
        <f>R89</f>
        <v>0</v>
      </c>
      <c r="S88" s="174"/>
      <c r="T88" s="176">
        <f>T89</f>
        <v>0</v>
      </c>
      <c r="AR88" s="172" t="s">
        <v>80</v>
      </c>
      <c r="AT88" s="177" t="s">
        <v>71</v>
      </c>
      <c r="AU88" s="177" t="s">
        <v>72</v>
      </c>
      <c r="AY88" s="172" t="s">
        <v>145</v>
      </c>
      <c r="BK88" s="178">
        <f>BK89</f>
        <v>0</v>
      </c>
    </row>
    <row r="89" spans="2:63" s="1" customFormat="1" ht="22.9" customHeight="1">
      <c r="B89" s="171"/>
      <c r="C89" s="242"/>
      <c r="D89" s="240" t="s">
        <v>71</v>
      </c>
      <c r="E89" s="244" t="s">
        <v>921</v>
      </c>
      <c r="F89" s="244" t="s">
        <v>922</v>
      </c>
      <c r="G89" s="242"/>
      <c r="H89" s="242"/>
      <c r="I89" s="242"/>
      <c r="J89" s="245">
        <f>BK89</f>
        <v>0</v>
      </c>
      <c r="K89" s="242"/>
      <c r="L89" s="171"/>
      <c r="M89" s="173"/>
      <c r="N89" s="174"/>
      <c r="O89" s="174"/>
      <c r="P89" s="175">
        <f>SUM(P90:P103)</f>
        <v>0</v>
      </c>
      <c r="Q89" s="174"/>
      <c r="R89" s="175">
        <f>SUM(R90:R103)</f>
        <v>0</v>
      </c>
      <c r="S89" s="174"/>
      <c r="T89" s="176">
        <f>SUM(T90:T103)</f>
        <v>0</v>
      </c>
      <c r="AR89" s="172" t="s">
        <v>80</v>
      </c>
      <c r="AT89" s="177" t="s">
        <v>71</v>
      </c>
      <c r="AU89" s="177" t="s">
        <v>15</v>
      </c>
      <c r="AY89" s="172" t="s">
        <v>145</v>
      </c>
      <c r="BK89" s="178">
        <f>SUM(BK90:BK103)</f>
        <v>0</v>
      </c>
    </row>
    <row r="90" spans="1:65" s="35" customFormat="1" ht="44.25" customHeight="1">
      <c r="A90" s="12"/>
      <c r="B90" s="2"/>
      <c r="C90" s="246" t="s">
        <v>15</v>
      </c>
      <c r="D90" s="246" t="s">
        <v>149</v>
      </c>
      <c r="E90" s="247" t="s">
        <v>923</v>
      </c>
      <c r="F90" s="248" t="s">
        <v>924</v>
      </c>
      <c r="G90" s="249" t="s">
        <v>925</v>
      </c>
      <c r="H90" s="250">
        <v>5</v>
      </c>
      <c r="I90" s="3"/>
      <c r="J90" s="272">
        <f aca="true" t="shared" si="0" ref="J90:J103">ROUND(I90*H90,2)</f>
        <v>0</v>
      </c>
      <c r="K90" s="248" t="s">
        <v>3</v>
      </c>
      <c r="L90" s="2"/>
      <c r="M90" s="4" t="s">
        <v>3</v>
      </c>
      <c r="N90" s="179" t="s">
        <v>43</v>
      </c>
      <c r="O90" s="53"/>
      <c r="P90" s="180">
        <f aca="true" t="shared" si="1" ref="P90:P103">O90*H90</f>
        <v>0</v>
      </c>
      <c r="Q90" s="180">
        <v>0</v>
      </c>
      <c r="R90" s="180">
        <f aca="true" t="shared" si="2" ref="R90:R103">Q90*H90</f>
        <v>0</v>
      </c>
      <c r="S90" s="180">
        <v>0</v>
      </c>
      <c r="T90" s="181">
        <f aca="true" t="shared" si="3" ref="T90:T103">S90*H90</f>
        <v>0</v>
      </c>
      <c r="U90" s="12"/>
      <c r="V90" s="12"/>
      <c r="W90" s="12"/>
      <c r="X90" s="12"/>
      <c r="Y90" s="12"/>
      <c r="Z90" s="12"/>
      <c r="AA90" s="12"/>
      <c r="AB90" s="12"/>
      <c r="AC90" s="12"/>
      <c r="AD90" s="12"/>
      <c r="AE90" s="12"/>
      <c r="AR90" s="182" t="s">
        <v>232</v>
      </c>
      <c r="AT90" s="182" t="s">
        <v>149</v>
      </c>
      <c r="AU90" s="182" t="s">
        <v>80</v>
      </c>
      <c r="AY90" s="22" t="s">
        <v>145</v>
      </c>
      <c r="BE90" s="183">
        <f aca="true" t="shared" si="4" ref="BE90:BE103">IF(N90="základní",J90,0)</f>
        <v>0</v>
      </c>
      <c r="BF90" s="183">
        <f aca="true" t="shared" si="5" ref="BF90:BF103">IF(N90="snížená",J90,0)</f>
        <v>0</v>
      </c>
      <c r="BG90" s="183">
        <f aca="true" t="shared" si="6" ref="BG90:BG103">IF(N90="zákl. přenesená",J90,0)</f>
        <v>0</v>
      </c>
      <c r="BH90" s="183">
        <f aca="true" t="shared" si="7" ref="BH90:BH103">IF(N90="sníž. přenesená",J90,0)</f>
        <v>0</v>
      </c>
      <c r="BI90" s="183">
        <f aca="true" t="shared" si="8" ref="BI90:BI103">IF(N90="nulová",J90,0)</f>
        <v>0</v>
      </c>
      <c r="BJ90" s="22" t="s">
        <v>15</v>
      </c>
      <c r="BK90" s="183">
        <f aca="true" t="shared" si="9" ref="BK90:BK103">ROUND(I90*H90,2)</f>
        <v>0</v>
      </c>
      <c r="BL90" s="22" t="s">
        <v>232</v>
      </c>
      <c r="BM90" s="182" t="s">
        <v>926</v>
      </c>
    </row>
    <row r="91" spans="1:65" s="35" customFormat="1" ht="49.15" customHeight="1">
      <c r="A91" s="12"/>
      <c r="B91" s="2"/>
      <c r="C91" s="246" t="s">
        <v>80</v>
      </c>
      <c r="D91" s="246" t="s">
        <v>149</v>
      </c>
      <c r="E91" s="247" t="s">
        <v>927</v>
      </c>
      <c r="F91" s="248" t="s">
        <v>928</v>
      </c>
      <c r="G91" s="249" t="s">
        <v>925</v>
      </c>
      <c r="H91" s="250">
        <v>5</v>
      </c>
      <c r="I91" s="3"/>
      <c r="J91" s="272">
        <f t="shared" si="0"/>
        <v>0</v>
      </c>
      <c r="K91" s="248" t="s">
        <v>3</v>
      </c>
      <c r="L91" s="2"/>
      <c r="M91" s="4" t="s">
        <v>3</v>
      </c>
      <c r="N91" s="179" t="s">
        <v>43</v>
      </c>
      <c r="O91" s="53"/>
      <c r="P91" s="180">
        <f t="shared" si="1"/>
        <v>0</v>
      </c>
      <c r="Q91" s="180">
        <v>0</v>
      </c>
      <c r="R91" s="180">
        <f t="shared" si="2"/>
        <v>0</v>
      </c>
      <c r="S91" s="180">
        <v>0</v>
      </c>
      <c r="T91" s="181">
        <f t="shared" si="3"/>
        <v>0</v>
      </c>
      <c r="U91" s="12"/>
      <c r="V91" s="12"/>
      <c r="W91" s="12"/>
      <c r="X91" s="12"/>
      <c r="Y91" s="12"/>
      <c r="Z91" s="12"/>
      <c r="AA91" s="12"/>
      <c r="AB91" s="12"/>
      <c r="AC91" s="12"/>
      <c r="AD91" s="12"/>
      <c r="AE91" s="12"/>
      <c r="AR91" s="182" t="s">
        <v>232</v>
      </c>
      <c r="AT91" s="182" t="s">
        <v>149</v>
      </c>
      <c r="AU91" s="182" t="s">
        <v>80</v>
      </c>
      <c r="AY91" s="22" t="s">
        <v>145</v>
      </c>
      <c r="BE91" s="183">
        <f t="shared" si="4"/>
        <v>0</v>
      </c>
      <c r="BF91" s="183">
        <f t="shared" si="5"/>
        <v>0</v>
      </c>
      <c r="BG91" s="183">
        <f t="shared" si="6"/>
        <v>0</v>
      </c>
      <c r="BH91" s="183">
        <f t="shared" si="7"/>
        <v>0</v>
      </c>
      <c r="BI91" s="183">
        <f t="shared" si="8"/>
        <v>0</v>
      </c>
      <c r="BJ91" s="22" t="s">
        <v>15</v>
      </c>
      <c r="BK91" s="183">
        <f t="shared" si="9"/>
        <v>0</v>
      </c>
      <c r="BL91" s="22" t="s">
        <v>232</v>
      </c>
      <c r="BM91" s="182" t="s">
        <v>929</v>
      </c>
    </row>
    <row r="92" spans="1:65" s="35" customFormat="1" ht="16.5" customHeight="1">
      <c r="A92" s="12"/>
      <c r="B92" s="2"/>
      <c r="C92" s="246" t="s">
        <v>87</v>
      </c>
      <c r="D92" s="246" t="s">
        <v>149</v>
      </c>
      <c r="E92" s="247" t="s">
        <v>930</v>
      </c>
      <c r="F92" s="248" t="s">
        <v>931</v>
      </c>
      <c r="G92" s="249" t="s">
        <v>190</v>
      </c>
      <c r="H92" s="250">
        <v>110</v>
      </c>
      <c r="I92" s="3"/>
      <c r="J92" s="272">
        <f t="shared" si="0"/>
        <v>0</v>
      </c>
      <c r="K92" s="248" t="s">
        <v>3</v>
      </c>
      <c r="L92" s="2"/>
      <c r="M92" s="4" t="s">
        <v>3</v>
      </c>
      <c r="N92" s="179" t="s">
        <v>43</v>
      </c>
      <c r="O92" s="53"/>
      <c r="P92" s="180">
        <f t="shared" si="1"/>
        <v>0</v>
      </c>
      <c r="Q92" s="180">
        <v>0</v>
      </c>
      <c r="R92" s="180">
        <f t="shared" si="2"/>
        <v>0</v>
      </c>
      <c r="S92" s="180">
        <v>0</v>
      </c>
      <c r="T92" s="181">
        <f t="shared" si="3"/>
        <v>0</v>
      </c>
      <c r="U92" s="12"/>
      <c r="V92" s="12"/>
      <c r="W92" s="12"/>
      <c r="X92" s="12"/>
      <c r="Y92" s="12"/>
      <c r="Z92" s="12"/>
      <c r="AA92" s="12"/>
      <c r="AB92" s="12"/>
      <c r="AC92" s="12"/>
      <c r="AD92" s="12"/>
      <c r="AE92" s="12"/>
      <c r="AR92" s="182" t="s">
        <v>232</v>
      </c>
      <c r="AT92" s="182" t="s">
        <v>149</v>
      </c>
      <c r="AU92" s="182" t="s">
        <v>80</v>
      </c>
      <c r="AY92" s="22" t="s">
        <v>145</v>
      </c>
      <c r="BE92" s="183">
        <f t="shared" si="4"/>
        <v>0</v>
      </c>
      <c r="BF92" s="183">
        <f t="shared" si="5"/>
        <v>0</v>
      </c>
      <c r="BG92" s="183">
        <f t="shared" si="6"/>
        <v>0</v>
      </c>
      <c r="BH92" s="183">
        <f t="shared" si="7"/>
        <v>0</v>
      </c>
      <c r="BI92" s="183">
        <f t="shared" si="8"/>
        <v>0</v>
      </c>
      <c r="BJ92" s="22" t="s">
        <v>15</v>
      </c>
      <c r="BK92" s="183">
        <f t="shared" si="9"/>
        <v>0</v>
      </c>
      <c r="BL92" s="22" t="s">
        <v>232</v>
      </c>
      <c r="BM92" s="182" t="s">
        <v>932</v>
      </c>
    </row>
    <row r="93" spans="1:65" s="35" customFormat="1" ht="16.5" customHeight="1">
      <c r="A93" s="12"/>
      <c r="B93" s="2"/>
      <c r="C93" s="246" t="s">
        <v>90</v>
      </c>
      <c r="D93" s="246" t="s">
        <v>149</v>
      </c>
      <c r="E93" s="247" t="s">
        <v>933</v>
      </c>
      <c r="F93" s="248" t="s">
        <v>934</v>
      </c>
      <c r="G93" s="249" t="s">
        <v>190</v>
      </c>
      <c r="H93" s="250">
        <v>50</v>
      </c>
      <c r="I93" s="3"/>
      <c r="J93" s="272">
        <f t="shared" si="0"/>
        <v>0</v>
      </c>
      <c r="K93" s="248" t="s">
        <v>3</v>
      </c>
      <c r="L93" s="2"/>
      <c r="M93" s="4" t="s">
        <v>3</v>
      </c>
      <c r="N93" s="179" t="s">
        <v>43</v>
      </c>
      <c r="O93" s="53"/>
      <c r="P93" s="180">
        <f t="shared" si="1"/>
        <v>0</v>
      </c>
      <c r="Q93" s="180">
        <v>0</v>
      </c>
      <c r="R93" s="180">
        <f t="shared" si="2"/>
        <v>0</v>
      </c>
      <c r="S93" s="180">
        <v>0</v>
      </c>
      <c r="T93" s="181">
        <f t="shared" si="3"/>
        <v>0</v>
      </c>
      <c r="U93" s="12"/>
      <c r="V93" s="12"/>
      <c r="W93" s="12"/>
      <c r="X93" s="12"/>
      <c r="Y93" s="12"/>
      <c r="Z93" s="12"/>
      <c r="AA93" s="12"/>
      <c r="AB93" s="12"/>
      <c r="AC93" s="12"/>
      <c r="AD93" s="12"/>
      <c r="AE93" s="12"/>
      <c r="AR93" s="182" t="s">
        <v>232</v>
      </c>
      <c r="AT93" s="182" t="s">
        <v>149</v>
      </c>
      <c r="AU93" s="182" t="s">
        <v>80</v>
      </c>
      <c r="AY93" s="22" t="s">
        <v>145</v>
      </c>
      <c r="BE93" s="183">
        <f t="shared" si="4"/>
        <v>0</v>
      </c>
      <c r="BF93" s="183">
        <f t="shared" si="5"/>
        <v>0</v>
      </c>
      <c r="BG93" s="183">
        <f t="shared" si="6"/>
        <v>0</v>
      </c>
      <c r="BH93" s="183">
        <f t="shared" si="7"/>
        <v>0</v>
      </c>
      <c r="BI93" s="183">
        <f t="shared" si="8"/>
        <v>0</v>
      </c>
      <c r="BJ93" s="22" t="s">
        <v>15</v>
      </c>
      <c r="BK93" s="183">
        <f t="shared" si="9"/>
        <v>0</v>
      </c>
      <c r="BL93" s="22" t="s">
        <v>232</v>
      </c>
      <c r="BM93" s="182" t="s">
        <v>935</v>
      </c>
    </row>
    <row r="94" spans="1:65" s="35" customFormat="1" ht="16.5" customHeight="1">
      <c r="A94" s="12"/>
      <c r="B94" s="2"/>
      <c r="C94" s="246" t="s">
        <v>93</v>
      </c>
      <c r="D94" s="246" t="s">
        <v>149</v>
      </c>
      <c r="E94" s="247" t="s">
        <v>936</v>
      </c>
      <c r="F94" s="248" t="s">
        <v>937</v>
      </c>
      <c r="G94" s="249" t="s">
        <v>190</v>
      </c>
      <c r="H94" s="250">
        <v>5</v>
      </c>
      <c r="I94" s="3"/>
      <c r="J94" s="272">
        <f t="shared" si="0"/>
        <v>0</v>
      </c>
      <c r="K94" s="248" t="s">
        <v>3</v>
      </c>
      <c r="L94" s="2"/>
      <c r="M94" s="4" t="s">
        <v>3</v>
      </c>
      <c r="N94" s="179" t="s">
        <v>43</v>
      </c>
      <c r="O94" s="53"/>
      <c r="P94" s="180">
        <f t="shared" si="1"/>
        <v>0</v>
      </c>
      <c r="Q94" s="180">
        <v>0</v>
      </c>
      <c r="R94" s="180">
        <f t="shared" si="2"/>
        <v>0</v>
      </c>
      <c r="S94" s="180">
        <v>0</v>
      </c>
      <c r="T94" s="181">
        <f t="shared" si="3"/>
        <v>0</v>
      </c>
      <c r="U94" s="12"/>
      <c r="V94" s="12"/>
      <c r="W94" s="12"/>
      <c r="X94" s="12"/>
      <c r="Y94" s="12"/>
      <c r="Z94" s="12"/>
      <c r="AA94" s="12"/>
      <c r="AB94" s="12"/>
      <c r="AC94" s="12"/>
      <c r="AD94" s="12"/>
      <c r="AE94" s="12"/>
      <c r="AR94" s="182" t="s">
        <v>232</v>
      </c>
      <c r="AT94" s="182" t="s">
        <v>149</v>
      </c>
      <c r="AU94" s="182" t="s">
        <v>80</v>
      </c>
      <c r="AY94" s="22" t="s">
        <v>145</v>
      </c>
      <c r="BE94" s="183">
        <f t="shared" si="4"/>
        <v>0</v>
      </c>
      <c r="BF94" s="183">
        <f t="shared" si="5"/>
        <v>0</v>
      </c>
      <c r="BG94" s="183">
        <f t="shared" si="6"/>
        <v>0</v>
      </c>
      <c r="BH94" s="183">
        <f t="shared" si="7"/>
        <v>0</v>
      </c>
      <c r="BI94" s="183">
        <f t="shared" si="8"/>
        <v>0</v>
      </c>
      <c r="BJ94" s="22" t="s">
        <v>15</v>
      </c>
      <c r="BK94" s="183">
        <f t="shared" si="9"/>
        <v>0</v>
      </c>
      <c r="BL94" s="22" t="s">
        <v>232</v>
      </c>
      <c r="BM94" s="182" t="s">
        <v>938</v>
      </c>
    </row>
    <row r="95" spans="1:65" s="35" customFormat="1" ht="16.5" customHeight="1">
      <c r="A95" s="12"/>
      <c r="B95" s="2"/>
      <c r="C95" s="246" t="s">
        <v>96</v>
      </c>
      <c r="D95" s="246" t="s">
        <v>149</v>
      </c>
      <c r="E95" s="247" t="s">
        <v>939</v>
      </c>
      <c r="F95" s="248" t="s">
        <v>940</v>
      </c>
      <c r="G95" s="249" t="s">
        <v>190</v>
      </c>
      <c r="H95" s="250">
        <v>100</v>
      </c>
      <c r="I95" s="3"/>
      <c r="J95" s="272">
        <f t="shared" si="0"/>
        <v>0</v>
      </c>
      <c r="K95" s="248" t="s">
        <v>3</v>
      </c>
      <c r="L95" s="2"/>
      <c r="M95" s="4" t="s">
        <v>3</v>
      </c>
      <c r="N95" s="179" t="s">
        <v>43</v>
      </c>
      <c r="O95" s="53"/>
      <c r="P95" s="180">
        <f t="shared" si="1"/>
        <v>0</v>
      </c>
      <c r="Q95" s="180">
        <v>0</v>
      </c>
      <c r="R95" s="180">
        <f t="shared" si="2"/>
        <v>0</v>
      </c>
      <c r="S95" s="180">
        <v>0</v>
      </c>
      <c r="T95" s="181">
        <f t="shared" si="3"/>
        <v>0</v>
      </c>
      <c r="U95" s="12"/>
      <c r="V95" s="12"/>
      <c r="W95" s="12"/>
      <c r="X95" s="12"/>
      <c r="Y95" s="12"/>
      <c r="Z95" s="12"/>
      <c r="AA95" s="12"/>
      <c r="AB95" s="12"/>
      <c r="AC95" s="12"/>
      <c r="AD95" s="12"/>
      <c r="AE95" s="12"/>
      <c r="AR95" s="182" t="s">
        <v>232</v>
      </c>
      <c r="AT95" s="182" t="s">
        <v>149</v>
      </c>
      <c r="AU95" s="182" t="s">
        <v>80</v>
      </c>
      <c r="AY95" s="22" t="s">
        <v>145</v>
      </c>
      <c r="BE95" s="183">
        <f t="shared" si="4"/>
        <v>0</v>
      </c>
      <c r="BF95" s="183">
        <f t="shared" si="5"/>
        <v>0</v>
      </c>
      <c r="BG95" s="183">
        <f t="shared" si="6"/>
        <v>0</v>
      </c>
      <c r="BH95" s="183">
        <f t="shared" si="7"/>
        <v>0</v>
      </c>
      <c r="BI95" s="183">
        <f t="shared" si="8"/>
        <v>0</v>
      </c>
      <c r="BJ95" s="22" t="s">
        <v>15</v>
      </c>
      <c r="BK95" s="183">
        <f t="shared" si="9"/>
        <v>0</v>
      </c>
      <c r="BL95" s="22" t="s">
        <v>232</v>
      </c>
      <c r="BM95" s="182" t="s">
        <v>941</v>
      </c>
    </row>
    <row r="96" spans="1:65" s="35" customFormat="1" ht="16.5" customHeight="1">
      <c r="A96" s="12"/>
      <c r="B96" s="2"/>
      <c r="C96" s="246" t="s">
        <v>177</v>
      </c>
      <c r="D96" s="246" t="s">
        <v>149</v>
      </c>
      <c r="E96" s="247" t="s">
        <v>942</v>
      </c>
      <c r="F96" s="248" t="s">
        <v>943</v>
      </c>
      <c r="G96" s="249" t="s">
        <v>944</v>
      </c>
      <c r="H96" s="250">
        <v>1</v>
      </c>
      <c r="I96" s="3"/>
      <c r="J96" s="272">
        <f t="shared" si="0"/>
        <v>0</v>
      </c>
      <c r="K96" s="248" t="s">
        <v>3</v>
      </c>
      <c r="L96" s="2"/>
      <c r="M96" s="4" t="s">
        <v>3</v>
      </c>
      <c r="N96" s="179" t="s">
        <v>43</v>
      </c>
      <c r="O96" s="53"/>
      <c r="P96" s="180">
        <f t="shared" si="1"/>
        <v>0</v>
      </c>
      <c r="Q96" s="180">
        <v>0</v>
      </c>
      <c r="R96" s="180">
        <f t="shared" si="2"/>
        <v>0</v>
      </c>
      <c r="S96" s="180">
        <v>0</v>
      </c>
      <c r="T96" s="181">
        <f t="shared" si="3"/>
        <v>0</v>
      </c>
      <c r="U96" s="12"/>
      <c r="V96" s="12"/>
      <c r="W96" s="12"/>
      <c r="X96" s="12"/>
      <c r="Y96" s="12"/>
      <c r="Z96" s="12"/>
      <c r="AA96" s="12"/>
      <c r="AB96" s="12"/>
      <c r="AC96" s="12"/>
      <c r="AD96" s="12"/>
      <c r="AE96" s="12"/>
      <c r="AR96" s="182" t="s">
        <v>232</v>
      </c>
      <c r="AT96" s="182" t="s">
        <v>149</v>
      </c>
      <c r="AU96" s="182" t="s">
        <v>80</v>
      </c>
      <c r="AY96" s="22" t="s">
        <v>145</v>
      </c>
      <c r="BE96" s="183">
        <f t="shared" si="4"/>
        <v>0</v>
      </c>
      <c r="BF96" s="183">
        <f t="shared" si="5"/>
        <v>0</v>
      </c>
      <c r="BG96" s="183">
        <f t="shared" si="6"/>
        <v>0</v>
      </c>
      <c r="BH96" s="183">
        <f t="shared" si="7"/>
        <v>0</v>
      </c>
      <c r="BI96" s="183">
        <f t="shared" si="8"/>
        <v>0</v>
      </c>
      <c r="BJ96" s="22" t="s">
        <v>15</v>
      </c>
      <c r="BK96" s="183">
        <f t="shared" si="9"/>
        <v>0</v>
      </c>
      <c r="BL96" s="22" t="s">
        <v>232</v>
      </c>
      <c r="BM96" s="182" t="s">
        <v>945</v>
      </c>
    </row>
    <row r="97" spans="1:65" s="35" customFormat="1" ht="16.5" customHeight="1">
      <c r="A97" s="12"/>
      <c r="B97" s="2"/>
      <c r="C97" s="246" t="s">
        <v>182</v>
      </c>
      <c r="D97" s="246" t="s">
        <v>149</v>
      </c>
      <c r="E97" s="247" t="s">
        <v>946</v>
      </c>
      <c r="F97" s="248" t="s">
        <v>947</v>
      </c>
      <c r="G97" s="249" t="s">
        <v>944</v>
      </c>
      <c r="H97" s="250">
        <v>1</v>
      </c>
      <c r="I97" s="3"/>
      <c r="J97" s="272">
        <f t="shared" si="0"/>
        <v>0</v>
      </c>
      <c r="K97" s="248" t="s">
        <v>3</v>
      </c>
      <c r="L97" s="2"/>
      <c r="M97" s="4" t="s">
        <v>3</v>
      </c>
      <c r="N97" s="179" t="s">
        <v>43</v>
      </c>
      <c r="O97" s="53"/>
      <c r="P97" s="180">
        <f t="shared" si="1"/>
        <v>0</v>
      </c>
      <c r="Q97" s="180">
        <v>0</v>
      </c>
      <c r="R97" s="180">
        <f t="shared" si="2"/>
        <v>0</v>
      </c>
      <c r="S97" s="180">
        <v>0</v>
      </c>
      <c r="T97" s="181">
        <f t="shared" si="3"/>
        <v>0</v>
      </c>
      <c r="U97" s="12"/>
      <c r="V97" s="12"/>
      <c r="W97" s="12"/>
      <c r="X97" s="12"/>
      <c r="Y97" s="12"/>
      <c r="Z97" s="12"/>
      <c r="AA97" s="12"/>
      <c r="AB97" s="12"/>
      <c r="AC97" s="12"/>
      <c r="AD97" s="12"/>
      <c r="AE97" s="12"/>
      <c r="AR97" s="182" t="s">
        <v>232</v>
      </c>
      <c r="AT97" s="182" t="s">
        <v>149</v>
      </c>
      <c r="AU97" s="182" t="s">
        <v>80</v>
      </c>
      <c r="AY97" s="22" t="s">
        <v>145</v>
      </c>
      <c r="BE97" s="183">
        <f t="shared" si="4"/>
        <v>0</v>
      </c>
      <c r="BF97" s="183">
        <f t="shared" si="5"/>
        <v>0</v>
      </c>
      <c r="BG97" s="183">
        <f t="shared" si="6"/>
        <v>0</v>
      </c>
      <c r="BH97" s="183">
        <f t="shared" si="7"/>
        <v>0</v>
      </c>
      <c r="BI97" s="183">
        <f t="shared" si="8"/>
        <v>0</v>
      </c>
      <c r="BJ97" s="22" t="s">
        <v>15</v>
      </c>
      <c r="BK97" s="183">
        <f t="shared" si="9"/>
        <v>0</v>
      </c>
      <c r="BL97" s="22" t="s">
        <v>232</v>
      </c>
      <c r="BM97" s="182" t="s">
        <v>948</v>
      </c>
    </row>
    <row r="98" spans="1:65" s="35" customFormat="1" ht="16.5" customHeight="1">
      <c r="A98" s="12"/>
      <c r="B98" s="2"/>
      <c r="C98" s="246" t="s">
        <v>187</v>
      </c>
      <c r="D98" s="246" t="s">
        <v>149</v>
      </c>
      <c r="E98" s="247" t="s">
        <v>949</v>
      </c>
      <c r="F98" s="248" t="s">
        <v>950</v>
      </c>
      <c r="G98" s="249" t="s">
        <v>944</v>
      </c>
      <c r="H98" s="250">
        <v>1</v>
      </c>
      <c r="I98" s="3"/>
      <c r="J98" s="272">
        <f t="shared" si="0"/>
        <v>0</v>
      </c>
      <c r="K98" s="248" t="s">
        <v>3</v>
      </c>
      <c r="L98" s="2"/>
      <c r="M98" s="4" t="s">
        <v>3</v>
      </c>
      <c r="N98" s="179" t="s">
        <v>43</v>
      </c>
      <c r="O98" s="53"/>
      <c r="P98" s="180">
        <f t="shared" si="1"/>
        <v>0</v>
      </c>
      <c r="Q98" s="180">
        <v>0</v>
      </c>
      <c r="R98" s="180">
        <f t="shared" si="2"/>
        <v>0</v>
      </c>
      <c r="S98" s="180">
        <v>0</v>
      </c>
      <c r="T98" s="181">
        <f t="shared" si="3"/>
        <v>0</v>
      </c>
      <c r="U98" s="12"/>
      <c r="V98" s="12"/>
      <c r="W98" s="12"/>
      <c r="X98" s="12"/>
      <c r="Y98" s="12"/>
      <c r="Z98" s="12"/>
      <c r="AA98" s="12"/>
      <c r="AB98" s="12"/>
      <c r="AC98" s="12"/>
      <c r="AD98" s="12"/>
      <c r="AE98" s="12"/>
      <c r="AR98" s="182" t="s">
        <v>232</v>
      </c>
      <c r="AT98" s="182" t="s">
        <v>149</v>
      </c>
      <c r="AU98" s="182" t="s">
        <v>80</v>
      </c>
      <c r="AY98" s="22" t="s">
        <v>145</v>
      </c>
      <c r="BE98" s="183">
        <f t="shared" si="4"/>
        <v>0</v>
      </c>
      <c r="BF98" s="183">
        <f t="shared" si="5"/>
        <v>0</v>
      </c>
      <c r="BG98" s="183">
        <f t="shared" si="6"/>
        <v>0</v>
      </c>
      <c r="BH98" s="183">
        <f t="shared" si="7"/>
        <v>0</v>
      </c>
      <c r="BI98" s="183">
        <f t="shared" si="8"/>
        <v>0</v>
      </c>
      <c r="BJ98" s="22" t="s">
        <v>15</v>
      </c>
      <c r="BK98" s="183">
        <f t="shared" si="9"/>
        <v>0</v>
      </c>
      <c r="BL98" s="22" t="s">
        <v>232</v>
      </c>
      <c r="BM98" s="182" t="s">
        <v>951</v>
      </c>
    </row>
    <row r="99" spans="1:65" s="35" customFormat="1" ht="16.5" customHeight="1">
      <c r="A99" s="12"/>
      <c r="B99" s="2"/>
      <c r="C99" s="246" t="s">
        <v>199</v>
      </c>
      <c r="D99" s="246" t="s">
        <v>149</v>
      </c>
      <c r="E99" s="247" t="s">
        <v>952</v>
      </c>
      <c r="F99" s="248" t="s">
        <v>953</v>
      </c>
      <c r="G99" s="249" t="s">
        <v>925</v>
      </c>
      <c r="H99" s="250">
        <v>1</v>
      </c>
      <c r="I99" s="3"/>
      <c r="J99" s="272">
        <f t="shared" si="0"/>
        <v>0</v>
      </c>
      <c r="K99" s="248" t="s">
        <v>3</v>
      </c>
      <c r="L99" s="2"/>
      <c r="M99" s="4" t="s">
        <v>3</v>
      </c>
      <c r="N99" s="179" t="s">
        <v>43</v>
      </c>
      <c r="O99" s="53"/>
      <c r="P99" s="180">
        <f t="shared" si="1"/>
        <v>0</v>
      </c>
      <c r="Q99" s="180">
        <v>0</v>
      </c>
      <c r="R99" s="180">
        <f t="shared" si="2"/>
        <v>0</v>
      </c>
      <c r="S99" s="180">
        <v>0</v>
      </c>
      <c r="T99" s="181">
        <f t="shared" si="3"/>
        <v>0</v>
      </c>
      <c r="U99" s="12"/>
      <c r="V99" s="12"/>
      <c r="W99" s="12"/>
      <c r="X99" s="12"/>
      <c r="Y99" s="12"/>
      <c r="Z99" s="12"/>
      <c r="AA99" s="12"/>
      <c r="AB99" s="12"/>
      <c r="AC99" s="12"/>
      <c r="AD99" s="12"/>
      <c r="AE99" s="12"/>
      <c r="AR99" s="182" t="s">
        <v>232</v>
      </c>
      <c r="AT99" s="182" t="s">
        <v>149</v>
      </c>
      <c r="AU99" s="182" t="s">
        <v>80</v>
      </c>
      <c r="AY99" s="22" t="s">
        <v>145</v>
      </c>
      <c r="BE99" s="183">
        <f t="shared" si="4"/>
        <v>0</v>
      </c>
      <c r="BF99" s="183">
        <f t="shared" si="5"/>
        <v>0</v>
      </c>
      <c r="BG99" s="183">
        <f t="shared" si="6"/>
        <v>0</v>
      </c>
      <c r="BH99" s="183">
        <f t="shared" si="7"/>
        <v>0</v>
      </c>
      <c r="BI99" s="183">
        <f t="shared" si="8"/>
        <v>0</v>
      </c>
      <c r="BJ99" s="22" t="s">
        <v>15</v>
      </c>
      <c r="BK99" s="183">
        <f t="shared" si="9"/>
        <v>0</v>
      </c>
      <c r="BL99" s="22" t="s">
        <v>232</v>
      </c>
      <c r="BM99" s="182" t="s">
        <v>954</v>
      </c>
    </row>
    <row r="100" spans="1:65" s="35" customFormat="1" ht="16.5" customHeight="1">
      <c r="A100" s="12"/>
      <c r="B100" s="2"/>
      <c r="C100" s="246" t="s">
        <v>147</v>
      </c>
      <c r="D100" s="246" t="s">
        <v>149</v>
      </c>
      <c r="E100" s="247" t="s">
        <v>955</v>
      </c>
      <c r="F100" s="248" t="s">
        <v>956</v>
      </c>
      <c r="G100" s="249" t="s">
        <v>190</v>
      </c>
      <c r="H100" s="250">
        <v>100</v>
      </c>
      <c r="I100" s="3"/>
      <c r="J100" s="272">
        <f t="shared" si="0"/>
        <v>0</v>
      </c>
      <c r="K100" s="248" t="s">
        <v>3</v>
      </c>
      <c r="L100" s="2"/>
      <c r="M100" s="4" t="s">
        <v>3</v>
      </c>
      <c r="N100" s="179" t="s">
        <v>43</v>
      </c>
      <c r="O100" s="53"/>
      <c r="P100" s="180">
        <f t="shared" si="1"/>
        <v>0</v>
      </c>
      <c r="Q100" s="180">
        <v>0</v>
      </c>
      <c r="R100" s="180">
        <f t="shared" si="2"/>
        <v>0</v>
      </c>
      <c r="S100" s="180">
        <v>0</v>
      </c>
      <c r="T100" s="181">
        <f t="shared" si="3"/>
        <v>0</v>
      </c>
      <c r="U100" s="12"/>
      <c r="V100" s="12"/>
      <c r="W100" s="12"/>
      <c r="X100" s="12"/>
      <c r="Y100" s="12"/>
      <c r="Z100" s="12"/>
      <c r="AA100" s="12"/>
      <c r="AB100" s="12"/>
      <c r="AC100" s="12"/>
      <c r="AD100" s="12"/>
      <c r="AE100" s="12"/>
      <c r="AR100" s="182" t="s">
        <v>232</v>
      </c>
      <c r="AT100" s="182" t="s">
        <v>149</v>
      </c>
      <c r="AU100" s="182" t="s">
        <v>80</v>
      </c>
      <c r="AY100" s="22" t="s">
        <v>145</v>
      </c>
      <c r="BE100" s="183">
        <f t="shared" si="4"/>
        <v>0</v>
      </c>
      <c r="BF100" s="183">
        <f t="shared" si="5"/>
        <v>0</v>
      </c>
      <c r="BG100" s="183">
        <f t="shared" si="6"/>
        <v>0</v>
      </c>
      <c r="BH100" s="183">
        <f t="shared" si="7"/>
        <v>0</v>
      </c>
      <c r="BI100" s="183">
        <f t="shared" si="8"/>
        <v>0</v>
      </c>
      <c r="BJ100" s="22" t="s">
        <v>15</v>
      </c>
      <c r="BK100" s="183">
        <f t="shared" si="9"/>
        <v>0</v>
      </c>
      <c r="BL100" s="22" t="s">
        <v>232</v>
      </c>
      <c r="BM100" s="182" t="s">
        <v>957</v>
      </c>
    </row>
    <row r="101" spans="1:65" s="35" customFormat="1" ht="16.5" customHeight="1">
      <c r="A101" s="12"/>
      <c r="B101" s="2"/>
      <c r="C101" s="246" t="s">
        <v>197</v>
      </c>
      <c r="D101" s="246" t="s">
        <v>149</v>
      </c>
      <c r="E101" s="247" t="s">
        <v>958</v>
      </c>
      <c r="F101" s="248" t="s">
        <v>959</v>
      </c>
      <c r="G101" s="249" t="s">
        <v>944</v>
      </c>
      <c r="H101" s="250">
        <v>1</v>
      </c>
      <c r="I101" s="3"/>
      <c r="J101" s="272">
        <f t="shared" si="0"/>
        <v>0</v>
      </c>
      <c r="K101" s="248" t="s">
        <v>3</v>
      </c>
      <c r="L101" s="2"/>
      <c r="M101" s="4" t="s">
        <v>3</v>
      </c>
      <c r="N101" s="179" t="s">
        <v>43</v>
      </c>
      <c r="O101" s="53"/>
      <c r="P101" s="180">
        <f t="shared" si="1"/>
        <v>0</v>
      </c>
      <c r="Q101" s="180">
        <v>0</v>
      </c>
      <c r="R101" s="180">
        <f t="shared" si="2"/>
        <v>0</v>
      </c>
      <c r="S101" s="180">
        <v>0</v>
      </c>
      <c r="T101" s="181">
        <f t="shared" si="3"/>
        <v>0</v>
      </c>
      <c r="U101" s="12"/>
      <c r="V101" s="12"/>
      <c r="W101" s="12"/>
      <c r="X101" s="12"/>
      <c r="Y101" s="12"/>
      <c r="Z101" s="12"/>
      <c r="AA101" s="12"/>
      <c r="AB101" s="12"/>
      <c r="AC101" s="12"/>
      <c r="AD101" s="12"/>
      <c r="AE101" s="12"/>
      <c r="AR101" s="182" t="s">
        <v>232</v>
      </c>
      <c r="AT101" s="182" t="s">
        <v>149</v>
      </c>
      <c r="AU101" s="182" t="s">
        <v>80</v>
      </c>
      <c r="AY101" s="22" t="s">
        <v>145</v>
      </c>
      <c r="BE101" s="183">
        <f t="shared" si="4"/>
        <v>0</v>
      </c>
      <c r="BF101" s="183">
        <f t="shared" si="5"/>
        <v>0</v>
      </c>
      <c r="BG101" s="183">
        <f t="shared" si="6"/>
        <v>0</v>
      </c>
      <c r="BH101" s="183">
        <f t="shared" si="7"/>
        <v>0</v>
      </c>
      <c r="BI101" s="183">
        <f t="shared" si="8"/>
        <v>0</v>
      </c>
      <c r="BJ101" s="22" t="s">
        <v>15</v>
      </c>
      <c r="BK101" s="183">
        <f t="shared" si="9"/>
        <v>0</v>
      </c>
      <c r="BL101" s="22" t="s">
        <v>232</v>
      </c>
      <c r="BM101" s="182" t="s">
        <v>960</v>
      </c>
    </row>
    <row r="102" spans="1:65" s="35" customFormat="1" ht="16.5" customHeight="1">
      <c r="A102" s="12"/>
      <c r="B102" s="2"/>
      <c r="C102" s="246" t="s">
        <v>212</v>
      </c>
      <c r="D102" s="246" t="s">
        <v>149</v>
      </c>
      <c r="E102" s="247" t="s">
        <v>961</v>
      </c>
      <c r="F102" s="248" t="s">
        <v>962</v>
      </c>
      <c r="G102" s="249" t="s">
        <v>944</v>
      </c>
      <c r="H102" s="250">
        <v>1</v>
      </c>
      <c r="I102" s="3"/>
      <c r="J102" s="272">
        <f t="shared" si="0"/>
        <v>0</v>
      </c>
      <c r="K102" s="248" t="s">
        <v>3</v>
      </c>
      <c r="L102" s="2"/>
      <c r="M102" s="4" t="s">
        <v>3</v>
      </c>
      <c r="N102" s="179" t="s">
        <v>43</v>
      </c>
      <c r="O102" s="53"/>
      <c r="P102" s="180">
        <f t="shared" si="1"/>
        <v>0</v>
      </c>
      <c r="Q102" s="180">
        <v>0</v>
      </c>
      <c r="R102" s="180">
        <f t="shared" si="2"/>
        <v>0</v>
      </c>
      <c r="S102" s="180">
        <v>0</v>
      </c>
      <c r="T102" s="181">
        <f t="shared" si="3"/>
        <v>0</v>
      </c>
      <c r="U102" s="12"/>
      <c r="V102" s="12"/>
      <c r="W102" s="12"/>
      <c r="X102" s="12"/>
      <c r="Y102" s="12"/>
      <c r="Z102" s="12"/>
      <c r="AA102" s="12"/>
      <c r="AB102" s="12"/>
      <c r="AC102" s="12"/>
      <c r="AD102" s="12"/>
      <c r="AE102" s="12"/>
      <c r="AR102" s="182" t="s">
        <v>232</v>
      </c>
      <c r="AT102" s="182" t="s">
        <v>149</v>
      </c>
      <c r="AU102" s="182" t="s">
        <v>80</v>
      </c>
      <c r="AY102" s="22" t="s">
        <v>145</v>
      </c>
      <c r="BE102" s="183">
        <f t="shared" si="4"/>
        <v>0</v>
      </c>
      <c r="BF102" s="183">
        <f t="shared" si="5"/>
        <v>0</v>
      </c>
      <c r="BG102" s="183">
        <f t="shared" si="6"/>
        <v>0</v>
      </c>
      <c r="BH102" s="183">
        <f t="shared" si="7"/>
        <v>0</v>
      </c>
      <c r="BI102" s="183">
        <f t="shared" si="8"/>
        <v>0</v>
      </c>
      <c r="BJ102" s="22" t="s">
        <v>15</v>
      </c>
      <c r="BK102" s="183">
        <f t="shared" si="9"/>
        <v>0</v>
      </c>
      <c r="BL102" s="22" t="s">
        <v>232</v>
      </c>
      <c r="BM102" s="182" t="s">
        <v>963</v>
      </c>
    </row>
    <row r="103" spans="1:65" s="35" customFormat="1" ht="16.5" customHeight="1">
      <c r="A103" s="12"/>
      <c r="B103" s="2"/>
      <c r="C103" s="246" t="s">
        <v>218</v>
      </c>
      <c r="D103" s="246" t="s">
        <v>149</v>
      </c>
      <c r="E103" s="247" t="s">
        <v>964</v>
      </c>
      <c r="F103" s="248" t="s">
        <v>965</v>
      </c>
      <c r="G103" s="249" t="s">
        <v>944</v>
      </c>
      <c r="H103" s="250">
        <v>1</v>
      </c>
      <c r="I103" s="3"/>
      <c r="J103" s="272">
        <f t="shared" si="0"/>
        <v>0</v>
      </c>
      <c r="K103" s="248" t="s">
        <v>3</v>
      </c>
      <c r="L103" s="2"/>
      <c r="M103" s="11" t="s">
        <v>3</v>
      </c>
      <c r="N103" s="206" t="s">
        <v>43</v>
      </c>
      <c r="O103" s="207"/>
      <c r="P103" s="208">
        <f t="shared" si="1"/>
        <v>0</v>
      </c>
      <c r="Q103" s="208">
        <v>0</v>
      </c>
      <c r="R103" s="208">
        <f t="shared" si="2"/>
        <v>0</v>
      </c>
      <c r="S103" s="208">
        <v>0</v>
      </c>
      <c r="T103" s="209">
        <f t="shared" si="3"/>
        <v>0</v>
      </c>
      <c r="U103" s="12"/>
      <c r="V103" s="12"/>
      <c r="W103" s="12"/>
      <c r="X103" s="12"/>
      <c r="Y103" s="12"/>
      <c r="Z103" s="12"/>
      <c r="AA103" s="12"/>
      <c r="AB103" s="12"/>
      <c r="AC103" s="12"/>
      <c r="AD103" s="12"/>
      <c r="AE103" s="12"/>
      <c r="AR103" s="182" t="s">
        <v>232</v>
      </c>
      <c r="AT103" s="182" t="s">
        <v>149</v>
      </c>
      <c r="AU103" s="182" t="s">
        <v>80</v>
      </c>
      <c r="AY103" s="22" t="s">
        <v>145</v>
      </c>
      <c r="BE103" s="183">
        <f t="shared" si="4"/>
        <v>0</v>
      </c>
      <c r="BF103" s="183">
        <f t="shared" si="5"/>
        <v>0</v>
      </c>
      <c r="BG103" s="183">
        <f t="shared" si="6"/>
        <v>0</v>
      </c>
      <c r="BH103" s="183">
        <f t="shared" si="7"/>
        <v>0</v>
      </c>
      <c r="BI103" s="183">
        <f t="shared" si="8"/>
        <v>0</v>
      </c>
      <c r="BJ103" s="22" t="s">
        <v>15</v>
      </c>
      <c r="BK103" s="183">
        <f t="shared" si="9"/>
        <v>0</v>
      </c>
      <c r="BL103" s="22" t="s">
        <v>232</v>
      </c>
      <c r="BM103" s="182" t="s">
        <v>966</v>
      </c>
    </row>
    <row r="104" spans="1:31" s="35" customFormat="1" ht="6.95" customHeight="1">
      <c r="A104" s="12"/>
      <c r="B104" s="39"/>
      <c r="C104" s="40"/>
      <c r="D104" s="40"/>
      <c r="E104" s="40"/>
      <c r="F104" s="40"/>
      <c r="G104" s="40"/>
      <c r="H104" s="40"/>
      <c r="I104" s="40"/>
      <c r="J104" s="40"/>
      <c r="K104" s="40"/>
      <c r="L104" s="2"/>
      <c r="M104" s="12"/>
      <c r="O104" s="12"/>
      <c r="P104" s="12"/>
      <c r="Q104" s="12"/>
      <c r="R104" s="12"/>
      <c r="S104" s="12"/>
      <c r="T104" s="12"/>
      <c r="U104" s="12"/>
      <c r="V104" s="12"/>
      <c r="W104" s="12"/>
      <c r="X104" s="12"/>
      <c r="Y104" s="12"/>
      <c r="Z104" s="12"/>
      <c r="AA104" s="12"/>
      <c r="AB104" s="12"/>
      <c r="AC104" s="12"/>
      <c r="AD104" s="12"/>
      <c r="AE104" s="12"/>
    </row>
  </sheetData>
  <sheetProtection password="FFE0" sheet="1" objects="1" scenarios="1"/>
  <autoFilter ref="C86:K103"/>
  <mergeCells count="12">
    <mergeCell ref="E79:H79"/>
    <mergeCell ref="L2:V2"/>
    <mergeCell ref="E50:H50"/>
    <mergeCell ref="E52:H52"/>
    <mergeCell ref="E54:H54"/>
    <mergeCell ref="E75:H75"/>
    <mergeCell ref="E77:H7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3"/>
  <sheetViews>
    <sheetView showGridLines="0" workbookViewId="0" topLeftCell="A71">
      <selection activeCell="H98" sqref="H98"/>
    </sheetView>
  </sheetViews>
  <sheetFormatPr defaultColWidth="9.140625" defaultRowHeight="12"/>
  <cols>
    <col min="1" max="1" width="8.28125" style="19" customWidth="1"/>
    <col min="2" max="2" width="1.1484375" style="19" customWidth="1"/>
    <col min="3" max="3" width="4.140625" style="19" customWidth="1"/>
    <col min="4" max="4" width="4.28125" style="19" customWidth="1"/>
    <col min="5" max="5" width="17.140625" style="19" customWidth="1"/>
    <col min="6" max="6" width="50.8515625" style="19" customWidth="1"/>
    <col min="7" max="7" width="7.421875" style="19" customWidth="1"/>
    <col min="8" max="8" width="14.00390625" style="19" customWidth="1"/>
    <col min="9" max="9" width="15.8515625" style="19" customWidth="1"/>
    <col min="10" max="11" width="22.28125" style="19" customWidth="1"/>
    <col min="12" max="12" width="9.28125" style="19" customWidth="1"/>
    <col min="13" max="13" width="10.8515625" style="19" hidden="1" customWidth="1"/>
    <col min="14" max="14" width="9.28125" style="19" hidden="1" customWidth="1"/>
    <col min="15" max="20" width="14.140625" style="19" hidden="1" customWidth="1"/>
    <col min="21" max="21" width="16.28125" style="19" hidden="1" customWidth="1"/>
    <col min="22" max="22" width="12.28125" style="19" customWidth="1"/>
    <col min="23" max="23" width="16.28125" style="19" customWidth="1"/>
    <col min="24" max="24" width="12.28125" style="19" customWidth="1"/>
    <col min="25" max="25" width="15.00390625" style="19" customWidth="1"/>
    <col min="26" max="26" width="11.00390625" style="19" customWidth="1"/>
    <col min="27" max="27" width="15.00390625" style="19" customWidth="1"/>
    <col min="28" max="28" width="16.28125" style="19" customWidth="1"/>
    <col min="29" max="29" width="11.00390625" style="19" customWidth="1"/>
    <col min="30" max="30" width="15.00390625" style="19" customWidth="1"/>
    <col min="31" max="31" width="16.28125" style="19" customWidth="1"/>
    <col min="32" max="43" width="9.28125" style="19" customWidth="1"/>
    <col min="44" max="65" width="9.28125" style="19" hidden="1" customWidth="1"/>
    <col min="66" max="16384" width="9.28125" style="19" customWidth="1"/>
  </cols>
  <sheetData>
    <row r="1" ht="12"/>
    <row r="2" spans="12:46" ht="36.95" customHeight="1">
      <c r="L2" s="20" t="s">
        <v>6</v>
      </c>
      <c r="M2" s="21"/>
      <c r="N2" s="21"/>
      <c r="O2" s="21"/>
      <c r="P2" s="21"/>
      <c r="Q2" s="21"/>
      <c r="R2" s="21"/>
      <c r="S2" s="21"/>
      <c r="T2" s="21"/>
      <c r="U2" s="21"/>
      <c r="V2" s="21"/>
      <c r="AT2" s="22" t="s">
        <v>92</v>
      </c>
    </row>
    <row r="3" spans="2:46" ht="6.95" customHeight="1">
      <c r="B3" s="23"/>
      <c r="C3" s="24"/>
      <c r="D3" s="24"/>
      <c r="E3" s="24"/>
      <c r="F3" s="24"/>
      <c r="G3" s="24"/>
      <c r="H3" s="24"/>
      <c r="I3" s="24"/>
      <c r="J3" s="24"/>
      <c r="K3" s="24"/>
      <c r="L3" s="25"/>
      <c r="AT3" s="22" t="s">
        <v>80</v>
      </c>
    </row>
    <row r="4" spans="2:46" ht="24.95" customHeight="1">
      <c r="B4" s="25"/>
      <c r="C4" s="90"/>
      <c r="D4" s="89" t="s">
        <v>102</v>
      </c>
      <c r="E4" s="90"/>
      <c r="F4" s="90"/>
      <c r="G4" s="90"/>
      <c r="H4" s="90"/>
      <c r="I4" s="90"/>
      <c r="J4" s="90"/>
      <c r="K4" s="90"/>
      <c r="L4" s="25"/>
      <c r="M4" s="151" t="s">
        <v>11</v>
      </c>
      <c r="AT4" s="22" t="s">
        <v>4</v>
      </c>
    </row>
    <row r="5" spans="2:12" ht="6.95" customHeight="1">
      <c r="B5" s="25"/>
      <c r="C5" s="90"/>
      <c r="D5" s="90"/>
      <c r="E5" s="90"/>
      <c r="F5" s="90"/>
      <c r="G5" s="90"/>
      <c r="H5" s="90"/>
      <c r="I5" s="90"/>
      <c r="J5" s="90"/>
      <c r="K5" s="90"/>
      <c r="L5" s="25"/>
    </row>
    <row r="6" spans="2:12" ht="12" customHeight="1">
      <c r="B6" s="25"/>
      <c r="C6" s="90"/>
      <c r="D6" s="94" t="s">
        <v>17</v>
      </c>
      <c r="E6" s="90"/>
      <c r="F6" s="90"/>
      <c r="G6" s="90"/>
      <c r="H6" s="90"/>
      <c r="I6" s="90"/>
      <c r="J6" s="90"/>
      <c r="K6" s="90"/>
      <c r="L6" s="25"/>
    </row>
    <row r="7" spans="2:12" ht="26.25" customHeight="1">
      <c r="B7" s="25"/>
      <c r="C7" s="90"/>
      <c r="D7" s="90"/>
      <c r="E7" s="210" t="str">
        <f>'Rekapitulace stavby'!K6</f>
        <v>Stavební úpravy pro urgentní příjem interních oborů Nemocnice Tábor, a.s.</v>
      </c>
      <c r="F7" s="211"/>
      <c r="G7" s="211"/>
      <c r="H7" s="211"/>
      <c r="I7" s="90"/>
      <c r="J7" s="90"/>
      <c r="K7" s="90"/>
      <c r="L7" s="25"/>
    </row>
    <row r="8" spans="2:12" ht="12" customHeight="1">
      <c r="B8" s="25"/>
      <c r="C8" s="90"/>
      <c r="D8" s="94" t="s">
        <v>103</v>
      </c>
      <c r="E8" s="90"/>
      <c r="F8" s="90"/>
      <c r="G8" s="90"/>
      <c r="H8" s="90"/>
      <c r="I8" s="90"/>
      <c r="J8" s="90"/>
      <c r="K8" s="90"/>
      <c r="L8" s="25"/>
    </row>
    <row r="9" spans="1:31" s="35" customFormat="1" ht="16.5" customHeight="1">
      <c r="A9" s="12"/>
      <c r="B9" s="2"/>
      <c r="C9" s="99"/>
      <c r="D9" s="99"/>
      <c r="E9" s="210" t="s">
        <v>104</v>
      </c>
      <c r="F9" s="212"/>
      <c r="G9" s="212"/>
      <c r="H9" s="212"/>
      <c r="I9" s="99"/>
      <c r="J9" s="99"/>
      <c r="K9" s="99"/>
      <c r="L9" s="152"/>
      <c r="S9" s="12"/>
      <c r="T9" s="12"/>
      <c r="U9" s="12"/>
      <c r="V9" s="12"/>
      <c r="W9" s="12"/>
      <c r="X9" s="12"/>
      <c r="Y9" s="12"/>
      <c r="Z9" s="12"/>
      <c r="AA9" s="12"/>
      <c r="AB9" s="12"/>
      <c r="AC9" s="12"/>
      <c r="AD9" s="12"/>
      <c r="AE9" s="12"/>
    </row>
    <row r="10" spans="1:31" s="35" customFormat="1" ht="12" customHeight="1">
      <c r="A10" s="12"/>
      <c r="B10" s="2"/>
      <c r="C10" s="99"/>
      <c r="D10" s="94" t="s">
        <v>105</v>
      </c>
      <c r="E10" s="99"/>
      <c r="F10" s="99"/>
      <c r="G10" s="99"/>
      <c r="H10" s="99"/>
      <c r="I10" s="99"/>
      <c r="J10" s="99"/>
      <c r="K10" s="99"/>
      <c r="L10" s="152"/>
      <c r="S10" s="12"/>
      <c r="T10" s="12"/>
      <c r="U10" s="12"/>
      <c r="V10" s="12"/>
      <c r="W10" s="12"/>
      <c r="X10" s="12"/>
      <c r="Y10" s="12"/>
      <c r="Z10" s="12"/>
      <c r="AA10" s="12"/>
      <c r="AB10" s="12"/>
      <c r="AC10" s="12"/>
      <c r="AD10" s="12"/>
      <c r="AE10" s="12"/>
    </row>
    <row r="11" spans="1:31" s="35" customFormat="1" ht="16.5" customHeight="1">
      <c r="A11" s="12"/>
      <c r="B11" s="2"/>
      <c r="C11" s="99"/>
      <c r="D11" s="99"/>
      <c r="E11" s="122" t="s">
        <v>967</v>
      </c>
      <c r="F11" s="212"/>
      <c r="G11" s="212"/>
      <c r="H11" s="212"/>
      <c r="I11" s="99"/>
      <c r="J11" s="99"/>
      <c r="K11" s="99"/>
      <c r="L11" s="152"/>
      <c r="S11" s="12"/>
      <c r="T11" s="12"/>
      <c r="U11" s="12"/>
      <c r="V11" s="12"/>
      <c r="W11" s="12"/>
      <c r="X11" s="12"/>
      <c r="Y11" s="12"/>
      <c r="Z11" s="12"/>
      <c r="AA11" s="12"/>
      <c r="AB11" s="12"/>
      <c r="AC11" s="12"/>
      <c r="AD11" s="12"/>
      <c r="AE11" s="12"/>
    </row>
    <row r="12" spans="1:31" s="35" customFormat="1" ht="12">
      <c r="A12" s="12"/>
      <c r="B12" s="2"/>
      <c r="C12" s="99"/>
      <c r="D12" s="99"/>
      <c r="E12" s="99"/>
      <c r="F12" s="99"/>
      <c r="G12" s="99"/>
      <c r="H12" s="99"/>
      <c r="I12" s="99"/>
      <c r="J12" s="99"/>
      <c r="K12" s="99"/>
      <c r="L12" s="152"/>
      <c r="S12" s="12"/>
      <c r="T12" s="12"/>
      <c r="U12" s="12"/>
      <c r="V12" s="12"/>
      <c r="W12" s="12"/>
      <c r="X12" s="12"/>
      <c r="Y12" s="12"/>
      <c r="Z12" s="12"/>
      <c r="AA12" s="12"/>
      <c r="AB12" s="12"/>
      <c r="AC12" s="12"/>
      <c r="AD12" s="12"/>
      <c r="AE12" s="12"/>
    </row>
    <row r="13" spans="1:31" s="35" customFormat="1" ht="12" customHeight="1">
      <c r="A13" s="12"/>
      <c r="B13" s="2"/>
      <c r="C13" s="99"/>
      <c r="D13" s="94" t="s">
        <v>19</v>
      </c>
      <c r="E13" s="99"/>
      <c r="F13" s="95" t="s">
        <v>3</v>
      </c>
      <c r="G13" s="99"/>
      <c r="H13" s="99"/>
      <c r="I13" s="94" t="s">
        <v>20</v>
      </c>
      <c r="J13" s="95" t="s">
        <v>3</v>
      </c>
      <c r="K13" s="99"/>
      <c r="L13" s="152"/>
      <c r="S13" s="12"/>
      <c r="T13" s="12"/>
      <c r="U13" s="12"/>
      <c r="V13" s="12"/>
      <c r="W13" s="12"/>
      <c r="X13" s="12"/>
      <c r="Y13" s="12"/>
      <c r="Z13" s="12"/>
      <c r="AA13" s="12"/>
      <c r="AB13" s="12"/>
      <c r="AC13" s="12"/>
      <c r="AD13" s="12"/>
      <c r="AE13" s="12"/>
    </row>
    <row r="14" spans="1:31" s="35" customFormat="1" ht="12" customHeight="1">
      <c r="A14" s="12"/>
      <c r="B14" s="2"/>
      <c r="C14" s="99"/>
      <c r="D14" s="94" t="s">
        <v>21</v>
      </c>
      <c r="E14" s="99"/>
      <c r="F14" s="95" t="s">
        <v>22</v>
      </c>
      <c r="G14" s="99"/>
      <c r="H14" s="99"/>
      <c r="I14" s="94" t="s">
        <v>23</v>
      </c>
      <c r="J14" s="213" t="str">
        <f>'Rekapitulace stavby'!AN8</f>
        <v>29. 4. 2020</v>
      </c>
      <c r="K14" s="99"/>
      <c r="L14" s="152"/>
      <c r="S14" s="12"/>
      <c r="T14" s="12"/>
      <c r="U14" s="12"/>
      <c r="V14" s="12"/>
      <c r="W14" s="12"/>
      <c r="X14" s="12"/>
      <c r="Y14" s="12"/>
      <c r="Z14" s="12"/>
      <c r="AA14" s="12"/>
      <c r="AB14" s="12"/>
      <c r="AC14" s="12"/>
      <c r="AD14" s="12"/>
      <c r="AE14" s="12"/>
    </row>
    <row r="15" spans="1:31" s="35" customFormat="1" ht="10.9" customHeight="1">
      <c r="A15" s="12"/>
      <c r="B15" s="2"/>
      <c r="C15" s="99"/>
      <c r="D15" s="99"/>
      <c r="E15" s="99"/>
      <c r="F15" s="99"/>
      <c r="G15" s="99"/>
      <c r="H15" s="99"/>
      <c r="I15" s="99"/>
      <c r="J15" s="99"/>
      <c r="K15" s="99"/>
      <c r="L15" s="152"/>
      <c r="S15" s="12"/>
      <c r="T15" s="12"/>
      <c r="U15" s="12"/>
      <c r="V15" s="12"/>
      <c r="W15" s="12"/>
      <c r="X15" s="12"/>
      <c r="Y15" s="12"/>
      <c r="Z15" s="12"/>
      <c r="AA15" s="12"/>
      <c r="AB15" s="12"/>
      <c r="AC15" s="12"/>
      <c r="AD15" s="12"/>
      <c r="AE15" s="12"/>
    </row>
    <row r="16" spans="1:31" s="35" customFormat="1" ht="12" customHeight="1">
      <c r="A16" s="12"/>
      <c r="B16" s="2"/>
      <c r="C16" s="99"/>
      <c r="D16" s="94" t="s">
        <v>25</v>
      </c>
      <c r="E16" s="99"/>
      <c r="F16" s="99"/>
      <c r="G16" s="99"/>
      <c r="H16" s="99"/>
      <c r="I16" s="94" t="s">
        <v>26</v>
      </c>
      <c r="J16" s="95" t="s">
        <v>3</v>
      </c>
      <c r="K16" s="99"/>
      <c r="L16" s="152"/>
      <c r="S16" s="12"/>
      <c r="T16" s="12"/>
      <c r="U16" s="12"/>
      <c r="V16" s="12"/>
      <c r="W16" s="12"/>
      <c r="X16" s="12"/>
      <c r="Y16" s="12"/>
      <c r="Z16" s="12"/>
      <c r="AA16" s="12"/>
      <c r="AB16" s="12"/>
      <c r="AC16" s="12"/>
      <c r="AD16" s="12"/>
      <c r="AE16" s="12"/>
    </row>
    <row r="17" spans="1:31" s="35" customFormat="1" ht="18" customHeight="1">
      <c r="A17" s="12"/>
      <c r="B17" s="2"/>
      <c r="C17" s="99"/>
      <c r="D17" s="99"/>
      <c r="E17" s="95" t="s">
        <v>27</v>
      </c>
      <c r="F17" s="99"/>
      <c r="G17" s="99"/>
      <c r="H17" s="99"/>
      <c r="I17" s="94" t="s">
        <v>28</v>
      </c>
      <c r="J17" s="95" t="s">
        <v>3</v>
      </c>
      <c r="K17" s="99"/>
      <c r="L17" s="152"/>
      <c r="S17" s="12"/>
      <c r="T17" s="12"/>
      <c r="U17" s="12"/>
      <c r="V17" s="12"/>
      <c r="W17" s="12"/>
      <c r="X17" s="12"/>
      <c r="Y17" s="12"/>
      <c r="Z17" s="12"/>
      <c r="AA17" s="12"/>
      <c r="AB17" s="12"/>
      <c r="AC17" s="12"/>
      <c r="AD17" s="12"/>
      <c r="AE17" s="12"/>
    </row>
    <row r="18" spans="1:31" s="35" customFormat="1" ht="6.95" customHeight="1">
      <c r="A18" s="12"/>
      <c r="B18" s="2"/>
      <c r="C18" s="99"/>
      <c r="D18" s="99"/>
      <c r="E18" s="99"/>
      <c r="F18" s="99"/>
      <c r="G18" s="99"/>
      <c r="H18" s="99"/>
      <c r="I18" s="99"/>
      <c r="J18" s="99"/>
      <c r="K18" s="99"/>
      <c r="L18" s="152"/>
      <c r="S18" s="12"/>
      <c r="T18" s="12"/>
      <c r="U18" s="12"/>
      <c r="V18" s="12"/>
      <c r="W18" s="12"/>
      <c r="X18" s="12"/>
      <c r="Y18" s="12"/>
      <c r="Z18" s="12"/>
      <c r="AA18" s="12"/>
      <c r="AB18" s="12"/>
      <c r="AC18" s="12"/>
      <c r="AD18" s="12"/>
      <c r="AE18" s="12"/>
    </row>
    <row r="19" spans="1:31" s="35" customFormat="1" ht="12" customHeight="1">
      <c r="A19" s="12"/>
      <c r="B19" s="2"/>
      <c r="C19" s="99"/>
      <c r="D19" s="94" t="s">
        <v>29</v>
      </c>
      <c r="E19" s="99"/>
      <c r="F19" s="99"/>
      <c r="G19" s="99"/>
      <c r="H19" s="99"/>
      <c r="I19" s="94" t="s">
        <v>26</v>
      </c>
      <c r="J19" s="96" t="str">
        <f>'Rekapitulace stavby'!AN13</f>
        <v>Vyplň údaj</v>
      </c>
      <c r="K19" s="99"/>
      <c r="L19" s="152"/>
      <c r="S19" s="12"/>
      <c r="T19" s="12"/>
      <c r="U19" s="12"/>
      <c r="V19" s="12"/>
      <c r="W19" s="12"/>
      <c r="X19" s="12"/>
      <c r="Y19" s="12"/>
      <c r="Z19" s="12"/>
      <c r="AA19" s="12"/>
      <c r="AB19" s="12"/>
      <c r="AC19" s="12"/>
      <c r="AD19" s="12"/>
      <c r="AE19" s="12"/>
    </row>
    <row r="20" spans="1:31" s="35" customFormat="1" ht="18" customHeight="1">
      <c r="A20" s="12"/>
      <c r="B20" s="2"/>
      <c r="C20" s="99"/>
      <c r="D20" s="99"/>
      <c r="E20" s="284" t="str">
        <f>'Rekapitulace stavby'!E14</f>
        <v>Vyplň údaj</v>
      </c>
      <c r="F20" s="92"/>
      <c r="G20" s="92"/>
      <c r="H20" s="92"/>
      <c r="I20" s="94" t="s">
        <v>28</v>
      </c>
      <c r="J20" s="96" t="str">
        <f>'Rekapitulace stavby'!AN14</f>
        <v>Vyplň údaj</v>
      </c>
      <c r="K20" s="99"/>
      <c r="L20" s="152"/>
      <c r="S20" s="12"/>
      <c r="T20" s="12"/>
      <c r="U20" s="12"/>
      <c r="V20" s="12"/>
      <c r="W20" s="12"/>
      <c r="X20" s="12"/>
      <c r="Y20" s="12"/>
      <c r="Z20" s="12"/>
      <c r="AA20" s="12"/>
      <c r="AB20" s="12"/>
      <c r="AC20" s="12"/>
      <c r="AD20" s="12"/>
      <c r="AE20" s="12"/>
    </row>
    <row r="21" spans="1:31" s="35" customFormat="1" ht="6.95" customHeight="1">
      <c r="A21" s="12"/>
      <c r="B21" s="2"/>
      <c r="C21" s="99"/>
      <c r="D21" s="99"/>
      <c r="E21" s="99"/>
      <c r="F21" s="99"/>
      <c r="G21" s="99"/>
      <c r="H21" s="99"/>
      <c r="I21" s="99"/>
      <c r="J21" s="99"/>
      <c r="K21" s="99"/>
      <c r="L21" s="152"/>
      <c r="S21" s="12"/>
      <c r="T21" s="12"/>
      <c r="U21" s="12"/>
      <c r="V21" s="12"/>
      <c r="W21" s="12"/>
      <c r="X21" s="12"/>
      <c r="Y21" s="12"/>
      <c r="Z21" s="12"/>
      <c r="AA21" s="12"/>
      <c r="AB21" s="12"/>
      <c r="AC21" s="12"/>
      <c r="AD21" s="12"/>
      <c r="AE21" s="12"/>
    </row>
    <row r="22" spans="1:31" s="35" customFormat="1" ht="12" customHeight="1">
      <c r="A22" s="12"/>
      <c r="B22" s="2"/>
      <c r="C22" s="99"/>
      <c r="D22" s="94" t="s">
        <v>31</v>
      </c>
      <c r="E22" s="99"/>
      <c r="F22" s="99"/>
      <c r="G22" s="99"/>
      <c r="H22" s="99"/>
      <c r="I22" s="94" t="s">
        <v>26</v>
      </c>
      <c r="J22" s="95" t="s">
        <v>3</v>
      </c>
      <c r="K22" s="99"/>
      <c r="L22" s="152"/>
      <c r="S22" s="12"/>
      <c r="T22" s="12"/>
      <c r="U22" s="12"/>
      <c r="V22" s="12"/>
      <c r="W22" s="12"/>
      <c r="X22" s="12"/>
      <c r="Y22" s="12"/>
      <c r="Z22" s="12"/>
      <c r="AA22" s="12"/>
      <c r="AB22" s="12"/>
      <c r="AC22" s="12"/>
      <c r="AD22" s="12"/>
      <c r="AE22" s="12"/>
    </row>
    <row r="23" spans="1:31" s="35" customFormat="1" ht="18" customHeight="1">
      <c r="A23" s="12"/>
      <c r="B23" s="2"/>
      <c r="C23" s="99"/>
      <c r="D23" s="99"/>
      <c r="E23" s="95" t="s">
        <v>32</v>
      </c>
      <c r="F23" s="99"/>
      <c r="G23" s="99"/>
      <c r="H23" s="99"/>
      <c r="I23" s="94" t="s">
        <v>28</v>
      </c>
      <c r="J23" s="95" t="s">
        <v>3</v>
      </c>
      <c r="K23" s="99"/>
      <c r="L23" s="152"/>
      <c r="S23" s="12"/>
      <c r="T23" s="12"/>
      <c r="U23" s="12"/>
      <c r="V23" s="12"/>
      <c r="W23" s="12"/>
      <c r="X23" s="12"/>
      <c r="Y23" s="12"/>
      <c r="Z23" s="12"/>
      <c r="AA23" s="12"/>
      <c r="AB23" s="12"/>
      <c r="AC23" s="12"/>
      <c r="AD23" s="12"/>
      <c r="AE23" s="12"/>
    </row>
    <row r="24" spans="1:31" s="35" customFormat="1" ht="6.95" customHeight="1">
      <c r="A24" s="12"/>
      <c r="B24" s="2"/>
      <c r="C24" s="99"/>
      <c r="D24" s="99"/>
      <c r="E24" s="99"/>
      <c r="F24" s="99"/>
      <c r="G24" s="99"/>
      <c r="H24" s="99"/>
      <c r="I24" s="99"/>
      <c r="J24" s="99"/>
      <c r="K24" s="99"/>
      <c r="L24" s="152"/>
      <c r="S24" s="12"/>
      <c r="T24" s="12"/>
      <c r="U24" s="12"/>
      <c r="V24" s="12"/>
      <c r="W24" s="12"/>
      <c r="X24" s="12"/>
      <c r="Y24" s="12"/>
      <c r="Z24" s="12"/>
      <c r="AA24" s="12"/>
      <c r="AB24" s="12"/>
      <c r="AC24" s="12"/>
      <c r="AD24" s="12"/>
      <c r="AE24" s="12"/>
    </row>
    <row r="25" spans="1:31" s="35" customFormat="1" ht="12" customHeight="1">
      <c r="A25" s="12"/>
      <c r="B25" s="2"/>
      <c r="C25" s="99"/>
      <c r="D25" s="94" t="s">
        <v>34</v>
      </c>
      <c r="E25" s="99"/>
      <c r="F25" s="99"/>
      <c r="G25" s="99"/>
      <c r="H25" s="99"/>
      <c r="I25" s="94" t="s">
        <v>26</v>
      </c>
      <c r="J25" s="95" t="str">
        <f>IF('Rekapitulace stavby'!AN19="","",'Rekapitulace stavby'!AN19)</f>
        <v/>
      </c>
      <c r="K25" s="99"/>
      <c r="L25" s="152"/>
      <c r="S25" s="12"/>
      <c r="T25" s="12"/>
      <c r="U25" s="12"/>
      <c r="V25" s="12"/>
      <c r="W25" s="12"/>
      <c r="X25" s="12"/>
      <c r="Y25" s="12"/>
      <c r="Z25" s="12"/>
      <c r="AA25" s="12"/>
      <c r="AB25" s="12"/>
      <c r="AC25" s="12"/>
      <c r="AD25" s="12"/>
      <c r="AE25" s="12"/>
    </row>
    <row r="26" spans="1:31" s="35" customFormat="1" ht="18" customHeight="1">
      <c r="A26" s="12"/>
      <c r="B26" s="2"/>
      <c r="C26" s="99"/>
      <c r="D26" s="99"/>
      <c r="E26" s="95" t="str">
        <f>IF('Rekapitulace stavby'!E20="","",'Rekapitulace stavby'!E20)</f>
        <v xml:space="preserve"> </v>
      </c>
      <c r="F26" s="99"/>
      <c r="G26" s="99"/>
      <c r="H26" s="99"/>
      <c r="I26" s="94" t="s">
        <v>28</v>
      </c>
      <c r="J26" s="95" t="str">
        <f>IF('Rekapitulace stavby'!AN20="","",'Rekapitulace stavby'!AN20)</f>
        <v/>
      </c>
      <c r="K26" s="99"/>
      <c r="L26" s="152"/>
      <c r="S26" s="12"/>
      <c r="T26" s="12"/>
      <c r="U26" s="12"/>
      <c r="V26" s="12"/>
      <c r="W26" s="12"/>
      <c r="X26" s="12"/>
      <c r="Y26" s="12"/>
      <c r="Z26" s="12"/>
      <c r="AA26" s="12"/>
      <c r="AB26" s="12"/>
      <c r="AC26" s="12"/>
      <c r="AD26" s="12"/>
      <c r="AE26" s="12"/>
    </row>
    <row r="27" spans="1:31" s="35" customFormat="1" ht="6.95" customHeight="1">
      <c r="A27" s="12"/>
      <c r="B27" s="2"/>
      <c r="C27" s="99"/>
      <c r="D27" s="99"/>
      <c r="E27" s="99"/>
      <c r="F27" s="99"/>
      <c r="G27" s="99"/>
      <c r="H27" s="99"/>
      <c r="I27" s="99"/>
      <c r="J27" s="99"/>
      <c r="K27" s="99"/>
      <c r="L27" s="152"/>
      <c r="S27" s="12"/>
      <c r="T27" s="12"/>
      <c r="U27" s="12"/>
      <c r="V27" s="12"/>
      <c r="W27" s="12"/>
      <c r="X27" s="12"/>
      <c r="Y27" s="12"/>
      <c r="Z27" s="12"/>
      <c r="AA27" s="12"/>
      <c r="AB27" s="12"/>
      <c r="AC27" s="12"/>
      <c r="AD27" s="12"/>
      <c r="AE27" s="12"/>
    </row>
    <row r="28" spans="1:31" s="35" customFormat="1" ht="12" customHeight="1">
      <c r="A28" s="12"/>
      <c r="B28" s="2"/>
      <c r="C28" s="99"/>
      <c r="D28" s="94" t="s">
        <v>36</v>
      </c>
      <c r="E28" s="99"/>
      <c r="F28" s="99"/>
      <c r="G28" s="99"/>
      <c r="H28" s="99"/>
      <c r="I28" s="99"/>
      <c r="J28" s="99"/>
      <c r="K28" s="99"/>
      <c r="L28" s="152"/>
      <c r="S28" s="12"/>
      <c r="T28" s="12"/>
      <c r="U28" s="12"/>
      <c r="V28" s="12"/>
      <c r="W28" s="12"/>
      <c r="X28" s="12"/>
      <c r="Y28" s="12"/>
      <c r="Z28" s="12"/>
      <c r="AA28" s="12"/>
      <c r="AB28" s="12"/>
      <c r="AC28" s="12"/>
      <c r="AD28" s="12"/>
      <c r="AE28" s="12"/>
    </row>
    <row r="29" spans="1:31" s="156" customFormat="1" ht="95.25" customHeight="1">
      <c r="A29" s="153"/>
      <c r="B29" s="154"/>
      <c r="C29" s="214"/>
      <c r="D29" s="214"/>
      <c r="E29" s="97" t="s">
        <v>968</v>
      </c>
      <c r="F29" s="97"/>
      <c r="G29" s="97"/>
      <c r="H29" s="97"/>
      <c r="I29" s="214"/>
      <c r="J29" s="214"/>
      <c r="K29" s="214"/>
      <c r="L29" s="155"/>
      <c r="S29" s="153"/>
      <c r="T29" s="153"/>
      <c r="U29" s="153"/>
      <c r="V29" s="153"/>
      <c r="W29" s="153"/>
      <c r="X29" s="153"/>
      <c r="Y29" s="153"/>
      <c r="Z29" s="153"/>
      <c r="AA29" s="153"/>
      <c r="AB29" s="153"/>
      <c r="AC29" s="153"/>
      <c r="AD29" s="153"/>
      <c r="AE29" s="153"/>
    </row>
    <row r="30" spans="1:31" s="35" customFormat="1" ht="6.95" customHeight="1">
      <c r="A30" s="12"/>
      <c r="B30" s="2"/>
      <c r="C30" s="99"/>
      <c r="D30" s="99"/>
      <c r="E30" s="99"/>
      <c r="F30" s="99"/>
      <c r="G30" s="99"/>
      <c r="H30" s="99"/>
      <c r="I30" s="99"/>
      <c r="J30" s="99"/>
      <c r="K30" s="99"/>
      <c r="L30" s="152"/>
      <c r="S30" s="12"/>
      <c r="T30" s="12"/>
      <c r="U30" s="12"/>
      <c r="V30" s="12"/>
      <c r="W30" s="12"/>
      <c r="X30" s="12"/>
      <c r="Y30" s="12"/>
      <c r="Z30" s="12"/>
      <c r="AA30" s="12"/>
      <c r="AB30" s="12"/>
      <c r="AC30" s="12"/>
      <c r="AD30" s="12"/>
      <c r="AE30" s="12"/>
    </row>
    <row r="31" spans="1:31" s="35" customFormat="1" ht="6.95" customHeight="1">
      <c r="A31" s="12"/>
      <c r="B31" s="2"/>
      <c r="C31" s="99"/>
      <c r="D31" s="215"/>
      <c r="E31" s="215"/>
      <c r="F31" s="215"/>
      <c r="G31" s="215"/>
      <c r="H31" s="215"/>
      <c r="I31" s="215"/>
      <c r="J31" s="215"/>
      <c r="K31" s="215"/>
      <c r="L31" s="152"/>
      <c r="S31" s="12"/>
      <c r="T31" s="12"/>
      <c r="U31" s="12"/>
      <c r="V31" s="12"/>
      <c r="W31" s="12"/>
      <c r="X31" s="12"/>
      <c r="Y31" s="12"/>
      <c r="Z31" s="12"/>
      <c r="AA31" s="12"/>
      <c r="AB31" s="12"/>
      <c r="AC31" s="12"/>
      <c r="AD31" s="12"/>
      <c r="AE31" s="12"/>
    </row>
    <row r="32" spans="1:31" s="35" customFormat="1" ht="25.35" customHeight="1">
      <c r="A32" s="12"/>
      <c r="B32" s="2"/>
      <c r="C32" s="99"/>
      <c r="D32" s="216" t="s">
        <v>38</v>
      </c>
      <c r="E32" s="99"/>
      <c r="F32" s="99"/>
      <c r="G32" s="99"/>
      <c r="H32" s="99"/>
      <c r="I32" s="99"/>
      <c r="J32" s="217">
        <f>ROUND(J95,2)</f>
        <v>0</v>
      </c>
      <c r="K32" s="99"/>
      <c r="L32" s="152"/>
      <c r="S32" s="12"/>
      <c r="T32" s="12"/>
      <c r="U32" s="12"/>
      <c r="V32" s="12"/>
      <c r="W32" s="12"/>
      <c r="X32" s="12"/>
      <c r="Y32" s="12"/>
      <c r="Z32" s="12"/>
      <c r="AA32" s="12"/>
      <c r="AB32" s="12"/>
      <c r="AC32" s="12"/>
      <c r="AD32" s="12"/>
      <c r="AE32" s="12"/>
    </row>
    <row r="33" spans="1:31" s="35" customFormat="1" ht="6.95" customHeight="1">
      <c r="A33" s="12"/>
      <c r="B33" s="2"/>
      <c r="C33" s="99"/>
      <c r="D33" s="215"/>
      <c r="E33" s="215"/>
      <c r="F33" s="215"/>
      <c r="G33" s="215"/>
      <c r="H33" s="215"/>
      <c r="I33" s="215"/>
      <c r="J33" s="215"/>
      <c r="K33" s="215"/>
      <c r="L33" s="152"/>
      <c r="S33" s="12"/>
      <c r="T33" s="12"/>
      <c r="U33" s="12"/>
      <c r="V33" s="12"/>
      <c r="W33" s="12"/>
      <c r="X33" s="12"/>
      <c r="Y33" s="12"/>
      <c r="Z33" s="12"/>
      <c r="AA33" s="12"/>
      <c r="AB33" s="12"/>
      <c r="AC33" s="12"/>
      <c r="AD33" s="12"/>
      <c r="AE33" s="12"/>
    </row>
    <row r="34" spans="1:31" s="35" customFormat="1" ht="14.45" customHeight="1">
      <c r="A34" s="12"/>
      <c r="B34" s="2"/>
      <c r="C34" s="99"/>
      <c r="D34" s="99"/>
      <c r="E34" s="99"/>
      <c r="F34" s="218" t="s">
        <v>40</v>
      </c>
      <c r="G34" s="99"/>
      <c r="H34" s="99"/>
      <c r="I34" s="218" t="s">
        <v>39</v>
      </c>
      <c r="J34" s="218" t="s">
        <v>41</v>
      </c>
      <c r="K34" s="99"/>
      <c r="L34" s="152"/>
      <c r="S34" s="12"/>
      <c r="T34" s="12"/>
      <c r="U34" s="12"/>
      <c r="V34" s="12"/>
      <c r="W34" s="12"/>
      <c r="X34" s="12"/>
      <c r="Y34" s="12"/>
      <c r="Z34" s="12"/>
      <c r="AA34" s="12"/>
      <c r="AB34" s="12"/>
      <c r="AC34" s="12"/>
      <c r="AD34" s="12"/>
      <c r="AE34" s="12"/>
    </row>
    <row r="35" spans="1:31" s="35" customFormat="1" ht="14.45" customHeight="1">
      <c r="A35" s="12"/>
      <c r="B35" s="2"/>
      <c r="C35" s="99"/>
      <c r="D35" s="219" t="s">
        <v>42</v>
      </c>
      <c r="E35" s="94" t="s">
        <v>43</v>
      </c>
      <c r="F35" s="220">
        <f>ROUND((SUM(BE95:BE182)),2)</f>
        <v>0</v>
      </c>
      <c r="G35" s="99"/>
      <c r="H35" s="99"/>
      <c r="I35" s="221">
        <v>0.21</v>
      </c>
      <c r="J35" s="220">
        <f>ROUND(((SUM(BE95:BE182))*I35),2)</f>
        <v>0</v>
      </c>
      <c r="K35" s="99"/>
      <c r="L35" s="152"/>
      <c r="S35" s="12"/>
      <c r="T35" s="12"/>
      <c r="U35" s="12"/>
      <c r="V35" s="12"/>
      <c r="W35" s="12"/>
      <c r="X35" s="12"/>
      <c r="Y35" s="12"/>
      <c r="Z35" s="12"/>
      <c r="AA35" s="12"/>
      <c r="AB35" s="12"/>
      <c r="AC35" s="12"/>
      <c r="AD35" s="12"/>
      <c r="AE35" s="12"/>
    </row>
    <row r="36" spans="1:31" s="35" customFormat="1" ht="14.45" customHeight="1">
      <c r="A36" s="12"/>
      <c r="B36" s="2"/>
      <c r="C36" s="99"/>
      <c r="D36" s="99"/>
      <c r="E36" s="94" t="s">
        <v>44</v>
      </c>
      <c r="F36" s="220">
        <f>ROUND((SUM(BF95:BF182)),2)</f>
        <v>0</v>
      </c>
      <c r="G36" s="99"/>
      <c r="H36" s="99"/>
      <c r="I36" s="221">
        <v>0.15</v>
      </c>
      <c r="J36" s="220">
        <f>ROUND(((SUM(BF95:BF182))*I36),2)</f>
        <v>0</v>
      </c>
      <c r="K36" s="99"/>
      <c r="L36" s="152"/>
      <c r="S36" s="12"/>
      <c r="T36" s="12"/>
      <c r="U36" s="12"/>
      <c r="V36" s="12"/>
      <c r="W36" s="12"/>
      <c r="X36" s="12"/>
      <c r="Y36" s="12"/>
      <c r="Z36" s="12"/>
      <c r="AA36" s="12"/>
      <c r="AB36" s="12"/>
      <c r="AC36" s="12"/>
      <c r="AD36" s="12"/>
      <c r="AE36" s="12"/>
    </row>
    <row r="37" spans="1:31" s="35" customFormat="1" ht="14.45" customHeight="1" hidden="1">
      <c r="A37" s="12"/>
      <c r="B37" s="2"/>
      <c r="C37" s="99"/>
      <c r="D37" s="99"/>
      <c r="E37" s="94" t="s">
        <v>45</v>
      </c>
      <c r="F37" s="220">
        <f>ROUND((SUM(BG95:BG182)),2)</f>
        <v>0</v>
      </c>
      <c r="G37" s="99"/>
      <c r="H37" s="99"/>
      <c r="I37" s="221">
        <v>0.21</v>
      </c>
      <c r="J37" s="220">
        <f>0</f>
        <v>0</v>
      </c>
      <c r="K37" s="99"/>
      <c r="L37" s="152"/>
      <c r="S37" s="12"/>
      <c r="T37" s="12"/>
      <c r="U37" s="12"/>
      <c r="V37" s="12"/>
      <c r="W37" s="12"/>
      <c r="X37" s="12"/>
      <c r="Y37" s="12"/>
      <c r="Z37" s="12"/>
      <c r="AA37" s="12"/>
      <c r="AB37" s="12"/>
      <c r="AC37" s="12"/>
      <c r="AD37" s="12"/>
      <c r="AE37" s="12"/>
    </row>
    <row r="38" spans="1:31" s="35" customFormat="1" ht="14.45" customHeight="1" hidden="1">
      <c r="A38" s="12"/>
      <c r="B38" s="2"/>
      <c r="C38" s="99"/>
      <c r="D38" s="99"/>
      <c r="E38" s="94" t="s">
        <v>46</v>
      </c>
      <c r="F38" s="220">
        <f>ROUND((SUM(BH95:BH182)),2)</f>
        <v>0</v>
      </c>
      <c r="G38" s="99"/>
      <c r="H38" s="99"/>
      <c r="I38" s="221">
        <v>0.15</v>
      </c>
      <c r="J38" s="220">
        <f>0</f>
        <v>0</v>
      </c>
      <c r="K38" s="99"/>
      <c r="L38" s="152"/>
      <c r="S38" s="12"/>
      <c r="T38" s="12"/>
      <c r="U38" s="12"/>
      <c r="V38" s="12"/>
      <c r="W38" s="12"/>
      <c r="X38" s="12"/>
      <c r="Y38" s="12"/>
      <c r="Z38" s="12"/>
      <c r="AA38" s="12"/>
      <c r="AB38" s="12"/>
      <c r="AC38" s="12"/>
      <c r="AD38" s="12"/>
      <c r="AE38" s="12"/>
    </row>
    <row r="39" spans="1:31" s="35" customFormat="1" ht="14.45" customHeight="1" hidden="1">
      <c r="A39" s="12"/>
      <c r="B39" s="2"/>
      <c r="C39" s="99"/>
      <c r="D39" s="99"/>
      <c r="E39" s="94" t="s">
        <v>47</v>
      </c>
      <c r="F39" s="220">
        <f>ROUND((SUM(BI95:BI182)),2)</f>
        <v>0</v>
      </c>
      <c r="G39" s="99"/>
      <c r="H39" s="99"/>
      <c r="I39" s="221">
        <v>0</v>
      </c>
      <c r="J39" s="220">
        <f>0</f>
        <v>0</v>
      </c>
      <c r="K39" s="99"/>
      <c r="L39" s="152"/>
      <c r="S39" s="12"/>
      <c r="T39" s="12"/>
      <c r="U39" s="12"/>
      <c r="V39" s="12"/>
      <c r="W39" s="12"/>
      <c r="X39" s="12"/>
      <c r="Y39" s="12"/>
      <c r="Z39" s="12"/>
      <c r="AA39" s="12"/>
      <c r="AB39" s="12"/>
      <c r="AC39" s="12"/>
      <c r="AD39" s="12"/>
      <c r="AE39" s="12"/>
    </row>
    <row r="40" spans="1:31" s="35" customFormat="1" ht="6.95" customHeight="1">
      <c r="A40" s="12"/>
      <c r="B40" s="2"/>
      <c r="C40" s="99"/>
      <c r="D40" s="99"/>
      <c r="E40" s="99"/>
      <c r="F40" s="99"/>
      <c r="G40" s="99"/>
      <c r="H40" s="99"/>
      <c r="I40" s="99"/>
      <c r="J40" s="99"/>
      <c r="K40" s="99"/>
      <c r="L40" s="152"/>
      <c r="S40" s="12"/>
      <c r="T40" s="12"/>
      <c r="U40" s="12"/>
      <c r="V40" s="12"/>
      <c r="W40" s="12"/>
      <c r="X40" s="12"/>
      <c r="Y40" s="12"/>
      <c r="Z40" s="12"/>
      <c r="AA40" s="12"/>
      <c r="AB40" s="12"/>
      <c r="AC40" s="12"/>
      <c r="AD40" s="12"/>
      <c r="AE40" s="12"/>
    </row>
    <row r="41" spans="1:31" s="35" customFormat="1" ht="25.35" customHeight="1">
      <c r="A41" s="12"/>
      <c r="B41" s="2"/>
      <c r="C41" s="228"/>
      <c r="D41" s="222" t="s">
        <v>48</v>
      </c>
      <c r="E41" s="130"/>
      <c r="F41" s="130"/>
      <c r="G41" s="223" t="s">
        <v>49</v>
      </c>
      <c r="H41" s="224" t="s">
        <v>50</v>
      </c>
      <c r="I41" s="130"/>
      <c r="J41" s="225">
        <f>SUM(J32:J39)</f>
        <v>0</v>
      </c>
      <c r="K41" s="226"/>
      <c r="L41" s="152"/>
      <c r="S41" s="12"/>
      <c r="T41" s="12"/>
      <c r="U41" s="12"/>
      <c r="V41" s="12"/>
      <c r="W41" s="12"/>
      <c r="X41" s="12"/>
      <c r="Y41" s="12"/>
      <c r="Z41" s="12"/>
      <c r="AA41" s="12"/>
      <c r="AB41" s="12"/>
      <c r="AC41" s="12"/>
      <c r="AD41" s="12"/>
      <c r="AE41" s="12"/>
    </row>
    <row r="42" spans="1:31" s="35" customFormat="1" ht="14.45" customHeight="1">
      <c r="A42" s="12"/>
      <c r="B42" s="39"/>
      <c r="C42" s="117"/>
      <c r="D42" s="117"/>
      <c r="E42" s="117"/>
      <c r="F42" s="117"/>
      <c r="G42" s="117"/>
      <c r="H42" s="117"/>
      <c r="I42" s="117"/>
      <c r="J42" s="117"/>
      <c r="K42" s="117"/>
      <c r="L42" s="152"/>
      <c r="S42" s="12"/>
      <c r="T42" s="12"/>
      <c r="U42" s="12"/>
      <c r="V42" s="12"/>
      <c r="W42" s="12"/>
      <c r="X42" s="12"/>
      <c r="Y42" s="12"/>
      <c r="Z42" s="12"/>
      <c r="AA42" s="12"/>
      <c r="AB42" s="12"/>
      <c r="AC42" s="12"/>
      <c r="AD42" s="12"/>
      <c r="AE42" s="12"/>
    </row>
    <row r="43" spans="3:11" ht="12">
      <c r="C43" s="90"/>
      <c r="D43" s="90"/>
      <c r="E43" s="90"/>
      <c r="F43" s="90"/>
      <c r="G43" s="90"/>
      <c r="H43" s="90"/>
      <c r="I43" s="90"/>
      <c r="J43" s="90"/>
      <c r="K43" s="90"/>
    </row>
    <row r="44" spans="3:11" ht="12">
      <c r="C44" s="90"/>
      <c r="D44" s="90"/>
      <c r="E44" s="90"/>
      <c r="F44" s="90"/>
      <c r="G44" s="90"/>
      <c r="H44" s="90"/>
      <c r="I44" s="90"/>
      <c r="J44" s="90"/>
      <c r="K44" s="90"/>
    </row>
    <row r="45" spans="3:11" ht="12">
      <c r="C45" s="90"/>
      <c r="D45" s="90"/>
      <c r="E45" s="90"/>
      <c r="F45" s="90"/>
      <c r="G45" s="90"/>
      <c r="H45" s="90"/>
      <c r="I45" s="90"/>
      <c r="J45" s="90"/>
      <c r="K45" s="90"/>
    </row>
    <row r="46" spans="1:31" s="35" customFormat="1" ht="6.95" customHeight="1">
      <c r="A46" s="12"/>
      <c r="B46" s="41"/>
      <c r="C46" s="118"/>
      <c r="D46" s="118"/>
      <c r="E46" s="118"/>
      <c r="F46" s="118"/>
      <c r="G46" s="118"/>
      <c r="H46" s="118"/>
      <c r="I46" s="118"/>
      <c r="J46" s="118"/>
      <c r="K46" s="118"/>
      <c r="L46" s="152"/>
      <c r="S46" s="12"/>
      <c r="T46" s="12"/>
      <c r="U46" s="12"/>
      <c r="V46" s="12"/>
      <c r="W46" s="12"/>
      <c r="X46" s="12"/>
      <c r="Y46" s="12"/>
      <c r="Z46" s="12"/>
      <c r="AA46" s="12"/>
      <c r="AB46" s="12"/>
      <c r="AC46" s="12"/>
      <c r="AD46" s="12"/>
      <c r="AE46" s="12"/>
    </row>
    <row r="47" spans="1:31" s="35" customFormat="1" ht="24.95" customHeight="1">
      <c r="A47" s="12"/>
      <c r="B47" s="2"/>
      <c r="C47" s="89" t="s">
        <v>107</v>
      </c>
      <c r="D47" s="99"/>
      <c r="E47" s="99"/>
      <c r="F47" s="99"/>
      <c r="G47" s="99"/>
      <c r="H47" s="99"/>
      <c r="I47" s="99"/>
      <c r="J47" s="99"/>
      <c r="K47" s="99"/>
      <c r="L47" s="152"/>
      <c r="S47" s="12"/>
      <c r="T47" s="12"/>
      <c r="U47" s="12"/>
      <c r="V47" s="12"/>
      <c r="W47" s="12"/>
      <c r="X47" s="12"/>
      <c r="Y47" s="12"/>
      <c r="Z47" s="12"/>
      <c r="AA47" s="12"/>
      <c r="AB47" s="12"/>
      <c r="AC47" s="12"/>
      <c r="AD47" s="12"/>
      <c r="AE47" s="12"/>
    </row>
    <row r="48" spans="1:31" s="35" customFormat="1" ht="6.95" customHeight="1">
      <c r="A48" s="12"/>
      <c r="B48" s="2"/>
      <c r="C48" s="99"/>
      <c r="D48" s="99"/>
      <c r="E48" s="99"/>
      <c r="F48" s="99"/>
      <c r="G48" s="99"/>
      <c r="H48" s="99"/>
      <c r="I48" s="99"/>
      <c r="J48" s="99"/>
      <c r="K48" s="99"/>
      <c r="L48" s="152"/>
      <c r="S48" s="12"/>
      <c r="T48" s="12"/>
      <c r="U48" s="12"/>
      <c r="V48" s="12"/>
      <c r="W48" s="12"/>
      <c r="X48" s="12"/>
      <c r="Y48" s="12"/>
      <c r="Z48" s="12"/>
      <c r="AA48" s="12"/>
      <c r="AB48" s="12"/>
      <c r="AC48" s="12"/>
      <c r="AD48" s="12"/>
      <c r="AE48" s="12"/>
    </row>
    <row r="49" spans="1:31" s="35" customFormat="1" ht="12" customHeight="1">
      <c r="A49" s="12"/>
      <c r="B49" s="2"/>
      <c r="C49" s="94" t="s">
        <v>17</v>
      </c>
      <c r="D49" s="99"/>
      <c r="E49" s="99"/>
      <c r="F49" s="99"/>
      <c r="G49" s="99"/>
      <c r="H49" s="99"/>
      <c r="I49" s="99"/>
      <c r="J49" s="99"/>
      <c r="K49" s="99"/>
      <c r="L49" s="152"/>
      <c r="S49" s="12"/>
      <c r="T49" s="12"/>
      <c r="U49" s="12"/>
      <c r="V49" s="12"/>
      <c r="W49" s="12"/>
      <c r="X49" s="12"/>
      <c r="Y49" s="12"/>
      <c r="Z49" s="12"/>
      <c r="AA49" s="12"/>
      <c r="AB49" s="12"/>
      <c r="AC49" s="12"/>
      <c r="AD49" s="12"/>
      <c r="AE49" s="12"/>
    </row>
    <row r="50" spans="1:31" s="35" customFormat="1" ht="26.25" customHeight="1">
      <c r="A50" s="12"/>
      <c r="B50" s="2"/>
      <c r="C50" s="99"/>
      <c r="D50" s="99"/>
      <c r="E50" s="210" t="str">
        <f>E7</f>
        <v>Stavební úpravy pro urgentní příjem interních oborů Nemocnice Tábor, a.s.</v>
      </c>
      <c r="F50" s="211"/>
      <c r="G50" s="211"/>
      <c r="H50" s="211"/>
      <c r="I50" s="99"/>
      <c r="J50" s="99"/>
      <c r="K50" s="99"/>
      <c r="L50" s="152"/>
      <c r="S50" s="12"/>
      <c r="T50" s="12"/>
      <c r="U50" s="12"/>
      <c r="V50" s="12"/>
      <c r="W50" s="12"/>
      <c r="X50" s="12"/>
      <c r="Y50" s="12"/>
      <c r="Z50" s="12"/>
      <c r="AA50" s="12"/>
      <c r="AB50" s="12"/>
      <c r="AC50" s="12"/>
      <c r="AD50" s="12"/>
      <c r="AE50" s="12"/>
    </row>
    <row r="51" spans="2:12" ht="12" customHeight="1">
      <c r="B51" s="25"/>
      <c r="C51" s="94" t="s">
        <v>103</v>
      </c>
      <c r="D51" s="90"/>
      <c r="E51" s="90"/>
      <c r="F51" s="90"/>
      <c r="G51" s="90"/>
      <c r="H51" s="90"/>
      <c r="I51" s="90"/>
      <c r="J51" s="90"/>
      <c r="K51" s="90"/>
      <c r="L51" s="25"/>
    </row>
    <row r="52" spans="1:31" s="35" customFormat="1" ht="16.5" customHeight="1">
      <c r="A52" s="12"/>
      <c r="B52" s="2"/>
      <c r="C52" s="99"/>
      <c r="D52" s="99"/>
      <c r="E52" s="210" t="s">
        <v>104</v>
      </c>
      <c r="F52" s="212"/>
      <c r="G52" s="212"/>
      <c r="H52" s="212"/>
      <c r="I52" s="99"/>
      <c r="J52" s="99"/>
      <c r="K52" s="99"/>
      <c r="L52" s="152"/>
      <c r="S52" s="12"/>
      <c r="T52" s="12"/>
      <c r="U52" s="12"/>
      <c r="V52" s="12"/>
      <c r="W52" s="12"/>
      <c r="X52" s="12"/>
      <c r="Y52" s="12"/>
      <c r="Z52" s="12"/>
      <c r="AA52" s="12"/>
      <c r="AB52" s="12"/>
      <c r="AC52" s="12"/>
      <c r="AD52" s="12"/>
      <c r="AE52" s="12"/>
    </row>
    <row r="53" spans="1:31" s="35" customFormat="1" ht="12" customHeight="1">
      <c r="A53" s="12"/>
      <c r="B53" s="2"/>
      <c r="C53" s="94" t="s">
        <v>105</v>
      </c>
      <c r="D53" s="99"/>
      <c r="E53" s="99"/>
      <c r="F53" s="99"/>
      <c r="G53" s="99"/>
      <c r="H53" s="99"/>
      <c r="I53" s="99"/>
      <c r="J53" s="99"/>
      <c r="K53" s="99"/>
      <c r="L53" s="152"/>
      <c r="S53" s="12"/>
      <c r="T53" s="12"/>
      <c r="U53" s="12"/>
      <c r="V53" s="12"/>
      <c r="W53" s="12"/>
      <c r="X53" s="12"/>
      <c r="Y53" s="12"/>
      <c r="Z53" s="12"/>
      <c r="AA53" s="12"/>
      <c r="AB53" s="12"/>
      <c r="AC53" s="12"/>
      <c r="AD53" s="12"/>
      <c r="AE53" s="12"/>
    </row>
    <row r="54" spans="1:31" s="35" customFormat="1" ht="16.5" customHeight="1">
      <c r="A54" s="12"/>
      <c r="B54" s="2"/>
      <c r="C54" s="99"/>
      <c r="D54" s="99"/>
      <c r="E54" s="122" t="str">
        <f>E11</f>
        <v>4 - Opěrná zeď</v>
      </c>
      <c r="F54" s="212"/>
      <c r="G54" s="212"/>
      <c r="H54" s="212"/>
      <c r="I54" s="99"/>
      <c r="J54" s="99"/>
      <c r="K54" s="99"/>
      <c r="L54" s="152"/>
      <c r="S54" s="12"/>
      <c r="T54" s="12"/>
      <c r="U54" s="12"/>
      <c r="V54" s="12"/>
      <c r="W54" s="12"/>
      <c r="X54" s="12"/>
      <c r="Y54" s="12"/>
      <c r="Z54" s="12"/>
      <c r="AA54" s="12"/>
      <c r="AB54" s="12"/>
      <c r="AC54" s="12"/>
      <c r="AD54" s="12"/>
      <c r="AE54" s="12"/>
    </row>
    <row r="55" spans="1:31" s="35" customFormat="1" ht="6.95" customHeight="1">
      <c r="A55" s="12"/>
      <c r="B55" s="2"/>
      <c r="C55" s="99"/>
      <c r="D55" s="99"/>
      <c r="E55" s="99"/>
      <c r="F55" s="99"/>
      <c r="G55" s="99"/>
      <c r="H55" s="99"/>
      <c r="I55" s="99"/>
      <c r="J55" s="99"/>
      <c r="K55" s="99"/>
      <c r="L55" s="152"/>
      <c r="S55" s="12"/>
      <c r="T55" s="12"/>
      <c r="U55" s="12"/>
      <c r="V55" s="12"/>
      <c r="W55" s="12"/>
      <c r="X55" s="12"/>
      <c r="Y55" s="12"/>
      <c r="Z55" s="12"/>
      <c r="AA55" s="12"/>
      <c r="AB55" s="12"/>
      <c r="AC55" s="12"/>
      <c r="AD55" s="12"/>
      <c r="AE55" s="12"/>
    </row>
    <row r="56" spans="1:31" s="35" customFormat="1" ht="12" customHeight="1">
      <c r="A56" s="12"/>
      <c r="B56" s="2"/>
      <c r="C56" s="94" t="s">
        <v>21</v>
      </c>
      <c r="D56" s="99"/>
      <c r="E56" s="99"/>
      <c r="F56" s="95" t="str">
        <f>F14</f>
        <v>Tř. Kpt. Jaroše 200/10, 390 03 Tábor</v>
      </c>
      <c r="G56" s="99"/>
      <c r="H56" s="99"/>
      <c r="I56" s="94" t="s">
        <v>23</v>
      </c>
      <c r="J56" s="213" t="str">
        <f>IF(J14="","",J14)</f>
        <v>29. 4. 2020</v>
      </c>
      <c r="K56" s="99"/>
      <c r="L56" s="152"/>
      <c r="S56" s="12"/>
      <c r="T56" s="12"/>
      <c r="U56" s="12"/>
      <c r="V56" s="12"/>
      <c r="W56" s="12"/>
      <c r="X56" s="12"/>
      <c r="Y56" s="12"/>
      <c r="Z56" s="12"/>
      <c r="AA56" s="12"/>
      <c r="AB56" s="12"/>
      <c r="AC56" s="12"/>
      <c r="AD56" s="12"/>
      <c r="AE56" s="12"/>
    </row>
    <row r="57" spans="1:31" s="35" customFormat="1" ht="6.95" customHeight="1">
      <c r="A57" s="12"/>
      <c r="B57" s="2"/>
      <c r="C57" s="99"/>
      <c r="D57" s="99"/>
      <c r="E57" s="99"/>
      <c r="F57" s="99"/>
      <c r="G57" s="99"/>
      <c r="H57" s="99"/>
      <c r="I57" s="99"/>
      <c r="J57" s="99"/>
      <c r="K57" s="99"/>
      <c r="L57" s="152"/>
      <c r="S57" s="12"/>
      <c r="T57" s="12"/>
      <c r="U57" s="12"/>
      <c r="V57" s="12"/>
      <c r="W57" s="12"/>
      <c r="X57" s="12"/>
      <c r="Y57" s="12"/>
      <c r="Z57" s="12"/>
      <c r="AA57" s="12"/>
      <c r="AB57" s="12"/>
      <c r="AC57" s="12"/>
      <c r="AD57" s="12"/>
      <c r="AE57" s="12"/>
    </row>
    <row r="58" spans="1:31" s="35" customFormat="1" ht="15.2" customHeight="1">
      <c r="A58" s="12"/>
      <c r="B58" s="2"/>
      <c r="C58" s="94" t="s">
        <v>25</v>
      </c>
      <c r="D58" s="99"/>
      <c r="E58" s="99"/>
      <c r="F58" s="95" t="str">
        <f>E17</f>
        <v>Nemocnice Tábor, a.s.</v>
      </c>
      <c r="G58" s="99"/>
      <c r="H58" s="99"/>
      <c r="I58" s="94" t="s">
        <v>31</v>
      </c>
      <c r="J58" s="227" t="str">
        <f>E23</f>
        <v>AGP nova spol. s r.o.</v>
      </c>
      <c r="K58" s="99"/>
      <c r="L58" s="152"/>
      <c r="S58" s="12"/>
      <c r="T58" s="12"/>
      <c r="U58" s="12"/>
      <c r="V58" s="12"/>
      <c r="W58" s="12"/>
      <c r="X58" s="12"/>
      <c r="Y58" s="12"/>
      <c r="Z58" s="12"/>
      <c r="AA58" s="12"/>
      <c r="AB58" s="12"/>
      <c r="AC58" s="12"/>
      <c r="AD58" s="12"/>
      <c r="AE58" s="12"/>
    </row>
    <row r="59" spans="1:31" s="35" customFormat="1" ht="15.2" customHeight="1">
      <c r="A59" s="12"/>
      <c r="B59" s="2"/>
      <c r="C59" s="94" t="s">
        <v>29</v>
      </c>
      <c r="D59" s="99"/>
      <c r="E59" s="99"/>
      <c r="F59" s="95" t="str">
        <f>IF(E20="","",E20)</f>
        <v>Vyplň údaj</v>
      </c>
      <c r="G59" s="99"/>
      <c r="H59" s="99"/>
      <c r="I59" s="94" t="s">
        <v>34</v>
      </c>
      <c r="J59" s="227" t="str">
        <f>E26</f>
        <v xml:space="preserve"> </v>
      </c>
      <c r="K59" s="99"/>
      <c r="L59" s="152"/>
      <c r="S59" s="12"/>
      <c r="T59" s="12"/>
      <c r="U59" s="12"/>
      <c r="V59" s="12"/>
      <c r="W59" s="12"/>
      <c r="X59" s="12"/>
      <c r="Y59" s="12"/>
      <c r="Z59" s="12"/>
      <c r="AA59" s="12"/>
      <c r="AB59" s="12"/>
      <c r="AC59" s="12"/>
      <c r="AD59" s="12"/>
      <c r="AE59" s="12"/>
    </row>
    <row r="60" spans="1:31" s="35" customFormat="1" ht="10.35" customHeight="1">
      <c r="A60" s="12"/>
      <c r="B60" s="2"/>
      <c r="C60" s="99"/>
      <c r="D60" s="99"/>
      <c r="E60" s="99"/>
      <c r="F60" s="99"/>
      <c r="G60" s="99"/>
      <c r="H60" s="99"/>
      <c r="I60" s="99"/>
      <c r="J60" s="99"/>
      <c r="K60" s="99"/>
      <c r="L60" s="152"/>
      <c r="S60" s="12"/>
      <c r="T60" s="12"/>
      <c r="U60" s="12"/>
      <c r="V60" s="12"/>
      <c r="W60" s="12"/>
      <c r="X60" s="12"/>
      <c r="Y60" s="12"/>
      <c r="Z60" s="12"/>
      <c r="AA60" s="12"/>
      <c r="AB60" s="12"/>
      <c r="AC60" s="12"/>
      <c r="AD60" s="12"/>
      <c r="AE60" s="12"/>
    </row>
    <row r="61" spans="1:31" s="35" customFormat="1" ht="29.25" customHeight="1">
      <c r="A61" s="12"/>
      <c r="B61" s="2"/>
      <c r="C61" s="276" t="s">
        <v>108</v>
      </c>
      <c r="D61" s="228"/>
      <c r="E61" s="228"/>
      <c r="F61" s="228"/>
      <c r="G61" s="228"/>
      <c r="H61" s="228"/>
      <c r="I61" s="228"/>
      <c r="J61" s="229" t="s">
        <v>109</v>
      </c>
      <c r="K61" s="228"/>
      <c r="L61" s="152"/>
      <c r="S61" s="12"/>
      <c r="T61" s="12"/>
      <c r="U61" s="12"/>
      <c r="V61" s="12"/>
      <c r="W61" s="12"/>
      <c r="X61" s="12"/>
      <c r="Y61" s="12"/>
      <c r="Z61" s="12"/>
      <c r="AA61" s="12"/>
      <c r="AB61" s="12"/>
      <c r="AC61" s="12"/>
      <c r="AD61" s="12"/>
      <c r="AE61" s="12"/>
    </row>
    <row r="62" spans="1:31" s="35" customFormat="1" ht="10.35" customHeight="1">
      <c r="A62" s="12"/>
      <c r="B62" s="2"/>
      <c r="C62" s="99"/>
      <c r="D62" s="99"/>
      <c r="E62" s="99"/>
      <c r="F62" s="99"/>
      <c r="G62" s="99"/>
      <c r="H62" s="99"/>
      <c r="I62" s="99"/>
      <c r="J62" s="99"/>
      <c r="K62" s="99"/>
      <c r="L62" s="152"/>
      <c r="S62" s="12"/>
      <c r="T62" s="12"/>
      <c r="U62" s="12"/>
      <c r="V62" s="12"/>
      <c r="W62" s="12"/>
      <c r="X62" s="12"/>
      <c r="Y62" s="12"/>
      <c r="Z62" s="12"/>
      <c r="AA62" s="12"/>
      <c r="AB62" s="12"/>
      <c r="AC62" s="12"/>
      <c r="AD62" s="12"/>
      <c r="AE62" s="12"/>
    </row>
    <row r="63" spans="1:47" s="35" customFormat="1" ht="22.9" customHeight="1">
      <c r="A63" s="12"/>
      <c r="B63" s="2"/>
      <c r="C63" s="277" t="s">
        <v>70</v>
      </c>
      <c r="D63" s="99"/>
      <c r="E63" s="99"/>
      <c r="F63" s="99"/>
      <c r="G63" s="99"/>
      <c r="H63" s="99"/>
      <c r="I63" s="99"/>
      <c r="J63" s="217">
        <f>J95</f>
        <v>0</v>
      </c>
      <c r="K63" s="99"/>
      <c r="L63" s="152"/>
      <c r="S63" s="12"/>
      <c r="T63" s="12"/>
      <c r="U63" s="12"/>
      <c r="V63" s="12"/>
      <c r="W63" s="12"/>
      <c r="X63" s="12"/>
      <c r="Y63" s="12"/>
      <c r="Z63" s="12"/>
      <c r="AA63" s="12"/>
      <c r="AB63" s="12"/>
      <c r="AC63" s="12"/>
      <c r="AD63" s="12"/>
      <c r="AE63" s="12"/>
      <c r="AU63" s="22" t="s">
        <v>110</v>
      </c>
    </row>
    <row r="64" spans="2:12" s="160" customFormat="1" ht="24.95" customHeight="1">
      <c r="B64" s="161"/>
      <c r="C64" s="233"/>
      <c r="D64" s="230" t="s">
        <v>728</v>
      </c>
      <c r="E64" s="231"/>
      <c r="F64" s="231"/>
      <c r="G64" s="231"/>
      <c r="H64" s="231"/>
      <c r="I64" s="231"/>
      <c r="J64" s="232">
        <f>J96</f>
        <v>0</v>
      </c>
      <c r="K64" s="233"/>
      <c r="L64" s="161"/>
    </row>
    <row r="65" spans="2:12" s="78" customFormat="1" ht="19.9" customHeight="1">
      <c r="B65" s="162"/>
      <c r="C65" s="146"/>
      <c r="D65" s="234" t="s">
        <v>120</v>
      </c>
      <c r="E65" s="235"/>
      <c r="F65" s="235"/>
      <c r="G65" s="235"/>
      <c r="H65" s="235"/>
      <c r="I65" s="235"/>
      <c r="J65" s="236">
        <f>J97</f>
        <v>0</v>
      </c>
      <c r="K65" s="146"/>
      <c r="L65" s="162"/>
    </row>
    <row r="66" spans="2:12" s="78" customFormat="1" ht="19.9" customHeight="1">
      <c r="B66" s="162"/>
      <c r="C66" s="146"/>
      <c r="D66" s="234" t="s">
        <v>121</v>
      </c>
      <c r="E66" s="235"/>
      <c r="F66" s="235"/>
      <c r="G66" s="235"/>
      <c r="H66" s="235"/>
      <c r="I66" s="235"/>
      <c r="J66" s="236">
        <f>J116</f>
        <v>0</v>
      </c>
      <c r="K66" s="146"/>
      <c r="L66" s="162"/>
    </row>
    <row r="67" spans="2:12" s="78" customFormat="1" ht="19.9" customHeight="1">
      <c r="B67" s="162"/>
      <c r="C67" s="146"/>
      <c r="D67" s="234" t="s">
        <v>125</v>
      </c>
      <c r="E67" s="235"/>
      <c r="F67" s="235"/>
      <c r="G67" s="235"/>
      <c r="H67" s="235"/>
      <c r="I67" s="235"/>
      <c r="J67" s="236">
        <f>J144</f>
        <v>0</v>
      </c>
      <c r="K67" s="146"/>
      <c r="L67" s="162"/>
    </row>
    <row r="68" spans="2:12" s="78" customFormat="1" ht="14.85" customHeight="1">
      <c r="B68" s="162"/>
      <c r="C68" s="146"/>
      <c r="D68" s="234" t="s">
        <v>969</v>
      </c>
      <c r="E68" s="235"/>
      <c r="F68" s="235"/>
      <c r="G68" s="235"/>
      <c r="H68" s="235"/>
      <c r="I68" s="235"/>
      <c r="J68" s="236">
        <f>J145</f>
        <v>0</v>
      </c>
      <c r="K68" s="146"/>
      <c r="L68" s="162"/>
    </row>
    <row r="69" spans="2:12" s="78" customFormat="1" ht="14.85" customHeight="1">
      <c r="B69" s="162"/>
      <c r="C69" s="146"/>
      <c r="D69" s="234" t="s">
        <v>970</v>
      </c>
      <c r="E69" s="235"/>
      <c r="F69" s="235"/>
      <c r="G69" s="235"/>
      <c r="H69" s="235"/>
      <c r="I69" s="235"/>
      <c r="J69" s="236">
        <f>J149</f>
        <v>0</v>
      </c>
      <c r="K69" s="146"/>
      <c r="L69" s="162"/>
    </row>
    <row r="70" spans="2:12" s="78" customFormat="1" ht="19.9" customHeight="1">
      <c r="B70" s="162"/>
      <c r="C70" s="146"/>
      <c r="D70" s="234" t="s">
        <v>129</v>
      </c>
      <c r="E70" s="235"/>
      <c r="F70" s="235"/>
      <c r="G70" s="235"/>
      <c r="H70" s="235"/>
      <c r="I70" s="235"/>
      <c r="J70" s="236">
        <f>J157</f>
        <v>0</v>
      </c>
      <c r="K70" s="146"/>
      <c r="L70" s="162"/>
    </row>
    <row r="71" spans="2:12" s="160" customFormat="1" ht="24.95" customHeight="1">
      <c r="B71" s="161"/>
      <c r="C71" s="233"/>
      <c r="D71" s="230" t="s">
        <v>918</v>
      </c>
      <c r="E71" s="231"/>
      <c r="F71" s="231"/>
      <c r="G71" s="231"/>
      <c r="H71" s="231"/>
      <c r="I71" s="231"/>
      <c r="J71" s="232">
        <f>J160</f>
        <v>0</v>
      </c>
      <c r="K71" s="233"/>
      <c r="L71" s="161"/>
    </row>
    <row r="72" spans="2:12" s="78" customFormat="1" ht="19.9" customHeight="1">
      <c r="B72" s="162"/>
      <c r="C72" s="146"/>
      <c r="D72" s="234" t="s">
        <v>971</v>
      </c>
      <c r="E72" s="235"/>
      <c r="F72" s="235"/>
      <c r="G72" s="235"/>
      <c r="H72" s="235"/>
      <c r="I72" s="235"/>
      <c r="J72" s="236">
        <f>J161</f>
        <v>0</v>
      </c>
      <c r="K72" s="146"/>
      <c r="L72" s="162"/>
    </row>
    <row r="73" spans="2:12" s="78" customFormat="1" ht="19.9" customHeight="1">
      <c r="B73" s="162"/>
      <c r="C73" s="146"/>
      <c r="D73" s="234" t="s">
        <v>972</v>
      </c>
      <c r="E73" s="235"/>
      <c r="F73" s="235"/>
      <c r="G73" s="235"/>
      <c r="H73" s="235"/>
      <c r="I73" s="235"/>
      <c r="J73" s="236">
        <f>J176</f>
        <v>0</v>
      </c>
      <c r="K73" s="146"/>
      <c r="L73" s="162"/>
    </row>
    <row r="74" spans="1:31" s="35" customFormat="1" ht="21.75" customHeight="1">
      <c r="A74" s="12"/>
      <c r="B74" s="2"/>
      <c r="C74" s="99"/>
      <c r="D74" s="99"/>
      <c r="E74" s="99"/>
      <c r="F74" s="99"/>
      <c r="G74" s="99"/>
      <c r="H74" s="99"/>
      <c r="I74" s="99"/>
      <c r="J74" s="99"/>
      <c r="K74" s="99"/>
      <c r="L74" s="152"/>
      <c r="S74" s="12"/>
      <c r="T74" s="12"/>
      <c r="U74" s="12"/>
      <c r="V74" s="12"/>
      <c r="W74" s="12"/>
      <c r="X74" s="12"/>
      <c r="Y74" s="12"/>
      <c r="Z74" s="12"/>
      <c r="AA74" s="12"/>
      <c r="AB74" s="12"/>
      <c r="AC74" s="12"/>
      <c r="AD74" s="12"/>
      <c r="AE74" s="12"/>
    </row>
    <row r="75" spans="1:31" s="35" customFormat="1" ht="6.95" customHeight="1">
      <c r="A75" s="12"/>
      <c r="B75" s="39"/>
      <c r="C75" s="117"/>
      <c r="D75" s="117"/>
      <c r="E75" s="117"/>
      <c r="F75" s="117"/>
      <c r="G75" s="117"/>
      <c r="H75" s="117"/>
      <c r="I75" s="117"/>
      <c r="J75" s="117"/>
      <c r="K75" s="117"/>
      <c r="L75" s="152"/>
      <c r="S75" s="12"/>
      <c r="T75" s="12"/>
      <c r="U75" s="12"/>
      <c r="V75" s="12"/>
      <c r="W75" s="12"/>
      <c r="X75" s="12"/>
      <c r="Y75" s="12"/>
      <c r="Z75" s="12"/>
      <c r="AA75" s="12"/>
      <c r="AB75" s="12"/>
      <c r="AC75" s="12"/>
      <c r="AD75" s="12"/>
      <c r="AE75" s="12"/>
    </row>
    <row r="76" spans="3:11" ht="12">
      <c r="C76" s="90"/>
      <c r="D76" s="90"/>
      <c r="E76" s="90"/>
      <c r="F76" s="90"/>
      <c r="G76" s="90"/>
      <c r="H76" s="90"/>
      <c r="I76" s="90"/>
      <c r="J76" s="90"/>
      <c r="K76" s="90"/>
    </row>
    <row r="77" spans="3:11" ht="12">
      <c r="C77" s="90"/>
      <c r="D77" s="90"/>
      <c r="E77" s="90"/>
      <c r="F77" s="90"/>
      <c r="G77" s="90"/>
      <c r="H77" s="90"/>
      <c r="I77" s="90"/>
      <c r="J77" s="90"/>
      <c r="K77" s="90"/>
    </row>
    <row r="78" spans="3:11" ht="12">
      <c r="C78" s="90"/>
      <c r="D78" s="90"/>
      <c r="E78" s="90"/>
      <c r="F78" s="90"/>
      <c r="G78" s="90"/>
      <c r="H78" s="90"/>
      <c r="I78" s="90"/>
      <c r="J78" s="90"/>
      <c r="K78" s="90"/>
    </row>
    <row r="79" spans="1:31" s="35" customFormat="1" ht="6.95" customHeight="1">
      <c r="A79" s="12"/>
      <c r="B79" s="41"/>
      <c r="C79" s="118"/>
      <c r="D79" s="118"/>
      <c r="E79" s="118"/>
      <c r="F79" s="118"/>
      <c r="G79" s="118"/>
      <c r="H79" s="118"/>
      <c r="I79" s="118"/>
      <c r="J79" s="118"/>
      <c r="K79" s="118"/>
      <c r="L79" s="152"/>
      <c r="S79" s="12"/>
      <c r="T79" s="12"/>
      <c r="U79" s="12"/>
      <c r="V79" s="12"/>
      <c r="W79" s="12"/>
      <c r="X79" s="12"/>
      <c r="Y79" s="12"/>
      <c r="Z79" s="12"/>
      <c r="AA79" s="12"/>
      <c r="AB79" s="12"/>
      <c r="AC79" s="12"/>
      <c r="AD79" s="12"/>
      <c r="AE79" s="12"/>
    </row>
    <row r="80" spans="1:31" s="35" customFormat="1" ht="24.95" customHeight="1">
      <c r="A80" s="12"/>
      <c r="B80" s="2"/>
      <c r="C80" s="89" t="s">
        <v>131</v>
      </c>
      <c r="D80" s="99"/>
      <c r="E80" s="99"/>
      <c r="F80" s="99"/>
      <c r="G80" s="99"/>
      <c r="H80" s="99"/>
      <c r="I80" s="99"/>
      <c r="J80" s="99"/>
      <c r="K80" s="99"/>
      <c r="L80" s="152"/>
      <c r="S80" s="12"/>
      <c r="T80" s="12"/>
      <c r="U80" s="12"/>
      <c r="V80" s="12"/>
      <c r="W80" s="12"/>
      <c r="X80" s="12"/>
      <c r="Y80" s="12"/>
      <c r="Z80" s="12"/>
      <c r="AA80" s="12"/>
      <c r="AB80" s="12"/>
      <c r="AC80" s="12"/>
      <c r="AD80" s="12"/>
      <c r="AE80" s="12"/>
    </row>
    <row r="81" spans="1:31" s="35" customFormat="1" ht="6.95" customHeight="1">
      <c r="A81" s="12"/>
      <c r="B81" s="2"/>
      <c r="C81" s="99"/>
      <c r="D81" s="99"/>
      <c r="E81" s="99"/>
      <c r="F81" s="99"/>
      <c r="G81" s="99"/>
      <c r="H81" s="99"/>
      <c r="I81" s="99"/>
      <c r="J81" s="99"/>
      <c r="K81" s="99"/>
      <c r="L81" s="152"/>
      <c r="S81" s="12"/>
      <c r="T81" s="12"/>
      <c r="U81" s="12"/>
      <c r="V81" s="12"/>
      <c r="W81" s="12"/>
      <c r="X81" s="12"/>
      <c r="Y81" s="12"/>
      <c r="Z81" s="12"/>
      <c r="AA81" s="12"/>
      <c r="AB81" s="12"/>
      <c r="AC81" s="12"/>
      <c r="AD81" s="12"/>
      <c r="AE81" s="12"/>
    </row>
    <row r="82" spans="1:31" s="35" customFormat="1" ht="12" customHeight="1">
      <c r="A82" s="12"/>
      <c r="B82" s="2"/>
      <c r="C82" s="94" t="s">
        <v>17</v>
      </c>
      <c r="D82" s="99"/>
      <c r="E82" s="99"/>
      <c r="F82" s="99"/>
      <c r="G82" s="99"/>
      <c r="H82" s="99"/>
      <c r="I82" s="99"/>
      <c r="J82" s="99"/>
      <c r="K82" s="99"/>
      <c r="L82" s="152"/>
      <c r="S82" s="12"/>
      <c r="T82" s="12"/>
      <c r="U82" s="12"/>
      <c r="V82" s="12"/>
      <c r="W82" s="12"/>
      <c r="X82" s="12"/>
      <c r="Y82" s="12"/>
      <c r="Z82" s="12"/>
      <c r="AA82" s="12"/>
      <c r="AB82" s="12"/>
      <c r="AC82" s="12"/>
      <c r="AD82" s="12"/>
      <c r="AE82" s="12"/>
    </row>
    <row r="83" spans="1:31" s="35" customFormat="1" ht="26.25" customHeight="1">
      <c r="A83" s="12"/>
      <c r="B83" s="2"/>
      <c r="C83" s="99"/>
      <c r="D83" s="99"/>
      <c r="E83" s="210" t="str">
        <f>E7</f>
        <v>Stavební úpravy pro urgentní příjem interních oborů Nemocnice Tábor, a.s.</v>
      </c>
      <c r="F83" s="211"/>
      <c r="G83" s="211"/>
      <c r="H83" s="211"/>
      <c r="I83" s="99"/>
      <c r="J83" s="99"/>
      <c r="K83" s="99"/>
      <c r="L83" s="152"/>
      <c r="S83" s="12"/>
      <c r="T83" s="12"/>
      <c r="U83" s="12"/>
      <c r="V83" s="12"/>
      <c r="W83" s="12"/>
      <c r="X83" s="12"/>
      <c r="Y83" s="12"/>
      <c r="Z83" s="12"/>
      <c r="AA83" s="12"/>
      <c r="AB83" s="12"/>
      <c r="AC83" s="12"/>
      <c r="AD83" s="12"/>
      <c r="AE83" s="12"/>
    </row>
    <row r="84" spans="2:12" ht="12" customHeight="1">
      <c r="B84" s="25"/>
      <c r="C84" s="94" t="s">
        <v>103</v>
      </c>
      <c r="D84" s="90"/>
      <c r="E84" s="90"/>
      <c r="F84" s="90"/>
      <c r="G84" s="90"/>
      <c r="H84" s="90"/>
      <c r="I84" s="90"/>
      <c r="J84" s="90"/>
      <c r="K84" s="90"/>
      <c r="L84" s="25"/>
    </row>
    <row r="85" spans="1:31" s="35" customFormat="1" ht="16.5" customHeight="1">
      <c r="A85" s="12"/>
      <c r="B85" s="2"/>
      <c r="C85" s="99"/>
      <c r="D85" s="99"/>
      <c r="E85" s="210" t="s">
        <v>104</v>
      </c>
      <c r="F85" s="212"/>
      <c r="G85" s="212"/>
      <c r="H85" s="212"/>
      <c r="I85" s="99"/>
      <c r="J85" s="99"/>
      <c r="K85" s="99"/>
      <c r="L85" s="152"/>
      <c r="S85" s="12"/>
      <c r="T85" s="12"/>
      <c r="U85" s="12"/>
      <c r="V85" s="12"/>
      <c r="W85" s="12"/>
      <c r="X85" s="12"/>
      <c r="Y85" s="12"/>
      <c r="Z85" s="12"/>
      <c r="AA85" s="12"/>
      <c r="AB85" s="12"/>
      <c r="AC85" s="12"/>
      <c r="AD85" s="12"/>
      <c r="AE85" s="12"/>
    </row>
    <row r="86" spans="1:31" s="35" customFormat="1" ht="12" customHeight="1">
      <c r="A86" s="12"/>
      <c r="B86" s="2"/>
      <c r="C86" s="94" t="s">
        <v>105</v>
      </c>
      <c r="D86" s="99"/>
      <c r="E86" s="99"/>
      <c r="F86" s="99"/>
      <c r="G86" s="99"/>
      <c r="H86" s="99"/>
      <c r="I86" s="99"/>
      <c r="J86" s="99"/>
      <c r="K86" s="99"/>
      <c r="L86" s="152"/>
      <c r="S86" s="12"/>
      <c r="T86" s="12"/>
      <c r="U86" s="12"/>
      <c r="V86" s="12"/>
      <c r="W86" s="12"/>
      <c r="X86" s="12"/>
      <c r="Y86" s="12"/>
      <c r="Z86" s="12"/>
      <c r="AA86" s="12"/>
      <c r="AB86" s="12"/>
      <c r="AC86" s="12"/>
      <c r="AD86" s="12"/>
      <c r="AE86" s="12"/>
    </row>
    <row r="87" spans="1:31" s="35" customFormat="1" ht="16.5" customHeight="1">
      <c r="A87" s="12"/>
      <c r="B87" s="2"/>
      <c r="C87" s="99"/>
      <c r="D87" s="99"/>
      <c r="E87" s="122" t="str">
        <f>E11</f>
        <v>4 - Opěrná zeď</v>
      </c>
      <c r="F87" s="212"/>
      <c r="G87" s="212"/>
      <c r="H87" s="212"/>
      <c r="I87" s="99"/>
      <c r="J87" s="99"/>
      <c r="K87" s="99"/>
      <c r="L87" s="152"/>
      <c r="S87" s="12"/>
      <c r="T87" s="12"/>
      <c r="U87" s="12"/>
      <c r="V87" s="12"/>
      <c r="W87" s="12"/>
      <c r="X87" s="12"/>
      <c r="Y87" s="12"/>
      <c r="Z87" s="12"/>
      <c r="AA87" s="12"/>
      <c r="AB87" s="12"/>
      <c r="AC87" s="12"/>
      <c r="AD87" s="12"/>
      <c r="AE87" s="12"/>
    </row>
    <row r="88" spans="1:31" s="35" customFormat="1" ht="6.95" customHeight="1">
      <c r="A88" s="12"/>
      <c r="B88" s="2"/>
      <c r="C88" s="99"/>
      <c r="D88" s="99"/>
      <c r="E88" s="99"/>
      <c r="F88" s="99"/>
      <c r="G88" s="99"/>
      <c r="H88" s="99"/>
      <c r="I88" s="99"/>
      <c r="J88" s="99"/>
      <c r="K88" s="99"/>
      <c r="L88" s="152"/>
      <c r="S88" s="12"/>
      <c r="T88" s="12"/>
      <c r="U88" s="12"/>
      <c r="V88" s="12"/>
      <c r="W88" s="12"/>
      <c r="X88" s="12"/>
      <c r="Y88" s="12"/>
      <c r="Z88" s="12"/>
      <c r="AA88" s="12"/>
      <c r="AB88" s="12"/>
      <c r="AC88" s="12"/>
      <c r="AD88" s="12"/>
      <c r="AE88" s="12"/>
    </row>
    <row r="89" spans="1:31" s="35" customFormat="1" ht="12" customHeight="1">
      <c r="A89" s="12"/>
      <c r="B89" s="2"/>
      <c r="C89" s="94" t="s">
        <v>21</v>
      </c>
      <c r="D89" s="99"/>
      <c r="E89" s="99"/>
      <c r="F89" s="95" t="str">
        <f>F14</f>
        <v>Tř. Kpt. Jaroše 200/10, 390 03 Tábor</v>
      </c>
      <c r="G89" s="99"/>
      <c r="H89" s="99"/>
      <c r="I89" s="94" t="s">
        <v>23</v>
      </c>
      <c r="J89" s="213" t="str">
        <f>IF(J14="","",J14)</f>
        <v>29. 4. 2020</v>
      </c>
      <c r="K89" s="99"/>
      <c r="L89" s="152"/>
      <c r="S89" s="12"/>
      <c r="T89" s="12"/>
      <c r="U89" s="12"/>
      <c r="V89" s="12"/>
      <c r="W89" s="12"/>
      <c r="X89" s="12"/>
      <c r="Y89" s="12"/>
      <c r="Z89" s="12"/>
      <c r="AA89" s="12"/>
      <c r="AB89" s="12"/>
      <c r="AC89" s="12"/>
      <c r="AD89" s="12"/>
      <c r="AE89" s="12"/>
    </row>
    <row r="90" spans="1:31" s="35" customFormat="1" ht="6.95" customHeight="1">
      <c r="A90" s="12"/>
      <c r="B90" s="2"/>
      <c r="C90" s="99"/>
      <c r="D90" s="99"/>
      <c r="E90" s="99"/>
      <c r="F90" s="99"/>
      <c r="G90" s="99"/>
      <c r="H90" s="99"/>
      <c r="I90" s="99"/>
      <c r="J90" s="99"/>
      <c r="K90" s="99"/>
      <c r="L90" s="152"/>
      <c r="S90" s="12"/>
      <c r="T90" s="12"/>
      <c r="U90" s="12"/>
      <c r="V90" s="12"/>
      <c r="W90" s="12"/>
      <c r="X90" s="12"/>
      <c r="Y90" s="12"/>
      <c r="Z90" s="12"/>
      <c r="AA90" s="12"/>
      <c r="AB90" s="12"/>
      <c r="AC90" s="12"/>
      <c r="AD90" s="12"/>
      <c r="AE90" s="12"/>
    </row>
    <row r="91" spans="1:31" s="35" customFormat="1" ht="15.2" customHeight="1">
      <c r="A91" s="12"/>
      <c r="B91" s="2"/>
      <c r="C91" s="94" t="s">
        <v>25</v>
      </c>
      <c r="D91" s="99"/>
      <c r="E91" s="99"/>
      <c r="F91" s="95" t="str">
        <f>E17</f>
        <v>Nemocnice Tábor, a.s.</v>
      </c>
      <c r="G91" s="99"/>
      <c r="H91" s="99"/>
      <c r="I91" s="94" t="s">
        <v>31</v>
      </c>
      <c r="J91" s="227" t="str">
        <f>E23</f>
        <v>AGP nova spol. s r.o.</v>
      </c>
      <c r="K91" s="99"/>
      <c r="L91" s="152"/>
      <c r="S91" s="12"/>
      <c r="T91" s="12"/>
      <c r="U91" s="12"/>
      <c r="V91" s="12"/>
      <c r="W91" s="12"/>
      <c r="X91" s="12"/>
      <c r="Y91" s="12"/>
      <c r="Z91" s="12"/>
      <c r="AA91" s="12"/>
      <c r="AB91" s="12"/>
      <c r="AC91" s="12"/>
      <c r="AD91" s="12"/>
      <c r="AE91" s="12"/>
    </row>
    <row r="92" spans="1:31" s="35" customFormat="1" ht="15.2" customHeight="1">
      <c r="A92" s="12"/>
      <c r="B92" s="2"/>
      <c r="C92" s="94" t="s">
        <v>29</v>
      </c>
      <c r="D92" s="99"/>
      <c r="E92" s="99"/>
      <c r="F92" s="95" t="str">
        <f>IF(E20="","",E20)</f>
        <v>Vyplň údaj</v>
      </c>
      <c r="G92" s="99"/>
      <c r="H92" s="99"/>
      <c r="I92" s="94" t="s">
        <v>34</v>
      </c>
      <c r="J92" s="227" t="str">
        <f>E26</f>
        <v xml:space="preserve"> </v>
      </c>
      <c r="K92" s="99"/>
      <c r="L92" s="152"/>
      <c r="S92" s="12"/>
      <c r="T92" s="12"/>
      <c r="U92" s="12"/>
      <c r="V92" s="12"/>
      <c r="W92" s="12"/>
      <c r="X92" s="12"/>
      <c r="Y92" s="12"/>
      <c r="Z92" s="12"/>
      <c r="AA92" s="12"/>
      <c r="AB92" s="12"/>
      <c r="AC92" s="12"/>
      <c r="AD92" s="12"/>
      <c r="AE92" s="12"/>
    </row>
    <row r="93" spans="1:31" s="35" customFormat="1" ht="10.35" customHeight="1">
      <c r="A93" s="12"/>
      <c r="B93" s="2"/>
      <c r="C93" s="99"/>
      <c r="D93" s="99"/>
      <c r="E93" s="99"/>
      <c r="F93" s="99"/>
      <c r="G93" s="99"/>
      <c r="H93" s="99"/>
      <c r="I93" s="99"/>
      <c r="J93" s="99"/>
      <c r="K93" s="99"/>
      <c r="L93" s="152"/>
      <c r="S93" s="12"/>
      <c r="T93" s="12"/>
      <c r="U93" s="12"/>
      <c r="V93" s="12"/>
      <c r="W93" s="12"/>
      <c r="X93" s="12"/>
      <c r="Y93" s="12"/>
      <c r="Z93" s="12"/>
      <c r="AA93" s="12"/>
      <c r="AB93" s="12"/>
      <c r="AC93" s="12"/>
      <c r="AD93" s="12"/>
      <c r="AE93" s="12"/>
    </row>
    <row r="94" spans="1:31" s="167" customFormat="1" ht="29.25" customHeight="1">
      <c r="A94" s="163"/>
      <c r="B94" s="164"/>
      <c r="C94" s="278" t="s">
        <v>132</v>
      </c>
      <c r="D94" s="237" t="s">
        <v>57</v>
      </c>
      <c r="E94" s="237" t="s">
        <v>53</v>
      </c>
      <c r="F94" s="237" t="s">
        <v>54</v>
      </c>
      <c r="G94" s="237" t="s">
        <v>133</v>
      </c>
      <c r="H94" s="237" t="s">
        <v>134</v>
      </c>
      <c r="I94" s="237" t="s">
        <v>135</v>
      </c>
      <c r="J94" s="237" t="s">
        <v>109</v>
      </c>
      <c r="K94" s="238" t="s">
        <v>136</v>
      </c>
      <c r="L94" s="166"/>
      <c r="M94" s="55" t="s">
        <v>3</v>
      </c>
      <c r="N94" s="56" t="s">
        <v>42</v>
      </c>
      <c r="O94" s="56" t="s">
        <v>137</v>
      </c>
      <c r="P94" s="56" t="s">
        <v>138</v>
      </c>
      <c r="Q94" s="56" t="s">
        <v>139</v>
      </c>
      <c r="R94" s="56" t="s">
        <v>140</v>
      </c>
      <c r="S94" s="56" t="s">
        <v>141</v>
      </c>
      <c r="T94" s="57" t="s">
        <v>142</v>
      </c>
      <c r="U94" s="163"/>
      <c r="V94" s="163"/>
      <c r="W94" s="163"/>
      <c r="X94" s="163"/>
      <c r="Y94" s="163"/>
      <c r="Z94" s="163"/>
      <c r="AA94" s="163"/>
      <c r="AB94" s="163"/>
      <c r="AC94" s="163"/>
      <c r="AD94" s="163"/>
      <c r="AE94" s="163"/>
    </row>
    <row r="95" spans="1:63" s="35" customFormat="1" ht="22.9" customHeight="1">
      <c r="A95" s="12"/>
      <c r="B95" s="2"/>
      <c r="C95" s="134" t="s">
        <v>143</v>
      </c>
      <c r="D95" s="99"/>
      <c r="E95" s="99"/>
      <c r="F95" s="99"/>
      <c r="G95" s="99"/>
      <c r="H95" s="99"/>
      <c r="I95" s="99"/>
      <c r="J95" s="239">
        <f>BK95</f>
        <v>0</v>
      </c>
      <c r="K95" s="99"/>
      <c r="L95" s="2"/>
      <c r="M95" s="58"/>
      <c r="N95" s="49"/>
      <c r="O95" s="59"/>
      <c r="P95" s="168">
        <f>P96+P160</f>
        <v>0</v>
      </c>
      <c r="Q95" s="59"/>
      <c r="R95" s="168">
        <f>R96+R160</f>
        <v>51.8093603</v>
      </c>
      <c r="S95" s="59"/>
      <c r="T95" s="169">
        <f>T96+T160</f>
        <v>0</v>
      </c>
      <c r="U95" s="12"/>
      <c r="V95" s="12"/>
      <c r="W95" s="12"/>
      <c r="X95" s="12"/>
      <c r="Y95" s="12"/>
      <c r="Z95" s="12"/>
      <c r="AA95" s="12"/>
      <c r="AB95" s="12"/>
      <c r="AC95" s="12"/>
      <c r="AD95" s="12"/>
      <c r="AE95" s="12"/>
      <c r="AT95" s="22" t="s">
        <v>71</v>
      </c>
      <c r="AU95" s="22" t="s">
        <v>110</v>
      </c>
      <c r="BK95" s="170">
        <f>BK96+BK160</f>
        <v>0</v>
      </c>
    </row>
    <row r="96" spans="2:63" s="1" customFormat="1" ht="25.9" customHeight="1">
      <c r="B96" s="171"/>
      <c r="C96" s="242"/>
      <c r="D96" s="240" t="s">
        <v>71</v>
      </c>
      <c r="E96" s="241" t="s">
        <v>732</v>
      </c>
      <c r="F96" s="241" t="s">
        <v>733</v>
      </c>
      <c r="G96" s="242"/>
      <c r="H96" s="242"/>
      <c r="I96" s="242"/>
      <c r="J96" s="243">
        <f>BK96</f>
        <v>0</v>
      </c>
      <c r="K96" s="242"/>
      <c r="L96" s="171"/>
      <c r="M96" s="173"/>
      <c r="N96" s="174"/>
      <c r="O96" s="174"/>
      <c r="P96" s="175">
        <f>P97+P116+P144+P157</f>
        <v>0</v>
      </c>
      <c r="Q96" s="174"/>
      <c r="R96" s="175">
        <f>R97+R116+R144+R157</f>
        <v>51.6291995</v>
      </c>
      <c r="S96" s="174"/>
      <c r="T96" s="176">
        <f>T97+T116+T144+T157</f>
        <v>0</v>
      </c>
      <c r="AR96" s="172" t="s">
        <v>15</v>
      </c>
      <c r="AT96" s="177" t="s">
        <v>71</v>
      </c>
      <c r="AU96" s="177" t="s">
        <v>72</v>
      </c>
      <c r="AY96" s="172" t="s">
        <v>145</v>
      </c>
      <c r="BK96" s="178">
        <f>BK97+BK116+BK144+BK157</f>
        <v>0</v>
      </c>
    </row>
    <row r="97" spans="2:63" s="1" customFormat="1" ht="22.9" customHeight="1">
      <c r="B97" s="171"/>
      <c r="C97" s="242"/>
      <c r="D97" s="240" t="s">
        <v>71</v>
      </c>
      <c r="E97" s="244" t="s">
        <v>80</v>
      </c>
      <c r="F97" s="244" t="s">
        <v>345</v>
      </c>
      <c r="G97" s="242"/>
      <c r="H97" s="242"/>
      <c r="I97" s="242"/>
      <c r="J97" s="245">
        <f>BK97</f>
        <v>0</v>
      </c>
      <c r="K97" s="242"/>
      <c r="L97" s="171"/>
      <c r="M97" s="173"/>
      <c r="N97" s="174"/>
      <c r="O97" s="174"/>
      <c r="P97" s="175">
        <f>SUM(P98:P115)</f>
        <v>0</v>
      </c>
      <c r="Q97" s="174"/>
      <c r="R97" s="175">
        <f>SUM(R98:R115)</f>
        <v>41.8999196</v>
      </c>
      <c r="S97" s="174"/>
      <c r="T97" s="176">
        <f>SUM(T98:T115)</f>
        <v>0</v>
      </c>
      <c r="AR97" s="172" t="s">
        <v>15</v>
      </c>
      <c r="AT97" s="177" t="s">
        <v>71</v>
      </c>
      <c r="AU97" s="177" t="s">
        <v>15</v>
      </c>
      <c r="AY97" s="172" t="s">
        <v>145</v>
      </c>
      <c r="BK97" s="178">
        <f>SUM(BK98:BK115)</f>
        <v>0</v>
      </c>
    </row>
    <row r="98" spans="1:65" s="35" customFormat="1" ht="62.65" customHeight="1">
      <c r="A98" s="12"/>
      <c r="B98" s="2"/>
      <c r="C98" s="246" t="s">
        <v>15</v>
      </c>
      <c r="D98" s="246" t="s">
        <v>149</v>
      </c>
      <c r="E98" s="247" t="s">
        <v>973</v>
      </c>
      <c r="F98" s="248" t="s">
        <v>974</v>
      </c>
      <c r="G98" s="249" t="s">
        <v>190</v>
      </c>
      <c r="H98" s="250">
        <v>55.68</v>
      </c>
      <c r="I98" s="3"/>
      <c r="J98" s="272">
        <f>ROUND(I98*H98,2)</f>
        <v>0</v>
      </c>
      <c r="K98" s="248" t="s">
        <v>736</v>
      </c>
      <c r="L98" s="2"/>
      <c r="M98" s="4" t="s">
        <v>3</v>
      </c>
      <c r="N98" s="179" t="s">
        <v>43</v>
      </c>
      <c r="O98" s="53"/>
      <c r="P98" s="180">
        <f>O98*H98</f>
        <v>0</v>
      </c>
      <c r="Q98" s="180">
        <v>0.2044</v>
      </c>
      <c r="R98" s="180">
        <f>Q98*H98</f>
        <v>11.380991999999999</v>
      </c>
      <c r="S98" s="180">
        <v>0</v>
      </c>
      <c r="T98" s="181">
        <f>S98*H98</f>
        <v>0</v>
      </c>
      <c r="U98" s="12"/>
      <c r="V98" s="12"/>
      <c r="W98" s="12"/>
      <c r="X98" s="12"/>
      <c r="Y98" s="12"/>
      <c r="Z98" s="12"/>
      <c r="AA98" s="12"/>
      <c r="AB98" s="12"/>
      <c r="AC98" s="12"/>
      <c r="AD98" s="12"/>
      <c r="AE98" s="12"/>
      <c r="AR98" s="182" t="s">
        <v>90</v>
      </c>
      <c r="AT98" s="182" t="s">
        <v>149</v>
      </c>
      <c r="AU98" s="182" t="s">
        <v>80</v>
      </c>
      <c r="AY98" s="22" t="s">
        <v>145</v>
      </c>
      <c r="BE98" s="183">
        <f>IF(N98="základní",J98,0)</f>
        <v>0</v>
      </c>
      <c r="BF98" s="183">
        <f>IF(N98="snížená",J98,0)</f>
        <v>0</v>
      </c>
      <c r="BG98" s="183">
        <f>IF(N98="zákl. přenesená",J98,0)</f>
        <v>0</v>
      </c>
      <c r="BH98" s="183">
        <f>IF(N98="sníž. přenesená",J98,0)</f>
        <v>0</v>
      </c>
      <c r="BI98" s="183">
        <f>IF(N98="nulová",J98,0)</f>
        <v>0</v>
      </c>
      <c r="BJ98" s="22" t="s">
        <v>15</v>
      </c>
      <c r="BK98" s="183">
        <f>ROUND(I98*H98,2)</f>
        <v>0</v>
      </c>
      <c r="BL98" s="22" t="s">
        <v>90</v>
      </c>
      <c r="BM98" s="182" t="s">
        <v>975</v>
      </c>
    </row>
    <row r="99" spans="1:47" s="35" customFormat="1" ht="12">
      <c r="A99" s="12"/>
      <c r="B99" s="2"/>
      <c r="C99" s="99"/>
      <c r="D99" s="279" t="s">
        <v>738</v>
      </c>
      <c r="E99" s="99"/>
      <c r="F99" s="280" t="s">
        <v>976</v>
      </c>
      <c r="G99" s="99"/>
      <c r="H99" s="99"/>
      <c r="I99" s="12"/>
      <c r="J99" s="99"/>
      <c r="K99" s="99"/>
      <c r="L99" s="2"/>
      <c r="M99" s="274"/>
      <c r="N99" s="275"/>
      <c r="O99" s="53"/>
      <c r="P99" s="53"/>
      <c r="Q99" s="53"/>
      <c r="R99" s="53"/>
      <c r="S99" s="53"/>
      <c r="T99" s="54"/>
      <c r="U99" s="12"/>
      <c r="V99" s="12"/>
      <c r="W99" s="12"/>
      <c r="X99" s="12"/>
      <c r="Y99" s="12"/>
      <c r="Z99" s="12"/>
      <c r="AA99" s="12"/>
      <c r="AB99" s="12"/>
      <c r="AC99" s="12"/>
      <c r="AD99" s="12"/>
      <c r="AE99" s="12"/>
      <c r="AT99" s="22" t="s">
        <v>738</v>
      </c>
      <c r="AU99" s="22" t="s">
        <v>80</v>
      </c>
    </row>
    <row r="100" spans="2:51" s="5" customFormat="1" ht="12">
      <c r="B100" s="184"/>
      <c r="C100" s="251"/>
      <c r="D100" s="252" t="s">
        <v>161</v>
      </c>
      <c r="E100" s="253" t="s">
        <v>3</v>
      </c>
      <c r="F100" s="254" t="s">
        <v>977</v>
      </c>
      <c r="G100" s="251"/>
      <c r="H100" s="255">
        <v>18.05</v>
      </c>
      <c r="J100" s="251"/>
      <c r="K100" s="251"/>
      <c r="L100" s="184"/>
      <c r="M100" s="186"/>
      <c r="N100" s="187"/>
      <c r="O100" s="187"/>
      <c r="P100" s="187"/>
      <c r="Q100" s="187"/>
      <c r="R100" s="187"/>
      <c r="S100" s="187"/>
      <c r="T100" s="188"/>
      <c r="AT100" s="185" t="s">
        <v>161</v>
      </c>
      <c r="AU100" s="185" t="s">
        <v>80</v>
      </c>
      <c r="AV100" s="5" t="s">
        <v>80</v>
      </c>
      <c r="AW100" s="5" t="s">
        <v>33</v>
      </c>
      <c r="AX100" s="5" t="s">
        <v>72</v>
      </c>
      <c r="AY100" s="185" t="s">
        <v>145</v>
      </c>
    </row>
    <row r="101" spans="2:51" s="5" customFormat="1" ht="12">
      <c r="B101" s="184"/>
      <c r="C101" s="251"/>
      <c r="D101" s="252" t="s">
        <v>161</v>
      </c>
      <c r="E101" s="253" t="s">
        <v>3</v>
      </c>
      <c r="F101" s="254" t="s">
        <v>978</v>
      </c>
      <c r="G101" s="251"/>
      <c r="H101" s="255">
        <v>13.3</v>
      </c>
      <c r="J101" s="251"/>
      <c r="K101" s="251"/>
      <c r="L101" s="184"/>
      <c r="M101" s="186"/>
      <c r="N101" s="187"/>
      <c r="O101" s="187"/>
      <c r="P101" s="187"/>
      <c r="Q101" s="187"/>
      <c r="R101" s="187"/>
      <c r="S101" s="187"/>
      <c r="T101" s="188"/>
      <c r="AT101" s="185" t="s">
        <v>161</v>
      </c>
      <c r="AU101" s="185" t="s">
        <v>80</v>
      </c>
      <c r="AV101" s="5" t="s">
        <v>80</v>
      </c>
      <c r="AW101" s="5" t="s">
        <v>33</v>
      </c>
      <c r="AX101" s="5" t="s">
        <v>72</v>
      </c>
      <c r="AY101" s="185" t="s">
        <v>145</v>
      </c>
    </row>
    <row r="102" spans="2:51" s="5" customFormat="1" ht="12">
      <c r="B102" s="184"/>
      <c r="C102" s="251"/>
      <c r="D102" s="252" t="s">
        <v>161</v>
      </c>
      <c r="E102" s="253" t="s">
        <v>3</v>
      </c>
      <c r="F102" s="254" t="s">
        <v>979</v>
      </c>
      <c r="G102" s="251"/>
      <c r="H102" s="255">
        <v>24.33</v>
      </c>
      <c r="J102" s="251"/>
      <c r="K102" s="251"/>
      <c r="L102" s="184"/>
      <c r="M102" s="186"/>
      <c r="N102" s="187"/>
      <c r="O102" s="187"/>
      <c r="P102" s="187"/>
      <c r="Q102" s="187"/>
      <c r="R102" s="187"/>
      <c r="S102" s="187"/>
      <c r="T102" s="188"/>
      <c r="AT102" s="185" t="s">
        <v>161</v>
      </c>
      <c r="AU102" s="185" t="s">
        <v>80</v>
      </c>
      <c r="AV102" s="5" t="s">
        <v>80</v>
      </c>
      <c r="AW102" s="5" t="s">
        <v>33</v>
      </c>
      <c r="AX102" s="5" t="s">
        <v>72</v>
      </c>
      <c r="AY102" s="185" t="s">
        <v>145</v>
      </c>
    </row>
    <row r="103" spans="2:51" s="7" customFormat="1" ht="12">
      <c r="B103" s="194"/>
      <c r="C103" s="259"/>
      <c r="D103" s="252" t="s">
        <v>161</v>
      </c>
      <c r="E103" s="260" t="s">
        <v>3</v>
      </c>
      <c r="F103" s="261" t="s">
        <v>172</v>
      </c>
      <c r="G103" s="259"/>
      <c r="H103" s="262">
        <v>55.68</v>
      </c>
      <c r="J103" s="259"/>
      <c r="K103" s="259"/>
      <c r="L103" s="194"/>
      <c r="M103" s="196"/>
      <c r="N103" s="197"/>
      <c r="O103" s="197"/>
      <c r="P103" s="197"/>
      <c r="Q103" s="197"/>
      <c r="R103" s="197"/>
      <c r="S103" s="197"/>
      <c r="T103" s="198"/>
      <c r="AT103" s="195" t="s">
        <v>161</v>
      </c>
      <c r="AU103" s="195" t="s">
        <v>80</v>
      </c>
      <c r="AV103" s="7" t="s">
        <v>90</v>
      </c>
      <c r="AW103" s="7" t="s">
        <v>33</v>
      </c>
      <c r="AX103" s="7" t="s">
        <v>15</v>
      </c>
      <c r="AY103" s="195" t="s">
        <v>145</v>
      </c>
    </row>
    <row r="104" spans="1:65" s="35" customFormat="1" ht="24.2" customHeight="1">
      <c r="A104" s="12"/>
      <c r="B104" s="2"/>
      <c r="C104" s="246" t="s">
        <v>80</v>
      </c>
      <c r="D104" s="246" t="s">
        <v>149</v>
      </c>
      <c r="E104" s="247" t="s">
        <v>980</v>
      </c>
      <c r="F104" s="248" t="s">
        <v>981</v>
      </c>
      <c r="G104" s="249" t="s">
        <v>205</v>
      </c>
      <c r="H104" s="250">
        <v>12.44</v>
      </c>
      <c r="I104" s="3"/>
      <c r="J104" s="272">
        <f>ROUND(I104*H104,2)</f>
        <v>0</v>
      </c>
      <c r="K104" s="248" t="s">
        <v>736</v>
      </c>
      <c r="L104" s="2"/>
      <c r="M104" s="4" t="s">
        <v>3</v>
      </c>
      <c r="N104" s="179" t="s">
        <v>43</v>
      </c>
      <c r="O104" s="53"/>
      <c r="P104" s="180">
        <f>O104*H104</f>
        <v>0</v>
      </c>
      <c r="Q104" s="180">
        <v>2.45329</v>
      </c>
      <c r="R104" s="180">
        <f>Q104*H104</f>
        <v>30.518927599999998</v>
      </c>
      <c r="S104" s="180">
        <v>0</v>
      </c>
      <c r="T104" s="181">
        <f>S104*H104</f>
        <v>0</v>
      </c>
      <c r="U104" s="12"/>
      <c r="V104" s="12"/>
      <c r="W104" s="12"/>
      <c r="X104" s="12"/>
      <c r="Y104" s="12"/>
      <c r="Z104" s="12"/>
      <c r="AA104" s="12"/>
      <c r="AB104" s="12"/>
      <c r="AC104" s="12"/>
      <c r="AD104" s="12"/>
      <c r="AE104" s="12"/>
      <c r="AR104" s="182" t="s">
        <v>90</v>
      </c>
      <c r="AT104" s="182" t="s">
        <v>149</v>
      </c>
      <c r="AU104" s="182" t="s">
        <v>80</v>
      </c>
      <c r="AY104" s="22" t="s">
        <v>145</v>
      </c>
      <c r="BE104" s="183">
        <f>IF(N104="základní",J104,0)</f>
        <v>0</v>
      </c>
      <c r="BF104" s="183">
        <f>IF(N104="snížená",J104,0)</f>
        <v>0</v>
      </c>
      <c r="BG104" s="183">
        <f>IF(N104="zákl. přenesená",J104,0)</f>
        <v>0</v>
      </c>
      <c r="BH104" s="183">
        <f>IF(N104="sníž. přenesená",J104,0)</f>
        <v>0</v>
      </c>
      <c r="BI104" s="183">
        <f>IF(N104="nulová",J104,0)</f>
        <v>0</v>
      </c>
      <c r="BJ104" s="22" t="s">
        <v>15</v>
      </c>
      <c r="BK104" s="183">
        <f>ROUND(I104*H104,2)</f>
        <v>0</v>
      </c>
      <c r="BL104" s="22" t="s">
        <v>90</v>
      </c>
      <c r="BM104" s="182" t="s">
        <v>982</v>
      </c>
    </row>
    <row r="105" spans="1:47" s="35" customFormat="1" ht="12">
      <c r="A105" s="12"/>
      <c r="B105" s="2"/>
      <c r="C105" s="99"/>
      <c r="D105" s="279" t="s">
        <v>738</v>
      </c>
      <c r="E105" s="99"/>
      <c r="F105" s="280" t="s">
        <v>983</v>
      </c>
      <c r="G105" s="99"/>
      <c r="H105" s="99"/>
      <c r="I105" s="12"/>
      <c r="J105" s="99"/>
      <c r="K105" s="99"/>
      <c r="L105" s="2"/>
      <c r="M105" s="274"/>
      <c r="N105" s="275"/>
      <c r="O105" s="53"/>
      <c r="P105" s="53"/>
      <c r="Q105" s="53"/>
      <c r="R105" s="53"/>
      <c r="S105" s="53"/>
      <c r="T105" s="54"/>
      <c r="U105" s="12"/>
      <c r="V105" s="12"/>
      <c r="W105" s="12"/>
      <c r="X105" s="12"/>
      <c r="Y105" s="12"/>
      <c r="Z105" s="12"/>
      <c r="AA105" s="12"/>
      <c r="AB105" s="12"/>
      <c r="AC105" s="12"/>
      <c r="AD105" s="12"/>
      <c r="AE105" s="12"/>
      <c r="AT105" s="22" t="s">
        <v>738</v>
      </c>
      <c r="AU105" s="22" t="s">
        <v>80</v>
      </c>
    </row>
    <row r="106" spans="2:51" s="6" customFormat="1" ht="12">
      <c r="B106" s="189"/>
      <c r="C106" s="256"/>
      <c r="D106" s="252" t="s">
        <v>161</v>
      </c>
      <c r="E106" s="257" t="s">
        <v>3</v>
      </c>
      <c r="F106" s="258" t="s">
        <v>984</v>
      </c>
      <c r="G106" s="256"/>
      <c r="H106" s="257" t="s">
        <v>3</v>
      </c>
      <c r="J106" s="256"/>
      <c r="K106" s="256"/>
      <c r="L106" s="189"/>
      <c r="M106" s="191"/>
      <c r="N106" s="192"/>
      <c r="O106" s="192"/>
      <c r="P106" s="192"/>
      <c r="Q106" s="192"/>
      <c r="R106" s="192"/>
      <c r="S106" s="192"/>
      <c r="T106" s="193"/>
      <c r="AT106" s="190" t="s">
        <v>161</v>
      </c>
      <c r="AU106" s="190" t="s">
        <v>80</v>
      </c>
      <c r="AV106" s="6" t="s">
        <v>15</v>
      </c>
      <c r="AW106" s="6" t="s">
        <v>33</v>
      </c>
      <c r="AX106" s="6" t="s">
        <v>72</v>
      </c>
      <c r="AY106" s="190" t="s">
        <v>145</v>
      </c>
    </row>
    <row r="107" spans="2:51" s="6" customFormat="1" ht="12">
      <c r="B107" s="189"/>
      <c r="C107" s="256"/>
      <c r="D107" s="252" t="s">
        <v>161</v>
      </c>
      <c r="E107" s="257" t="s">
        <v>3</v>
      </c>
      <c r="F107" s="258" t="s">
        <v>985</v>
      </c>
      <c r="G107" s="256"/>
      <c r="H107" s="257" t="s">
        <v>3</v>
      </c>
      <c r="J107" s="256"/>
      <c r="K107" s="256"/>
      <c r="L107" s="189"/>
      <c r="M107" s="191"/>
      <c r="N107" s="192"/>
      <c r="O107" s="192"/>
      <c r="P107" s="192"/>
      <c r="Q107" s="192"/>
      <c r="R107" s="192"/>
      <c r="S107" s="192"/>
      <c r="T107" s="193"/>
      <c r="AT107" s="190" t="s">
        <v>161</v>
      </c>
      <c r="AU107" s="190" t="s">
        <v>80</v>
      </c>
      <c r="AV107" s="6" t="s">
        <v>15</v>
      </c>
      <c r="AW107" s="6" t="s">
        <v>33</v>
      </c>
      <c r="AX107" s="6" t="s">
        <v>72</v>
      </c>
      <c r="AY107" s="190" t="s">
        <v>145</v>
      </c>
    </row>
    <row r="108" spans="2:51" s="5" customFormat="1" ht="12">
      <c r="B108" s="184"/>
      <c r="C108" s="251"/>
      <c r="D108" s="252" t="s">
        <v>161</v>
      </c>
      <c r="E108" s="253" t="s">
        <v>3</v>
      </c>
      <c r="F108" s="254" t="s">
        <v>986</v>
      </c>
      <c r="G108" s="251"/>
      <c r="H108" s="255">
        <v>0.72</v>
      </c>
      <c r="J108" s="251"/>
      <c r="K108" s="251"/>
      <c r="L108" s="184"/>
      <c r="M108" s="186"/>
      <c r="N108" s="187"/>
      <c r="O108" s="187"/>
      <c r="P108" s="187"/>
      <c r="Q108" s="187"/>
      <c r="R108" s="187"/>
      <c r="S108" s="187"/>
      <c r="T108" s="188"/>
      <c r="AT108" s="185" t="s">
        <v>161</v>
      </c>
      <c r="AU108" s="185" t="s">
        <v>80</v>
      </c>
      <c r="AV108" s="5" t="s">
        <v>80</v>
      </c>
      <c r="AW108" s="5" t="s">
        <v>33</v>
      </c>
      <c r="AX108" s="5" t="s">
        <v>72</v>
      </c>
      <c r="AY108" s="185" t="s">
        <v>145</v>
      </c>
    </row>
    <row r="109" spans="2:51" s="5" customFormat="1" ht="12">
      <c r="B109" s="184"/>
      <c r="C109" s="251"/>
      <c r="D109" s="252" t="s">
        <v>161</v>
      </c>
      <c r="E109" s="253" t="s">
        <v>3</v>
      </c>
      <c r="F109" s="254" t="s">
        <v>987</v>
      </c>
      <c r="G109" s="251"/>
      <c r="H109" s="255">
        <v>0.95</v>
      </c>
      <c r="J109" s="251"/>
      <c r="K109" s="251"/>
      <c r="L109" s="184"/>
      <c r="M109" s="186"/>
      <c r="N109" s="187"/>
      <c r="O109" s="187"/>
      <c r="P109" s="187"/>
      <c r="Q109" s="187"/>
      <c r="R109" s="187"/>
      <c r="S109" s="187"/>
      <c r="T109" s="188"/>
      <c r="AT109" s="185" t="s">
        <v>161</v>
      </c>
      <c r="AU109" s="185" t="s">
        <v>80</v>
      </c>
      <c r="AV109" s="5" t="s">
        <v>80</v>
      </c>
      <c r="AW109" s="5" t="s">
        <v>33</v>
      </c>
      <c r="AX109" s="5" t="s">
        <v>72</v>
      </c>
      <c r="AY109" s="185" t="s">
        <v>145</v>
      </c>
    </row>
    <row r="110" spans="2:51" s="5" customFormat="1" ht="12">
      <c r="B110" s="184"/>
      <c r="C110" s="251"/>
      <c r="D110" s="252" t="s">
        <v>161</v>
      </c>
      <c r="E110" s="253" t="s">
        <v>3</v>
      </c>
      <c r="F110" s="254" t="s">
        <v>988</v>
      </c>
      <c r="G110" s="251"/>
      <c r="H110" s="255">
        <v>2.4</v>
      </c>
      <c r="J110" s="251"/>
      <c r="K110" s="251"/>
      <c r="L110" s="184"/>
      <c r="M110" s="186"/>
      <c r="N110" s="187"/>
      <c r="O110" s="187"/>
      <c r="P110" s="187"/>
      <c r="Q110" s="187"/>
      <c r="R110" s="187"/>
      <c r="S110" s="187"/>
      <c r="T110" s="188"/>
      <c r="AT110" s="185" t="s">
        <v>161</v>
      </c>
      <c r="AU110" s="185" t="s">
        <v>80</v>
      </c>
      <c r="AV110" s="5" t="s">
        <v>80</v>
      </c>
      <c r="AW110" s="5" t="s">
        <v>33</v>
      </c>
      <c r="AX110" s="5" t="s">
        <v>72</v>
      </c>
      <c r="AY110" s="185" t="s">
        <v>145</v>
      </c>
    </row>
    <row r="111" spans="2:51" s="5" customFormat="1" ht="12">
      <c r="B111" s="184"/>
      <c r="C111" s="251"/>
      <c r="D111" s="252" t="s">
        <v>161</v>
      </c>
      <c r="E111" s="253" t="s">
        <v>3</v>
      </c>
      <c r="F111" s="254" t="s">
        <v>989</v>
      </c>
      <c r="G111" s="251"/>
      <c r="H111" s="255">
        <v>1.68</v>
      </c>
      <c r="J111" s="251"/>
      <c r="K111" s="251"/>
      <c r="L111" s="184"/>
      <c r="M111" s="186"/>
      <c r="N111" s="187"/>
      <c r="O111" s="187"/>
      <c r="P111" s="187"/>
      <c r="Q111" s="187"/>
      <c r="R111" s="187"/>
      <c r="S111" s="187"/>
      <c r="T111" s="188"/>
      <c r="AT111" s="185" t="s">
        <v>161</v>
      </c>
      <c r="AU111" s="185" t="s">
        <v>80</v>
      </c>
      <c r="AV111" s="5" t="s">
        <v>80</v>
      </c>
      <c r="AW111" s="5" t="s">
        <v>33</v>
      </c>
      <c r="AX111" s="5" t="s">
        <v>72</v>
      </c>
      <c r="AY111" s="185" t="s">
        <v>145</v>
      </c>
    </row>
    <row r="112" spans="2:51" s="5" customFormat="1" ht="12">
      <c r="B112" s="184"/>
      <c r="C112" s="251"/>
      <c r="D112" s="252" t="s">
        <v>161</v>
      </c>
      <c r="E112" s="253" t="s">
        <v>3</v>
      </c>
      <c r="F112" s="254" t="s">
        <v>990</v>
      </c>
      <c r="G112" s="251"/>
      <c r="H112" s="255">
        <v>2.154</v>
      </c>
      <c r="J112" s="251"/>
      <c r="K112" s="251"/>
      <c r="L112" s="184"/>
      <c r="M112" s="186"/>
      <c r="N112" s="187"/>
      <c r="O112" s="187"/>
      <c r="P112" s="187"/>
      <c r="Q112" s="187"/>
      <c r="R112" s="187"/>
      <c r="S112" s="187"/>
      <c r="T112" s="188"/>
      <c r="AT112" s="185" t="s">
        <v>161</v>
      </c>
      <c r="AU112" s="185" t="s">
        <v>80</v>
      </c>
      <c r="AV112" s="5" t="s">
        <v>80</v>
      </c>
      <c r="AW112" s="5" t="s">
        <v>33</v>
      </c>
      <c r="AX112" s="5" t="s">
        <v>72</v>
      </c>
      <c r="AY112" s="185" t="s">
        <v>145</v>
      </c>
    </row>
    <row r="113" spans="2:51" s="6" customFormat="1" ht="12">
      <c r="B113" s="189"/>
      <c r="C113" s="256"/>
      <c r="D113" s="252" t="s">
        <v>161</v>
      </c>
      <c r="E113" s="257" t="s">
        <v>3</v>
      </c>
      <c r="F113" s="258" t="s">
        <v>991</v>
      </c>
      <c r="G113" s="256"/>
      <c r="H113" s="257" t="s">
        <v>3</v>
      </c>
      <c r="J113" s="256"/>
      <c r="K113" s="256"/>
      <c r="L113" s="189"/>
      <c r="M113" s="191"/>
      <c r="N113" s="192"/>
      <c r="O113" s="192"/>
      <c r="P113" s="192"/>
      <c r="Q113" s="192"/>
      <c r="R113" s="192"/>
      <c r="S113" s="192"/>
      <c r="T113" s="193"/>
      <c r="AT113" s="190" t="s">
        <v>161</v>
      </c>
      <c r="AU113" s="190" t="s">
        <v>80</v>
      </c>
      <c r="AV113" s="6" t="s">
        <v>15</v>
      </c>
      <c r="AW113" s="6" t="s">
        <v>33</v>
      </c>
      <c r="AX113" s="6" t="s">
        <v>72</v>
      </c>
      <c r="AY113" s="190" t="s">
        <v>145</v>
      </c>
    </row>
    <row r="114" spans="2:51" s="5" customFormat="1" ht="12">
      <c r="B114" s="184"/>
      <c r="C114" s="251"/>
      <c r="D114" s="252" t="s">
        <v>161</v>
      </c>
      <c r="E114" s="253" t="s">
        <v>3</v>
      </c>
      <c r="F114" s="254" t="s">
        <v>992</v>
      </c>
      <c r="G114" s="251"/>
      <c r="H114" s="255">
        <v>4.536</v>
      </c>
      <c r="J114" s="251"/>
      <c r="K114" s="251"/>
      <c r="L114" s="184"/>
      <c r="M114" s="186"/>
      <c r="N114" s="187"/>
      <c r="O114" s="187"/>
      <c r="P114" s="187"/>
      <c r="Q114" s="187"/>
      <c r="R114" s="187"/>
      <c r="S114" s="187"/>
      <c r="T114" s="188"/>
      <c r="AT114" s="185" t="s">
        <v>161</v>
      </c>
      <c r="AU114" s="185" t="s">
        <v>80</v>
      </c>
      <c r="AV114" s="5" t="s">
        <v>80</v>
      </c>
      <c r="AW114" s="5" t="s">
        <v>33</v>
      </c>
      <c r="AX114" s="5" t="s">
        <v>72</v>
      </c>
      <c r="AY114" s="185" t="s">
        <v>145</v>
      </c>
    </row>
    <row r="115" spans="2:51" s="7" customFormat="1" ht="12">
      <c r="B115" s="194"/>
      <c r="C115" s="259"/>
      <c r="D115" s="252" t="s">
        <v>161</v>
      </c>
      <c r="E115" s="260" t="s">
        <v>3</v>
      </c>
      <c r="F115" s="261" t="s">
        <v>172</v>
      </c>
      <c r="G115" s="259"/>
      <c r="H115" s="262">
        <v>12.44</v>
      </c>
      <c r="J115" s="259"/>
      <c r="K115" s="259"/>
      <c r="L115" s="194"/>
      <c r="M115" s="196"/>
      <c r="N115" s="197"/>
      <c r="O115" s="197"/>
      <c r="P115" s="197"/>
      <c r="Q115" s="197"/>
      <c r="R115" s="197"/>
      <c r="S115" s="197"/>
      <c r="T115" s="198"/>
      <c r="AT115" s="195" t="s">
        <v>161</v>
      </c>
      <c r="AU115" s="195" t="s">
        <v>80</v>
      </c>
      <c r="AV115" s="7" t="s">
        <v>90</v>
      </c>
      <c r="AW115" s="7" t="s">
        <v>33</v>
      </c>
      <c r="AX115" s="7" t="s">
        <v>15</v>
      </c>
      <c r="AY115" s="195" t="s">
        <v>145</v>
      </c>
    </row>
    <row r="116" spans="2:63" s="1" customFormat="1" ht="22.9" customHeight="1">
      <c r="B116" s="171"/>
      <c r="C116" s="242"/>
      <c r="D116" s="240" t="s">
        <v>71</v>
      </c>
      <c r="E116" s="244" t="s">
        <v>87</v>
      </c>
      <c r="F116" s="244" t="s">
        <v>367</v>
      </c>
      <c r="G116" s="242"/>
      <c r="H116" s="242"/>
      <c r="J116" s="245">
        <f>BK116</f>
        <v>0</v>
      </c>
      <c r="K116" s="242"/>
      <c r="L116" s="171"/>
      <c r="M116" s="173"/>
      <c r="N116" s="174"/>
      <c r="O116" s="174"/>
      <c r="P116" s="175">
        <f>SUM(P117:P143)</f>
        <v>0</v>
      </c>
      <c r="Q116" s="174"/>
      <c r="R116" s="175">
        <f>SUM(R117:R143)</f>
        <v>9.6993747</v>
      </c>
      <c r="S116" s="174"/>
      <c r="T116" s="176">
        <f>SUM(T117:T143)</f>
        <v>0</v>
      </c>
      <c r="AR116" s="172" t="s">
        <v>15</v>
      </c>
      <c r="AT116" s="177" t="s">
        <v>71</v>
      </c>
      <c r="AU116" s="177" t="s">
        <v>15</v>
      </c>
      <c r="AY116" s="172" t="s">
        <v>145</v>
      </c>
      <c r="BK116" s="178">
        <f>SUM(BK117:BK143)</f>
        <v>0</v>
      </c>
    </row>
    <row r="117" spans="1:65" s="35" customFormat="1" ht="44.25" customHeight="1">
      <c r="A117" s="12"/>
      <c r="B117" s="2"/>
      <c r="C117" s="246" t="s">
        <v>87</v>
      </c>
      <c r="D117" s="246" t="s">
        <v>149</v>
      </c>
      <c r="E117" s="247" t="s">
        <v>993</v>
      </c>
      <c r="F117" s="248" t="s">
        <v>994</v>
      </c>
      <c r="G117" s="249" t="s">
        <v>205</v>
      </c>
      <c r="H117" s="250">
        <v>127.639</v>
      </c>
      <c r="I117" s="3"/>
      <c r="J117" s="272">
        <f>ROUND(I117*H117,2)</f>
        <v>0</v>
      </c>
      <c r="K117" s="248" t="s">
        <v>3</v>
      </c>
      <c r="L117" s="2"/>
      <c r="M117" s="4" t="s">
        <v>3</v>
      </c>
      <c r="N117" s="179" t="s">
        <v>43</v>
      </c>
      <c r="O117" s="53"/>
      <c r="P117" s="180">
        <f>O117*H117</f>
        <v>0</v>
      </c>
      <c r="Q117" s="180">
        <v>0</v>
      </c>
      <c r="R117" s="180">
        <f>Q117*H117</f>
        <v>0</v>
      </c>
      <c r="S117" s="180">
        <v>0</v>
      </c>
      <c r="T117" s="181">
        <f>S117*H117</f>
        <v>0</v>
      </c>
      <c r="U117" s="12"/>
      <c r="V117" s="12"/>
      <c r="W117" s="12"/>
      <c r="X117" s="12"/>
      <c r="Y117" s="12"/>
      <c r="Z117" s="12"/>
      <c r="AA117" s="12"/>
      <c r="AB117" s="12"/>
      <c r="AC117" s="12"/>
      <c r="AD117" s="12"/>
      <c r="AE117" s="12"/>
      <c r="AR117" s="182" t="s">
        <v>90</v>
      </c>
      <c r="AT117" s="182" t="s">
        <v>149</v>
      </c>
      <c r="AU117" s="182" t="s">
        <v>80</v>
      </c>
      <c r="AY117" s="22" t="s">
        <v>145</v>
      </c>
      <c r="BE117" s="183">
        <f>IF(N117="základní",J117,0)</f>
        <v>0</v>
      </c>
      <c r="BF117" s="183">
        <f>IF(N117="snížená",J117,0)</f>
        <v>0</v>
      </c>
      <c r="BG117" s="183">
        <f>IF(N117="zákl. přenesená",J117,0)</f>
        <v>0</v>
      </c>
      <c r="BH117" s="183">
        <f>IF(N117="sníž. přenesená",J117,0)</f>
        <v>0</v>
      </c>
      <c r="BI117" s="183">
        <f>IF(N117="nulová",J117,0)</f>
        <v>0</v>
      </c>
      <c r="BJ117" s="22" t="s">
        <v>15</v>
      </c>
      <c r="BK117" s="183">
        <f>ROUND(I117*H117,2)</f>
        <v>0</v>
      </c>
      <c r="BL117" s="22" t="s">
        <v>90</v>
      </c>
      <c r="BM117" s="182" t="s">
        <v>995</v>
      </c>
    </row>
    <row r="118" spans="2:51" s="6" customFormat="1" ht="12">
      <c r="B118" s="189"/>
      <c r="C118" s="256"/>
      <c r="D118" s="252" t="s">
        <v>161</v>
      </c>
      <c r="E118" s="257" t="s">
        <v>3</v>
      </c>
      <c r="F118" s="258" t="s">
        <v>984</v>
      </c>
      <c r="G118" s="256"/>
      <c r="H118" s="257" t="s">
        <v>3</v>
      </c>
      <c r="J118" s="256"/>
      <c r="K118" s="256"/>
      <c r="L118" s="189"/>
      <c r="M118" s="191"/>
      <c r="N118" s="192"/>
      <c r="O118" s="192"/>
      <c r="P118" s="192"/>
      <c r="Q118" s="192"/>
      <c r="R118" s="192"/>
      <c r="S118" s="192"/>
      <c r="T118" s="193"/>
      <c r="AT118" s="190" t="s">
        <v>161</v>
      </c>
      <c r="AU118" s="190" t="s">
        <v>80</v>
      </c>
      <c r="AV118" s="6" t="s">
        <v>15</v>
      </c>
      <c r="AW118" s="6" t="s">
        <v>33</v>
      </c>
      <c r="AX118" s="6" t="s">
        <v>72</v>
      </c>
      <c r="AY118" s="190" t="s">
        <v>145</v>
      </c>
    </row>
    <row r="119" spans="2:51" s="6" customFormat="1" ht="12">
      <c r="B119" s="189"/>
      <c r="C119" s="256"/>
      <c r="D119" s="252" t="s">
        <v>161</v>
      </c>
      <c r="E119" s="257" t="s">
        <v>3</v>
      </c>
      <c r="F119" s="258" t="s">
        <v>985</v>
      </c>
      <c r="G119" s="256"/>
      <c r="H119" s="257" t="s">
        <v>3</v>
      </c>
      <c r="J119" s="256"/>
      <c r="K119" s="256"/>
      <c r="L119" s="189"/>
      <c r="M119" s="191"/>
      <c r="N119" s="192"/>
      <c r="O119" s="192"/>
      <c r="P119" s="192"/>
      <c r="Q119" s="192"/>
      <c r="R119" s="192"/>
      <c r="S119" s="192"/>
      <c r="T119" s="193"/>
      <c r="AT119" s="190" t="s">
        <v>161</v>
      </c>
      <c r="AU119" s="190" t="s">
        <v>80</v>
      </c>
      <c r="AV119" s="6" t="s">
        <v>15</v>
      </c>
      <c r="AW119" s="6" t="s">
        <v>33</v>
      </c>
      <c r="AX119" s="6" t="s">
        <v>72</v>
      </c>
      <c r="AY119" s="190" t="s">
        <v>145</v>
      </c>
    </row>
    <row r="120" spans="2:51" s="5" customFormat="1" ht="12">
      <c r="B120" s="184"/>
      <c r="C120" s="251"/>
      <c r="D120" s="252" t="s">
        <v>161</v>
      </c>
      <c r="E120" s="253" t="s">
        <v>3</v>
      </c>
      <c r="F120" s="254" t="s">
        <v>996</v>
      </c>
      <c r="G120" s="251"/>
      <c r="H120" s="255">
        <v>6.28</v>
      </c>
      <c r="J120" s="251"/>
      <c r="K120" s="251"/>
      <c r="L120" s="184"/>
      <c r="M120" s="186"/>
      <c r="N120" s="187"/>
      <c r="O120" s="187"/>
      <c r="P120" s="187"/>
      <c r="Q120" s="187"/>
      <c r="R120" s="187"/>
      <c r="S120" s="187"/>
      <c r="T120" s="188"/>
      <c r="AT120" s="185" t="s">
        <v>161</v>
      </c>
      <c r="AU120" s="185" t="s">
        <v>80</v>
      </c>
      <c r="AV120" s="5" t="s">
        <v>80</v>
      </c>
      <c r="AW120" s="5" t="s">
        <v>33</v>
      </c>
      <c r="AX120" s="5" t="s">
        <v>72</v>
      </c>
      <c r="AY120" s="185" t="s">
        <v>145</v>
      </c>
    </row>
    <row r="121" spans="2:51" s="5" customFormat="1" ht="12">
      <c r="B121" s="184"/>
      <c r="C121" s="251"/>
      <c r="D121" s="252" t="s">
        <v>161</v>
      </c>
      <c r="E121" s="253" t="s">
        <v>3</v>
      </c>
      <c r="F121" s="254" t="s">
        <v>997</v>
      </c>
      <c r="G121" s="251"/>
      <c r="H121" s="255">
        <v>8.918</v>
      </c>
      <c r="J121" s="251"/>
      <c r="K121" s="251"/>
      <c r="L121" s="184"/>
      <c r="M121" s="186"/>
      <c r="N121" s="187"/>
      <c r="O121" s="187"/>
      <c r="P121" s="187"/>
      <c r="Q121" s="187"/>
      <c r="R121" s="187"/>
      <c r="S121" s="187"/>
      <c r="T121" s="188"/>
      <c r="AT121" s="185" t="s">
        <v>161</v>
      </c>
      <c r="AU121" s="185" t="s">
        <v>80</v>
      </c>
      <c r="AV121" s="5" t="s">
        <v>80</v>
      </c>
      <c r="AW121" s="5" t="s">
        <v>33</v>
      </c>
      <c r="AX121" s="5" t="s">
        <v>72</v>
      </c>
      <c r="AY121" s="185" t="s">
        <v>145</v>
      </c>
    </row>
    <row r="122" spans="2:51" s="5" customFormat="1" ht="12">
      <c r="B122" s="184"/>
      <c r="C122" s="251"/>
      <c r="D122" s="252" t="s">
        <v>161</v>
      </c>
      <c r="E122" s="253" t="s">
        <v>3</v>
      </c>
      <c r="F122" s="254" t="s">
        <v>998</v>
      </c>
      <c r="G122" s="251"/>
      <c r="H122" s="255">
        <v>22.32</v>
      </c>
      <c r="J122" s="251"/>
      <c r="K122" s="251"/>
      <c r="L122" s="184"/>
      <c r="M122" s="186"/>
      <c r="N122" s="187"/>
      <c r="O122" s="187"/>
      <c r="P122" s="187"/>
      <c r="Q122" s="187"/>
      <c r="R122" s="187"/>
      <c r="S122" s="187"/>
      <c r="T122" s="188"/>
      <c r="AT122" s="185" t="s">
        <v>161</v>
      </c>
      <c r="AU122" s="185" t="s">
        <v>80</v>
      </c>
      <c r="AV122" s="5" t="s">
        <v>80</v>
      </c>
      <c r="AW122" s="5" t="s">
        <v>33</v>
      </c>
      <c r="AX122" s="5" t="s">
        <v>72</v>
      </c>
      <c r="AY122" s="185" t="s">
        <v>145</v>
      </c>
    </row>
    <row r="123" spans="2:51" s="5" customFormat="1" ht="12">
      <c r="B123" s="184"/>
      <c r="C123" s="251"/>
      <c r="D123" s="252" t="s">
        <v>161</v>
      </c>
      <c r="E123" s="253" t="s">
        <v>3</v>
      </c>
      <c r="F123" s="254" t="s">
        <v>999</v>
      </c>
      <c r="G123" s="251"/>
      <c r="H123" s="255">
        <v>16.48</v>
      </c>
      <c r="J123" s="251"/>
      <c r="K123" s="251"/>
      <c r="L123" s="184"/>
      <c r="M123" s="186"/>
      <c r="N123" s="187"/>
      <c r="O123" s="187"/>
      <c r="P123" s="187"/>
      <c r="Q123" s="187"/>
      <c r="R123" s="187"/>
      <c r="S123" s="187"/>
      <c r="T123" s="188"/>
      <c r="AT123" s="185" t="s">
        <v>161</v>
      </c>
      <c r="AU123" s="185" t="s">
        <v>80</v>
      </c>
      <c r="AV123" s="5" t="s">
        <v>80</v>
      </c>
      <c r="AW123" s="5" t="s">
        <v>33</v>
      </c>
      <c r="AX123" s="5" t="s">
        <v>72</v>
      </c>
      <c r="AY123" s="185" t="s">
        <v>145</v>
      </c>
    </row>
    <row r="124" spans="2:51" s="5" customFormat="1" ht="12">
      <c r="B124" s="184"/>
      <c r="C124" s="251"/>
      <c r="D124" s="252" t="s">
        <v>161</v>
      </c>
      <c r="E124" s="253" t="s">
        <v>3</v>
      </c>
      <c r="F124" s="254" t="s">
        <v>1000</v>
      </c>
      <c r="G124" s="251"/>
      <c r="H124" s="255">
        <v>31.455</v>
      </c>
      <c r="J124" s="251"/>
      <c r="K124" s="251"/>
      <c r="L124" s="184"/>
      <c r="M124" s="186"/>
      <c r="N124" s="187"/>
      <c r="O124" s="187"/>
      <c r="P124" s="187"/>
      <c r="Q124" s="187"/>
      <c r="R124" s="187"/>
      <c r="S124" s="187"/>
      <c r="T124" s="188"/>
      <c r="AT124" s="185" t="s">
        <v>161</v>
      </c>
      <c r="AU124" s="185" t="s">
        <v>80</v>
      </c>
      <c r="AV124" s="5" t="s">
        <v>80</v>
      </c>
      <c r="AW124" s="5" t="s">
        <v>33</v>
      </c>
      <c r="AX124" s="5" t="s">
        <v>72</v>
      </c>
      <c r="AY124" s="185" t="s">
        <v>145</v>
      </c>
    </row>
    <row r="125" spans="2:51" s="6" customFormat="1" ht="12">
      <c r="B125" s="189"/>
      <c r="C125" s="256"/>
      <c r="D125" s="252" t="s">
        <v>161</v>
      </c>
      <c r="E125" s="257" t="s">
        <v>3</v>
      </c>
      <c r="F125" s="258" t="s">
        <v>991</v>
      </c>
      <c r="G125" s="256"/>
      <c r="H125" s="257" t="s">
        <v>3</v>
      </c>
      <c r="J125" s="256"/>
      <c r="K125" s="256"/>
      <c r="L125" s="189"/>
      <c r="M125" s="191"/>
      <c r="N125" s="192"/>
      <c r="O125" s="192"/>
      <c r="P125" s="192"/>
      <c r="Q125" s="192"/>
      <c r="R125" s="192"/>
      <c r="S125" s="192"/>
      <c r="T125" s="193"/>
      <c r="AT125" s="190" t="s">
        <v>161</v>
      </c>
      <c r="AU125" s="190" t="s">
        <v>80</v>
      </c>
      <c r="AV125" s="6" t="s">
        <v>15</v>
      </c>
      <c r="AW125" s="6" t="s">
        <v>33</v>
      </c>
      <c r="AX125" s="6" t="s">
        <v>72</v>
      </c>
      <c r="AY125" s="190" t="s">
        <v>145</v>
      </c>
    </row>
    <row r="126" spans="2:51" s="5" customFormat="1" ht="12">
      <c r="B126" s="184"/>
      <c r="C126" s="251"/>
      <c r="D126" s="252" t="s">
        <v>161</v>
      </c>
      <c r="E126" s="253" t="s">
        <v>3</v>
      </c>
      <c r="F126" s="254" t="s">
        <v>1001</v>
      </c>
      <c r="G126" s="251"/>
      <c r="H126" s="255">
        <v>42.186</v>
      </c>
      <c r="J126" s="251"/>
      <c r="K126" s="251"/>
      <c r="L126" s="184"/>
      <c r="M126" s="186"/>
      <c r="N126" s="187"/>
      <c r="O126" s="187"/>
      <c r="P126" s="187"/>
      <c r="Q126" s="187"/>
      <c r="R126" s="187"/>
      <c r="S126" s="187"/>
      <c r="T126" s="188"/>
      <c r="AT126" s="185" t="s">
        <v>161</v>
      </c>
      <c r="AU126" s="185" t="s">
        <v>80</v>
      </c>
      <c r="AV126" s="5" t="s">
        <v>80</v>
      </c>
      <c r="AW126" s="5" t="s">
        <v>33</v>
      </c>
      <c r="AX126" s="5" t="s">
        <v>72</v>
      </c>
      <c r="AY126" s="185" t="s">
        <v>145</v>
      </c>
    </row>
    <row r="127" spans="2:51" s="7" customFormat="1" ht="12">
      <c r="B127" s="194"/>
      <c r="C127" s="259"/>
      <c r="D127" s="252" t="s">
        <v>161</v>
      </c>
      <c r="E127" s="260" t="s">
        <v>3</v>
      </c>
      <c r="F127" s="261" t="s">
        <v>172</v>
      </c>
      <c r="G127" s="259"/>
      <c r="H127" s="262">
        <v>127.63900000000001</v>
      </c>
      <c r="J127" s="259"/>
      <c r="K127" s="259"/>
      <c r="L127" s="194"/>
      <c r="M127" s="196"/>
      <c r="N127" s="197"/>
      <c r="O127" s="197"/>
      <c r="P127" s="197"/>
      <c r="Q127" s="197"/>
      <c r="R127" s="197"/>
      <c r="S127" s="197"/>
      <c r="T127" s="198"/>
      <c r="AT127" s="195" t="s">
        <v>161</v>
      </c>
      <c r="AU127" s="195" t="s">
        <v>80</v>
      </c>
      <c r="AV127" s="7" t="s">
        <v>90</v>
      </c>
      <c r="AW127" s="7" t="s">
        <v>33</v>
      </c>
      <c r="AX127" s="7" t="s">
        <v>15</v>
      </c>
      <c r="AY127" s="195" t="s">
        <v>145</v>
      </c>
    </row>
    <row r="128" spans="1:65" s="35" customFormat="1" ht="24.2" customHeight="1">
      <c r="A128" s="12"/>
      <c r="B128" s="2"/>
      <c r="C128" s="246" t="s">
        <v>90</v>
      </c>
      <c r="D128" s="246" t="s">
        <v>149</v>
      </c>
      <c r="E128" s="247" t="s">
        <v>1002</v>
      </c>
      <c r="F128" s="248" t="s">
        <v>1003</v>
      </c>
      <c r="G128" s="249" t="s">
        <v>159</v>
      </c>
      <c r="H128" s="250">
        <v>384.248</v>
      </c>
      <c r="I128" s="3"/>
      <c r="J128" s="272">
        <f>ROUND(I128*H128,2)</f>
        <v>0</v>
      </c>
      <c r="K128" s="248" t="s">
        <v>736</v>
      </c>
      <c r="L128" s="2"/>
      <c r="M128" s="4" t="s">
        <v>3</v>
      </c>
      <c r="N128" s="179" t="s">
        <v>43</v>
      </c>
      <c r="O128" s="53"/>
      <c r="P128" s="180">
        <f>O128*H128</f>
        <v>0</v>
      </c>
      <c r="Q128" s="180">
        <v>0.00237</v>
      </c>
      <c r="R128" s="180">
        <f>Q128*H128</f>
        <v>0.91066776</v>
      </c>
      <c r="S128" s="180">
        <v>0</v>
      </c>
      <c r="T128" s="181">
        <f>S128*H128</f>
        <v>0</v>
      </c>
      <c r="U128" s="12"/>
      <c r="V128" s="12"/>
      <c r="W128" s="12"/>
      <c r="X128" s="12"/>
      <c r="Y128" s="12"/>
      <c r="Z128" s="12"/>
      <c r="AA128" s="12"/>
      <c r="AB128" s="12"/>
      <c r="AC128" s="12"/>
      <c r="AD128" s="12"/>
      <c r="AE128" s="12"/>
      <c r="AR128" s="182" t="s">
        <v>90</v>
      </c>
      <c r="AT128" s="182" t="s">
        <v>149</v>
      </c>
      <c r="AU128" s="182" t="s">
        <v>80</v>
      </c>
      <c r="AY128" s="22" t="s">
        <v>145</v>
      </c>
      <c r="BE128" s="183">
        <f>IF(N128="základní",J128,0)</f>
        <v>0</v>
      </c>
      <c r="BF128" s="183">
        <f>IF(N128="snížená",J128,0)</f>
        <v>0</v>
      </c>
      <c r="BG128" s="183">
        <f>IF(N128="zákl. přenesená",J128,0)</f>
        <v>0</v>
      </c>
      <c r="BH128" s="183">
        <f>IF(N128="sníž. přenesená",J128,0)</f>
        <v>0</v>
      </c>
      <c r="BI128" s="183">
        <f>IF(N128="nulová",J128,0)</f>
        <v>0</v>
      </c>
      <c r="BJ128" s="22" t="s">
        <v>15</v>
      </c>
      <c r="BK128" s="183">
        <f>ROUND(I128*H128,2)</f>
        <v>0</v>
      </c>
      <c r="BL128" s="22" t="s">
        <v>90</v>
      </c>
      <c r="BM128" s="182" t="s">
        <v>1004</v>
      </c>
    </row>
    <row r="129" spans="1:47" s="35" customFormat="1" ht="12">
      <c r="A129" s="12"/>
      <c r="B129" s="2"/>
      <c r="C129" s="99"/>
      <c r="D129" s="279" t="s">
        <v>738</v>
      </c>
      <c r="E129" s="99"/>
      <c r="F129" s="280" t="s">
        <v>1005</v>
      </c>
      <c r="G129" s="99"/>
      <c r="H129" s="99"/>
      <c r="I129" s="12"/>
      <c r="J129" s="99"/>
      <c r="K129" s="99"/>
      <c r="L129" s="2"/>
      <c r="M129" s="274"/>
      <c r="N129" s="275"/>
      <c r="O129" s="53"/>
      <c r="P129" s="53"/>
      <c r="Q129" s="53"/>
      <c r="R129" s="53"/>
      <c r="S129" s="53"/>
      <c r="T129" s="54"/>
      <c r="U129" s="12"/>
      <c r="V129" s="12"/>
      <c r="W129" s="12"/>
      <c r="X129" s="12"/>
      <c r="Y129" s="12"/>
      <c r="Z129" s="12"/>
      <c r="AA129" s="12"/>
      <c r="AB129" s="12"/>
      <c r="AC129" s="12"/>
      <c r="AD129" s="12"/>
      <c r="AE129" s="12"/>
      <c r="AT129" s="22" t="s">
        <v>738</v>
      </c>
      <c r="AU129" s="22" t="s">
        <v>80</v>
      </c>
    </row>
    <row r="130" spans="2:51" s="6" customFormat="1" ht="12">
      <c r="B130" s="189"/>
      <c r="C130" s="256"/>
      <c r="D130" s="252" t="s">
        <v>161</v>
      </c>
      <c r="E130" s="257" t="s">
        <v>3</v>
      </c>
      <c r="F130" s="258" t="s">
        <v>1006</v>
      </c>
      <c r="G130" s="256"/>
      <c r="H130" s="257" t="s">
        <v>3</v>
      </c>
      <c r="J130" s="256"/>
      <c r="K130" s="256"/>
      <c r="L130" s="189"/>
      <c r="M130" s="191"/>
      <c r="N130" s="192"/>
      <c r="O130" s="192"/>
      <c r="P130" s="192"/>
      <c r="Q130" s="192"/>
      <c r="R130" s="192"/>
      <c r="S130" s="192"/>
      <c r="T130" s="193"/>
      <c r="AT130" s="190" t="s">
        <v>161</v>
      </c>
      <c r="AU130" s="190" t="s">
        <v>80</v>
      </c>
      <c r="AV130" s="6" t="s">
        <v>15</v>
      </c>
      <c r="AW130" s="6" t="s">
        <v>33</v>
      </c>
      <c r="AX130" s="6" t="s">
        <v>72</v>
      </c>
      <c r="AY130" s="190" t="s">
        <v>145</v>
      </c>
    </row>
    <row r="131" spans="2:51" s="5" customFormat="1" ht="12">
      <c r="B131" s="184"/>
      <c r="C131" s="251"/>
      <c r="D131" s="252" t="s">
        <v>161</v>
      </c>
      <c r="E131" s="253" t="s">
        <v>3</v>
      </c>
      <c r="F131" s="254" t="s">
        <v>1007</v>
      </c>
      <c r="G131" s="251"/>
      <c r="H131" s="255">
        <v>384.248</v>
      </c>
      <c r="J131" s="251"/>
      <c r="K131" s="251"/>
      <c r="L131" s="184"/>
      <c r="M131" s="186"/>
      <c r="N131" s="187"/>
      <c r="O131" s="187"/>
      <c r="P131" s="187"/>
      <c r="Q131" s="187"/>
      <c r="R131" s="187"/>
      <c r="S131" s="187"/>
      <c r="T131" s="188"/>
      <c r="AT131" s="185" t="s">
        <v>161</v>
      </c>
      <c r="AU131" s="185" t="s">
        <v>80</v>
      </c>
      <c r="AV131" s="5" t="s">
        <v>80</v>
      </c>
      <c r="AW131" s="5" t="s">
        <v>33</v>
      </c>
      <c r="AX131" s="5" t="s">
        <v>15</v>
      </c>
      <c r="AY131" s="185" t="s">
        <v>145</v>
      </c>
    </row>
    <row r="132" spans="1:65" s="35" customFormat="1" ht="24.2" customHeight="1">
      <c r="A132" s="12"/>
      <c r="B132" s="2"/>
      <c r="C132" s="246" t="s">
        <v>93</v>
      </c>
      <c r="D132" s="246" t="s">
        <v>149</v>
      </c>
      <c r="E132" s="247" t="s">
        <v>1008</v>
      </c>
      <c r="F132" s="248" t="s">
        <v>1009</v>
      </c>
      <c r="G132" s="249" t="s">
        <v>159</v>
      </c>
      <c r="H132" s="250">
        <v>384.248</v>
      </c>
      <c r="I132" s="3"/>
      <c r="J132" s="272">
        <f>ROUND(I132*H132,2)</f>
        <v>0</v>
      </c>
      <c r="K132" s="248" t="s">
        <v>736</v>
      </c>
      <c r="L132" s="2"/>
      <c r="M132" s="4" t="s">
        <v>3</v>
      </c>
      <c r="N132" s="179" t="s">
        <v>43</v>
      </c>
      <c r="O132" s="53"/>
      <c r="P132" s="180">
        <f>O132*H132</f>
        <v>0</v>
      </c>
      <c r="Q132" s="180">
        <v>0</v>
      </c>
      <c r="R132" s="180">
        <f>Q132*H132</f>
        <v>0</v>
      </c>
      <c r="S132" s="180">
        <v>0</v>
      </c>
      <c r="T132" s="181">
        <f>S132*H132</f>
        <v>0</v>
      </c>
      <c r="U132" s="12"/>
      <c r="V132" s="12"/>
      <c r="W132" s="12"/>
      <c r="X132" s="12"/>
      <c r="Y132" s="12"/>
      <c r="Z132" s="12"/>
      <c r="AA132" s="12"/>
      <c r="AB132" s="12"/>
      <c r="AC132" s="12"/>
      <c r="AD132" s="12"/>
      <c r="AE132" s="12"/>
      <c r="AR132" s="182" t="s">
        <v>90</v>
      </c>
      <c r="AT132" s="182" t="s">
        <v>149</v>
      </c>
      <c r="AU132" s="182" t="s">
        <v>80</v>
      </c>
      <c r="AY132" s="22" t="s">
        <v>145</v>
      </c>
      <c r="BE132" s="183">
        <f>IF(N132="základní",J132,0)</f>
        <v>0</v>
      </c>
      <c r="BF132" s="183">
        <f>IF(N132="snížená",J132,0)</f>
        <v>0</v>
      </c>
      <c r="BG132" s="183">
        <f>IF(N132="zákl. přenesená",J132,0)</f>
        <v>0</v>
      </c>
      <c r="BH132" s="183">
        <f>IF(N132="sníž. přenesená",J132,0)</f>
        <v>0</v>
      </c>
      <c r="BI132" s="183">
        <f>IF(N132="nulová",J132,0)</f>
        <v>0</v>
      </c>
      <c r="BJ132" s="22" t="s">
        <v>15</v>
      </c>
      <c r="BK132" s="183">
        <f>ROUND(I132*H132,2)</f>
        <v>0</v>
      </c>
      <c r="BL132" s="22" t="s">
        <v>90</v>
      </c>
      <c r="BM132" s="182" t="s">
        <v>1010</v>
      </c>
    </row>
    <row r="133" spans="1:47" s="35" customFormat="1" ht="12">
      <c r="A133" s="12"/>
      <c r="B133" s="2"/>
      <c r="C133" s="99"/>
      <c r="D133" s="279" t="s">
        <v>738</v>
      </c>
      <c r="E133" s="99"/>
      <c r="F133" s="280" t="s">
        <v>1011</v>
      </c>
      <c r="G133" s="99"/>
      <c r="H133" s="99"/>
      <c r="I133" s="12"/>
      <c r="J133" s="99"/>
      <c r="K133" s="99"/>
      <c r="L133" s="2"/>
      <c r="M133" s="274"/>
      <c r="N133" s="275"/>
      <c r="O133" s="53"/>
      <c r="P133" s="53"/>
      <c r="Q133" s="53"/>
      <c r="R133" s="53"/>
      <c r="S133" s="53"/>
      <c r="T133" s="54"/>
      <c r="U133" s="12"/>
      <c r="V133" s="12"/>
      <c r="W133" s="12"/>
      <c r="X133" s="12"/>
      <c r="Y133" s="12"/>
      <c r="Z133" s="12"/>
      <c r="AA133" s="12"/>
      <c r="AB133" s="12"/>
      <c r="AC133" s="12"/>
      <c r="AD133" s="12"/>
      <c r="AE133" s="12"/>
      <c r="AT133" s="22" t="s">
        <v>738</v>
      </c>
      <c r="AU133" s="22" t="s">
        <v>80</v>
      </c>
    </row>
    <row r="134" spans="1:65" s="35" customFormat="1" ht="24.2" customHeight="1">
      <c r="A134" s="12"/>
      <c r="B134" s="2"/>
      <c r="C134" s="246" t="s">
        <v>96</v>
      </c>
      <c r="D134" s="246" t="s">
        <v>149</v>
      </c>
      <c r="E134" s="247" t="s">
        <v>1012</v>
      </c>
      <c r="F134" s="248" t="s">
        <v>1013</v>
      </c>
      <c r="G134" s="249" t="s">
        <v>159</v>
      </c>
      <c r="H134" s="250">
        <v>384.248</v>
      </c>
      <c r="I134" s="3"/>
      <c r="J134" s="272">
        <f>ROUND(I134*H134,2)</f>
        <v>0</v>
      </c>
      <c r="K134" s="248" t="s">
        <v>736</v>
      </c>
      <c r="L134" s="2"/>
      <c r="M134" s="4" t="s">
        <v>3</v>
      </c>
      <c r="N134" s="179" t="s">
        <v>43</v>
      </c>
      <c r="O134" s="53"/>
      <c r="P134" s="180">
        <f>O134*H134</f>
        <v>0</v>
      </c>
      <c r="Q134" s="180">
        <v>0.0025</v>
      </c>
      <c r="R134" s="180">
        <f>Q134*H134</f>
        <v>0.96062</v>
      </c>
      <c r="S134" s="180">
        <v>0</v>
      </c>
      <c r="T134" s="181">
        <f>S134*H134</f>
        <v>0</v>
      </c>
      <c r="U134" s="12"/>
      <c r="V134" s="12"/>
      <c r="W134" s="12"/>
      <c r="X134" s="12"/>
      <c r="Y134" s="12"/>
      <c r="Z134" s="12"/>
      <c r="AA134" s="12"/>
      <c r="AB134" s="12"/>
      <c r="AC134" s="12"/>
      <c r="AD134" s="12"/>
      <c r="AE134" s="12"/>
      <c r="AR134" s="182" t="s">
        <v>90</v>
      </c>
      <c r="AT134" s="182" t="s">
        <v>149</v>
      </c>
      <c r="AU134" s="182" t="s">
        <v>80</v>
      </c>
      <c r="AY134" s="22" t="s">
        <v>145</v>
      </c>
      <c r="BE134" s="183">
        <f>IF(N134="základní",J134,0)</f>
        <v>0</v>
      </c>
      <c r="BF134" s="183">
        <f>IF(N134="snížená",J134,0)</f>
        <v>0</v>
      </c>
      <c r="BG134" s="183">
        <f>IF(N134="zákl. přenesená",J134,0)</f>
        <v>0</v>
      </c>
      <c r="BH134" s="183">
        <f>IF(N134="sníž. přenesená",J134,0)</f>
        <v>0</v>
      </c>
      <c r="BI134" s="183">
        <f>IF(N134="nulová",J134,0)</f>
        <v>0</v>
      </c>
      <c r="BJ134" s="22" t="s">
        <v>15</v>
      </c>
      <c r="BK134" s="183">
        <f>ROUND(I134*H134,2)</f>
        <v>0</v>
      </c>
      <c r="BL134" s="22" t="s">
        <v>90</v>
      </c>
      <c r="BM134" s="182" t="s">
        <v>1014</v>
      </c>
    </row>
    <row r="135" spans="1:47" s="35" customFormat="1" ht="12">
      <c r="A135" s="12"/>
      <c r="B135" s="2"/>
      <c r="C135" s="99"/>
      <c r="D135" s="279" t="s">
        <v>738</v>
      </c>
      <c r="E135" s="99"/>
      <c r="F135" s="280" t="s">
        <v>1015</v>
      </c>
      <c r="G135" s="99"/>
      <c r="H135" s="99"/>
      <c r="I135" s="12"/>
      <c r="J135" s="99"/>
      <c r="K135" s="99"/>
      <c r="L135" s="2"/>
      <c r="M135" s="274"/>
      <c r="N135" s="275"/>
      <c r="O135" s="53"/>
      <c r="P135" s="53"/>
      <c r="Q135" s="53"/>
      <c r="R135" s="53"/>
      <c r="S135" s="53"/>
      <c r="T135" s="54"/>
      <c r="U135" s="12"/>
      <c r="V135" s="12"/>
      <c r="W135" s="12"/>
      <c r="X135" s="12"/>
      <c r="Y135" s="12"/>
      <c r="Z135" s="12"/>
      <c r="AA135" s="12"/>
      <c r="AB135" s="12"/>
      <c r="AC135" s="12"/>
      <c r="AD135" s="12"/>
      <c r="AE135" s="12"/>
      <c r="AT135" s="22" t="s">
        <v>738</v>
      </c>
      <c r="AU135" s="22" t="s">
        <v>80</v>
      </c>
    </row>
    <row r="136" spans="1:65" s="35" customFormat="1" ht="24.2" customHeight="1">
      <c r="A136" s="12"/>
      <c r="B136" s="2"/>
      <c r="C136" s="246" t="s">
        <v>177</v>
      </c>
      <c r="D136" s="246" t="s">
        <v>149</v>
      </c>
      <c r="E136" s="247" t="s">
        <v>1016</v>
      </c>
      <c r="F136" s="248" t="s">
        <v>1017</v>
      </c>
      <c r="G136" s="249" t="s">
        <v>222</v>
      </c>
      <c r="H136" s="250">
        <v>2.209</v>
      </c>
      <c r="I136" s="3"/>
      <c r="J136" s="272">
        <f>ROUND(I136*H136,2)</f>
        <v>0</v>
      </c>
      <c r="K136" s="248" t="s">
        <v>736</v>
      </c>
      <c r="L136" s="2"/>
      <c r="M136" s="4" t="s">
        <v>3</v>
      </c>
      <c r="N136" s="179" t="s">
        <v>43</v>
      </c>
      <c r="O136" s="53"/>
      <c r="P136" s="180">
        <f>O136*H136</f>
        <v>0</v>
      </c>
      <c r="Q136" s="180">
        <v>1.04359</v>
      </c>
      <c r="R136" s="180">
        <f>Q136*H136</f>
        <v>2.30529031</v>
      </c>
      <c r="S136" s="180">
        <v>0</v>
      </c>
      <c r="T136" s="181">
        <f>S136*H136</f>
        <v>0</v>
      </c>
      <c r="U136" s="12"/>
      <c r="V136" s="12"/>
      <c r="W136" s="12"/>
      <c r="X136" s="12"/>
      <c r="Y136" s="12"/>
      <c r="Z136" s="12"/>
      <c r="AA136" s="12"/>
      <c r="AB136" s="12"/>
      <c r="AC136" s="12"/>
      <c r="AD136" s="12"/>
      <c r="AE136" s="12"/>
      <c r="AR136" s="182" t="s">
        <v>90</v>
      </c>
      <c r="AT136" s="182" t="s">
        <v>149</v>
      </c>
      <c r="AU136" s="182" t="s">
        <v>80</v>
      </c>
      <c r="AY136" s="22" t="s">
        <v>145</v>
      </c>
      <c r="BE136" s="183">
        <f>IF(N136="základní",J136,0)</f>
        <v>0</v>
      </c>
      <c r="BF136" s="183">
        <f>IF(N136="snížená",J136,0)</f>
        <v>0</v>
      </c>
      <c r="BG136" s="183">
        <f>IF(N136="zákl. přenesená",J136,0)</f>
        <v>0</v>
      </c>
      <c r="BH136" s="183">
        <f>IF(N136="sníž. přenesená",J136,0)</f>
        <v>0</v>
      </c>
      <c r="BI136" s="183">
        <f>IF(N136="nulová",J136,0)</f>
        <v>0</v>
      </c>
      <c r="BJ136" s="22" t="s">
        <v>15</v>
      </c>
      <c r="BK136" s="183">
        <f>ROUND(I136*H136,2)</f>
        <v>0</v>
      </c>
      <c r="BL136" s="22" t="s">
        <v>90</v>
      </c>
      <c r="BM136" s="182" t="s">
        <v>1018</v>
      </c>
    </row>
    <row r="137" spans="1:47" s="35" customFormat="1" ht="12">
      <c r="A137" s="12"/>
      <c r="B137" s="2"/>
      <c r="C137" s="99"/>
      <c r="D137" s="279" t="s">
        <v>738</v>
      </c>
      <c r="E137" s="99"/>
      <c r="F137" s="280" t="s">
        <v>1019</v>
      </c>
      <c r="G137" s="99"/>
      <c r="H137" s="99"/>
      <c r="I137" s="12"/>
      <c r="J137" s="99"/>
      <c r="K137" s="99"/>
      <c r="L137" s="2"/>
      <c r="M137" s="274"/>
      <c r="N137" s="275"/>
      <c r="O137" s="53"/>
      <c r="P137" s="53"/>
      <c r="Q137" s="53"/>
      <c r="R137" s="53"/>
      <c r="S137" s="53"/>
      <c r="T137" s="54"/>
      <c r="U137" s="12"/>
      <c r="V137" s="12"/>
      <c r="W137" s="12"/>
      <c r="X137" s="12"/>
      <c r="Y137" s="12"/>
      <c r="Z137" s="12"/>
      <c r="AA137" s="12"/>
      <c r="AB137" s="12"/>
      <c r="AC137" s="12"/>
      <c r="AD137" s="12"/>
      <c r="AE137" s="12"/>
      <c r="AT137" s="22" t="s">
        <v>738</v>
      </c>
      <c r="AU137" s="22" t="s">
        <v>80</v>
      </c>
    </row>
    <row r="138" spans="2:51" s="5" customFormat="1" ht="12">
      <c r="B138" s="184"/>
      <c r="C138" s="251"/>
      <c r="D138" s="252" t="s">
        <v>161</v>
      </c>
      <c r="E138" s="253" t="s">
        <v>3</v>
      </c>
      <c r="F138" s="254" t="s">
        <v>1020</v>
      </c>
      <c r="G138" s="251"/>
      <c r="H138" s="255">
        <v>2.045</v>
      </c>
      <c r="J138" s="251"/>
      <c r="K138" s="251"/>
      <c r="L138" s="184"/>
      <c r="M138" s="186"/>
      <c r="N138" s="187"/>
      <c r="O138" s="187"/>
      <c r="P138" s="187"/>
      <c r="Q138" s="187"/>
      <c r="R138" s="187"/>
      <c r="S138" s="187"/>
      <c r="T138" s="188"/>
      <c r="AT138" s="185" t="s">
        <v>161</v>
      </c>
      <c r="AU138" s="185" t="s">
        <v>80</v>
      </c>
      <c r="AV138" s="5" t="s">
        <v>80</v>
      </c>
      <c r="AW138" s="5" t="s">
        <v>33</v>
      </c>
      <c r="AX138" s="5" t="s">
        <v>15</v>
      </c>
      <c r="AY138" s="185" t="s">
        <v>145</v>
      </c>
    </row>
    <row r="139" spans="2:51" s="5" customFormat="1" ht="12">
      <c r="B139" s="184"/>
      <c r="C139" s="251"/>
      <c r="D139" s="252" t="s">
        <v>161</v>
      </c>
      <c r="E139" s="251"/>
      <c r="F139" s="254" t="s">
        <v>1021</v>
      </c>
      <c r="G139" s="251"/>
      <c r="H139" s="255">
        <v>2.209</v>
      </c>
      <c r="J139" s="251"/>
      <c r="K139" s="251"/>
      <c r="L139" s="184"/>
      <c r="M139" s="186"/>
      <c r="N139" s="187"/>
      <c r="O139" s="187"/>
      <c r="P139" s="187"/>
      <c r="Q139" s="187"/>
      <c r="R139" s="187"/>
      <c r="S139" s="187"/>
      <c r="T139" s="188"/>
      <c r="AT139" s="185" t="s">
        <v>161</v>
      </c>
      <c r="AU139" s="185" t="s">
        <v>80</v>
      </c>
      <c r="AV139" s="5" t="s">
        <v>80</v>
      </c>
      <c r="AW139" s="5" t="s">
        <v>4</v>
      </c>
      <c r="AX139" s="5" t="s">
        <v>15</v>
      </c>
      <c r="AY139" s="185" t="s">
        <v>145</v>
      </c>
    </row>
    <row r="140" spans="1:65" s="35" customFormat="1" ht="24.2" customHeight="1">
      <c r="A140" s="12"/>
      <c r="B140" s="2"/>
      <c r="C140" s="246" t="s">
        <v>182</v>
      </c>
      <c r="D140" s="246" t="s">
        <v>149</v>
      </c>
      <c r="E140" s="247" t="s">
        <v>1022</v>
      </c>
      <c r="F140" s="248" t="s">
        <v>1023</v>
      </c>
      <c r="G140" s="249" t="s">
        <v>222</v>
      </c>
      <c r="H140" s="250">
        <v>5.239</v>
      </c>
      <c r="I140" s="3"/>
      <c r="J140" s="272">
        <f>ROUND(I140*H140,2)</f>
        <v>0</v>
      </c>
      <c r="K140" s="248" t="s">
        <v>736</v>
      </c>
      <c r="L140" s="2"/>
      <c r="M140" s="4" t="s">
        <v>3</v>
      </c>
      <c r="N140" s="179" t="s">
        <v>43</v>
      </c>
      <c r="O140" s="53"/>
      <c r="P140" s="180">
        <f>O140*H140</f>
        <v>0</v>
      </c>
      <c r="Q140" s="180">
        <v>1.05417</v>
      </c>
      <c r="R140" s="180">
        <f>Q140*H140</f>
        <v>5.52279663</v>
      </c>
      <c r="S140" s="180">
        <v>0</v>
      </c>
      <c r="T140" s="181">
        <f>S140*H140</f>
        <v>0</v>
      </c>
      <c r="U140" s="12"/>
      <c r="V140" s="12"/>
      <c r="W140" s="12"/>
      <c r="X140" s="12"/>
      <c r="Y140" s="12"/>
      <c r="Z140" s="12"/>
      <c r="AA140" s="12"/>
      <c r="AB140" s="12"/>
      <c r="AC140" s="12"/>
      <c r="AD140" s="12"/>
      <c r="AE140" s="12"/>
      <c r="AR140" s="182" t="s">
        <v>90</v>
      </c>
      <c r="AT140" s="182" t="s">
        <v>149</v>
      </c>
      <c r="AU140" s="182" t="s">
        <v>80</v>
      </c>
      <c r="AY140" s="22" t="s">
        <v>145</v>
      </c>
      <c r="BE140" s="183">
        <f>IF(N140="základní",J140,0)</f>
        <v>0</v>
      </c>
      <c r="BF140" s="183">
        <f>IF(N140="snížená",J140,0)</f>
        <v>0</v>
      </c>
      <c r="BG140" s="183">
        <f>IF(N140="zákl. přenesená",J140,0)</f>
        <v>0</v>
      </c>
      <c r="BH140" s="183">
        <f>IF(N140="sníž. přenesená",J140,0)</f>
        <v>0</v>
      </c>
      <c r="BI140" s="183">
        <f>IF(N140="nulová",J140,0)</f>
        <v>0</v>
      </c>
      <c r="BJ140" s="22" t="s">
        <v>15</v>
      </c>
      <c r="BK140" s="183">
        <f>ROUND(I140*H140,2)</f>
        <v>0</v>
      </c>
      <c r="BL140" s="22" t="s">
        <v>90</v>
      </c>
      <c r="BM140" s="182" t="s">
        <v>1024</v>
      </c>
    </row>
    <row r="141" spans="1:47" s="35" customFormat="1" ht="12">
      <c r="A141" s="12"/>
      <c r="B141" s="2"/>
      <c r="C141" s="99"/>
      <c r="D141" s="279" t="s">
        <v>738</v>
      </c>
      <c r="E141" s="99"/>
      <c r="F141" s="280" t="s">
        <v>1025</v>
      </c>
      <c r="G141" s="99"/>
      <c r="H141" s="99"/>
      <c r="I141" s="12"/>
      <c r="J141" s="99"/>
      <c r="K141" s="99"/>
      <c r="L141" s="2"/>
      <c r="M141" s="274"/>
      <c r="N141" s="275"/>
      <c r="O141" s="53"/>
      <c r="P141" s="53"/>
      <c r="Q141" s="53"/>
      <c r="R141" s="53"/>
      <c r="S141" s="53"/>
      <c r="T141" s="54"/>
      <c r="U141" s="12"/>
      <c r="V141" s="12"/>
      <c r="W141" s="12"/>
      <c r="X141" s="12"/>
      <c r="Y141" s="12"/>
      <c r="Z141" s="12"/>
      <c r="AA141" s="12"/>
      <c r="AB141" s="12"/>
      <c r="AC141" s="12"/>
      <c r="AD141" s="12"/>
      <c r="AE141" s="12"/>
      <c r="AT141" s="22" t="s">
        <v>738</v>
      </c>
      <c r="AU141" s="22" t="s">
        <v>80</v>
      </c>
    </row>
    <row r="142" spans="2:51" s="5" customFormat="1" ht="12">
      <c r="B142" s="184"/>
      <c r="C142" s="251"/>
      <c r="D142" s="252" t="s">
        <v>161</v>
      </c>
      <c r="E142" s="253" t="s">
        <v>3</v>
      </c>
      <c r="F142" s="254" t="s">
        <v>1026</v>
      </c>
      <c r="G142" s="251"/>
      <c r="H142" s="255">
        <v>4.851</v>
      </c>
      <c r="J142" s="251"/>
      <c r="K142" s="251"/>
      <c r="L142" s="184"/>
      <c r="M142" s="186"/>
      <c r="N142" s="187"/>
      <c r="O142" s="187"/>
      <c r="P142" s="187"/>
      <c r="Q142" s="187"/>
      <c r="R142" s="187"/>
      <c r="S142" s="187"/>
      <c r="T142" s="188"/>
      <c r="AT142" s="185" t="s">
        <v>161</v>
      </c>
      <c r="AU142" s="185" t="s">
        <v>80</v>
      </c>
      <c r="AV142" s="5" t="s">
        <v>80</v>
      </c>
      <c r="AW142" s="5" t="s">
        <v>33</v>
      </c>
      <c r="AX142" s="5" t="s">
        <v>15</v>
      </c>
      <c r="AY142" s="185" t="s">
        <v>145</v>
      </c>
    </row>
    <row r="143" spans="2:51" s="5" customFormat="1" ht="12">
      <c r="B143" s="184"/>
      <c r="C143" s="251"/>
      <c r="D143" s="252" t="s">
        <v>161</v>
      </c>
      <c r="E143" s="251"/>
      <c r="F143" s="254" t="s">
        <v>1027</v>
      </c>
      <c r="G143" s="251"/>
      <c r="H143" s="255">
        <v>5.239</v>
      </c>
      <c r="J143" s="251"/>
      <c r="K143" s="251"/>
      <c r="L143" s="184"/>
      <c r="M143" s="186"/>
      <c r="N143" s="187"/>
      <c r="O143" s="187"/>
      <c r="P143" s="187"/>
      <c r="Q143" s="187"/>
      <c r="R143" s="187"/>
      <c r="S143" s="187"/>
      <c r="T143" s="188"/>
      <c r="AT143" s="185" t="s">
        <v>161</v>
      </c>
      <c r="AU143" s="185" t="s">
        <v>80</v>
      </c>
      <c r="AV143" s="5" t="s">
        <v>80</v>
      </c>
      <c r="AW143" s="5" t="s">
        <v>4</v>
      </c>
      <c r="AX143" s="5" t="s">
        <v>15</v>
      </c>
      <c r="AY143" s="185" t="s">
        <v>145</v>
      </c>
    </row>
    <row r="144" spans="2:63" s="1" customFormat="1" ht="22.9" customHeight="1">
      <c r="B144" s="171"/>
      <c r="C144" s="242"/>
      <c r="D144" s="240" t="s">
        <v>71</v>
      </c>
      <c r="E144" s="244" t="s">
        <v>187</v>
      </c>
      <c r="F144" s="244" t="s">
        <v>509</v>
      </c>
      <c r="G144" s="242"/>
      <c r="H144" s="242"/>
      <c r="J144" s="245">
        <f>BK144</f>
        <v>0</v>
      </c>
      <c r="K144" s="242"/>
      <c r="L144" s="171"/>
      <c r="M144" s="173"/>
      <c r="N144" s="174"/>
      <c r="O144" s="174"/>
      <c r="P144" s="175">
        <f>P145+P149</f>
        <v>0</v>
      </c>
      <c r="Q144" s="174"/>
      <c r="R144" s="175">
        <f>R145+R149</f>
        <v>0.029905199999999996</v>
      </c>
      <c r="S144" s="174"/>
      <c r="T144" s="176">
        <f>T145+T149</f>
        <v>0</v>
      </c>
      <c r="AR144" s="172" t="s">
        <v>15</v>
      </c>
      <c r="AT144" s="177" t="s">
        <v>71</v>
      </c>
      <c r="AU144" s="177" t="s">
        <v>15</v>
      </c>
      <c r="AY144" s="172" t="s">
        <v>145</v>
      </c>
      <c r="BK144" s="178">
        <f>BK145+BK149</f>
        <v>0</v>
      </c>
    </row>
    <row r="145" spans="2:63" s="1" customFormat="1" ht="20.85" customHeight="1">
      <c r="B145" s="171"/>
      <c r="C145" s="242"/>
      <c r="D145" s="240" t="s">
        <v>71</v>
      </c>
      <c r="E145" s="244" t="s">
        <v>530</v>
      </c>
      <c r="F145" s="244" t="s">
        <v>1028</v>
      </c>
      <c r="G145" s="242"/>
      <c r="H145" s="242"/>
      <c r="J145" s="245">
        <f>BK145</f>
        <v>0</v>
      </c>
      <c r="K145" s="242"/>
      <c r="L145" s="171"/>
      <c r="M145" s="173"/>
      <c r="N145" s="174"/>
      <c r="O145" s="174"/>
      <c r="P145" s="175">
        <f>SUM(P146:P148)</f>
        <v>0</v>
      </c>
      <c r="Q145" s="174"/>
      <c r="R145" s="175">
        <f>SUM(R146:R148)</f>
        <v>0.021715199999999997</v>
      </c>
      <c r="S145" s="174"/>
      <c r="T145" s="176">
        <f>SUM(T146:T148)</f>
        <v>0</v>
      </c>
      <c r="AR145" s="172" t="s">
        <v>15</v>
      </c>
      <c r="AT145" s="177" t="s">
        <v>71</v>
      </c>
      <c r="AU145" s="177" t="s">
        <v>80</v>
      </c>
      <c r="AY145" s="172" t="s">
        <v>145</v>
      </c>
      <c r="BK145" s="178">
        <f>SUM(BK146:BK148)</f>
        <v>0</v>
      </c>
    </row>
    <row r="146" spans="1:65" s="35" customFormat="1" ht="37.9" customHeight="1">
      <c r="A146" s="12"/>
      <c r="B146" s="2"/>
      <c r="C146" s="246" t="s">
        <v>187</v>
      </c>
      <c r="D146" s="246" t="s">
        <v>149</v>
      </c>
      <c r="E146" s="247" t="s">
        <v>1029</v>
      </c>
      <c r="F146" s="248" t="s">
        <v>1030</v>
      </c>
      <c r="G146" s="249" t="s">
        <v>159</v>
      </c>
      <c r="H146" s="250">
        <v>167.04</v>
      </c>
      <c r="I146" s="3"/>
      <c r="J146" s="272">
        <f>ROUND(I146*H146,2)</f>
        <v>0</v>
      </c>
      <c r="K146" s="248" t="s">
        <v>736</v>
      </c>
      <c r="L146" s="2"/>
      <c r="M146" s="4" t="s">
        <v>3</v>
      </c>
      <c r="N146" s="179" t="s">
        <v>43</v>
      </c>
      <c r="O146" s="53"/>
      <c r="P146" s="180">
        <f>O146*H146</f>
        <v>0</v>
      </c>
      <c r="Q146" s="180">
        <v>0.00013</v>
      </c>
      <c r="R146" s="180">
        <f>Q146*H146</f>
        <v>0.021715199999999997</v>
      </c>
      <c r="S146" s="180">
        <v>0</v>
      </c>
      <c r="T146" s="181">
        <f>S146*H146</f>
        <v>0</v>
      </c>
      <c r="U146" s="12"/>
      <c r="V146" s="12"/>
      <c r="W146" s="12"/>
      <c r="X146" s="12"/>
      <c r="Y146" s="12"/>
      <c r="Z146" s="12"/>
      <c r="AA146" s="12"/>
      <c r="AB146" s="12"/>
      <c r="AC146" s="12"/>
      <c r="AD146" s="12"/>
      <c r="AE146" s="12"/>
      <c r="AR146" s="182" t="s">
        <v>90</v>
      </c>
      <c r="AT146" s="182" t="s">
        <v>149</v>
      </c>
      <c r="AU146" s="182" t="s">
        <v>87</v>
      </c>
      <c r="AY146" s="22" t="s">
        <v>145</v>
      </c>
      <c r="BE146" s="183">
        <f>IF(N146="základní",J146,0)</f>
        <v>0</v>
      </c>
      <c r="BF146" s="183">
        <f>IF(N146="snížená",J146,0)</f>
        <v>0</v>
      </c>
      <c r="BG146" s="183">
        <f>IF(N146="zákl. přenesená",J146,0)</f>
        <v>0</v>
      </c>
      <c r="BH146" s="183">
        <f>IF(N146="sníž. přenesená",J146,0)</f>
        <v>0</v>
      </c>
      <c r="BI146" s="183">
        <f>IF(N146="nulová",J146,0)</f>
        <v>0</v>
      </c>
      <c r="BJ146" s="22" t="s">
        <v>15</v>
      </c>
      <c r="BK146" s="183">
        <f>ROUND(I146*H146,2)</f>
        <v>0</v>
      </c>
      <c r="BL146" s="22" t="s">
        <v>90</v>
      </c>
      <c r="BM146" s="182" t="s">
        <v>1031</v>
      </c>
    </row>
    <row r="147" spans="1:47" s="35" customFormat="1" ht="12">
      <c r="A147" s="12"/>
      <c r="B147" s="2"/>
      <c r="C147" s="99"/>
      <c r="D147" s="279" t="s">
        <v>738</v>
      </c>
      <c r="E147" s="99"/>
      <c r="F147" s="280" t="s">
        <v>1032</v>
      </c>
      <c r="G147" s="99"/>
      <c r="H147" s="99"/>
      <c r="I147" s="12"/>
      <c r="J147" s="99"/>
      <c r="K147" s="99"/>
      <c r="L147" s="2"/>
      <c r="M147" s="274"/>
      <c r="N147" s="275"/>
      <c r="O147" s="53"/>
      <c r="P147" s="53"/>
      <c r="Q147" s="53"/>
      <c r="R147" s="53"/>
      <c r="S147" s="53"/>
      <c r="T147" s="54"/>
      <c r="U147" s="12"/>
      <c r="V147" s="12"/>
      <c r="W147" s="12"/>
      <c r="X147" s="12"/>
      <c r="Y147" s="12"/>
      <c r="Z147" s="12"/>
      <c r="AA147" s="12"/>
      <c r="AB147" s="12"/>
      <c r="AC147" s="12"/>
      <c r="AD147" s="12"/>
      <c r="AE147" s="12"/>
      <c r="AT147" s="22" t="s">
        <v>738</v>
      </c>
      <c r="AU147" s="22" t="s">
        <v>87</v>
      </c>
    </row>
    <row r="148" spans="2:51" s="5" customFormat="1" ht="12">
      <c r="B148" s="184"/>
      <c r="C148" s="251"/>
      <c r="D148" s="252" t="s">
        <v>161</v>
      </c>
      <c r="E148" s="253" t="s">
        <v>3</v>
      </c>
      <c r="F148" s="254" t="s">
        <v>1033</v>
      </c>
      <c r="G148" s="251"/>
      <c r="H148" s="255">
        <v>167.04</v>
      </c>
      <c r="J148" s="251"/>
      <c r="K148" s="251"/>
      <c r="L148" s="184"/>
      <c r="M148" s="186"/>
      <c r="N148" s="187"/>
      <c r="O148" s="187"/>
      <c r="P148" s="187"/>
      <c r="Q148" s="187"/>
      <c r="R148" s="187"/>
      <c r="S148" s="187"/>
      <c r="T148" s="188"/>
      <c r="AT148" s="185" t="s">
        <v>161</v>
      </c>
      <c r="AU148" s="185" t="s">
        <v>87</v>
      </c>
      <c r="AV148" s="5" t="s">
        <v>80</v>
      </c>
      <c r="AW148" s="5" t="s">
        <v>33</v>
      </c>
      <c r="AX148" s="5" t="s">
        <v>15</v>
      </c>
      <c r="AY148" s="185" t="s">
        <v>145</v>
      </c>
    </row>
    <row r="149" spans="2:63" s="1" customFormat="1" ht="20.85" customHeight="1">
      <c r="B149" s="171"/>
      <c r="C149" s="242"/>
      <c r="D149" s="240" t="s">
        <v>71</v>
      </c>
      <c r="E149" s="244" t="s">
        <v>535</v>
      </c>
      <c r="F149" s="244" t="s">
        <v>1034</v>
      </c>
      <c r="G149" s="242"/>
      <c r="H149" s="242"/>
      <c r="J149" s="245">
        <f>BK149</f>
        <v>0</v>
      </c>
      <c r="K149" s="242"/>
      <c r="L149" s="171"/>
      <c r="M149" s="173"/>
      <c r="N149" s="174"/>
      <c r="O149" s="174"/>
      <c r="P149" s="175">
        <f>SUM(P150:P156)</f>
        <v>0</v>
      </c>
      <c r="Q149" s="174"/>
      <c r="R149" s="175">
        <f>SUM(R150:R156)</f>
        <v>0.00819</v>
      </c>
      <c r="S149" s="174"/>
      <c r="T149" s="176">
        <f>SUM(T150:T156)</f>
        <v>0</v>
      </c>
      <c r="AR149" s="172" t="s">
        <v>15</v>
      </c>
      <c r="AT149" s="177" t="s">
        <v>71</v>
      </c>
      <c r="AU149" s="177" t="s">
        <v>80</v>
      </c>
      <c r="AY149" s="172" t="s">
        <v>145</v>
      </c>
      <c r="BK149" s="178">
        <f>SUM(BK150:BK156)</f>
        <v>0</v>
      </c>
    </row>
    <row r="150" spans="1:65" s="35" customFormat="1" ht="24.2" customHeight="1">
      <c r="A150" s="12"/>
      <c r="B150" s="2"/>
      <c r="C150" s="246" t="s">
        <v>199</v>
      </c>
      <c r="D150" s="246" t="s">
        <v>149</v>
      </c>
      <c r="E150" s="247" t="s">
        <v>1035</v>
      </c>
      <c r="F150" s="248" t="s">
        <v>1036</v>
      </c>
      <c r="G150" s="249" t="s">
        <v>190</v>
      </c>
      <c r="H150" s="250">
        <v>6.3</v>
      </c>
      <c r="I150" s="3"/>
      <c r="J150" s="272">
        <f>ROUND(I150*H150,2)</f>
        <v>0</v>
      </c>
      <c r="K150" s="248" t="s">
        <v>736</v>
      </c>
      <c r="L150" s="2"/>
      <c r="M150" s="4" t="s">
        <v>3</v>
      </c>
      <c r="N150" s="179" t="s">
        <v>43</v>
      </c>
      <c r="O150" s="53"/>
      <c r="P150" s="180">
        <f>O150*H150</f>
        <v>0</v>
      </c>
      <c r="Q150" s="180">
        <v>0.0007</v>
      </c>
      <c r="R150" s="180">
        <f>Q150*H150</f>
        <v>0.00441</v>
      </c>
      <c r="S150" s="180">
        <v>0</v>
      </c>
      <c r="T150" s="181">
        <f>S150*H150</f>
        <v>0</v>
      </c>
      <c r="U150" s="12"/>
      <c r="V150" s="12"/>
      <c r="W150" s="12"/>
      <c r="X150" s="12"/>
      <c r="Y150" s="12"/>
      <c r="Z150" s="12"/>
      <c r="AA150" s="12"/>
      <c r="AB150" s="12"/>
      <c r="AC150" s="12"/>
      <c r="AD150" s="12"/>
      <c r="AE150" s="12"/>
      <c r="AR150" s="182" t="s">
        <v>90</v>
      </c>
      <c r="AT150" s="182" t="s">
        <v>149</v>
      </c>
      <c r="AU150" s="182" t="s">
        <v>87</v>
      </c>
      <c r="AY150" s="22" t="s">
        <v>145</v>
      </c>
      <c r="BE150" s="183">
        <f>IF(N150="základní",J150,0)</f>
        <v>0</v>
      </c>
      <c r="BF150" s="183">
        <f>IF(N150="snížená",J150,0)</f>
        <v>0</v>
      </c>
      <c r="BG150" s="183">
        <f>IF(N150="zákl. přenesená",J150,0)</f>
        <v>0</v>
      </c>
      <c r="BH150" s="183">
        <f>IF(N150="sníž. přenesená",J150,0)</f>
        <v>0</v>
      </c>
      <c r="BI150" s="183">
        <f>IF(N150="nulová",J150,0)</f>
        <v>0</v>
      </c>
      <c r="BJ150" s="22" t="s">
        <v>15</v>
      </c>
      <c r="BK150" s="183">
        <f>ROUND(I150*H150,2)</f>
        <v>0</v>
      </c>
      <c r="BL150" s="22" t="s">
        <v>90</v>
      </c>
      <c r="BM150" s="182" t="s">
        <v>1037</v>
      </c>
    </row>
    <row r="151" spans="1:47" s="35" customFormat="1" ht="12">
      <c r="A151" s="12"/>
      <c r="B151" s="2"/>
      <c r="C151" s="99"/>
      <c r="D151" s="279" t="s">
        <v>738</v>
      </c>
      <c r="E151" s="99"/>
      <c r="F151" s="280" t="s">
        <v>1038</v>
      </c>
      <c r="G151" s="99"/>
      <c r="H151" s="99"/>
      <c r="I151" s="12"/>
      <c r="J151" s="99"/>
      <c r="K151" s="99"/>
      <c r="L151" s="2"/>
      <c r="M151" s="274"/>
      <c r="N151" s="275"/>
      <c r="O151" s="53"/>
      <c r="P151" s="53"/>
      <c r="Q151" s="53"/>
      <c r="R151" s="53"/>
      <c r="S151" s="53"/>
      <c r="T151" s="54"/>
      <c r="U151" s="12"/>
      <c r="V151" s="12"/>
      <c r="W151" s="12"/>
      <c r="X151" s="12"/>
      <c r="Y151" s="12"/>
      <c r="Z151" s="12"/>
      <c r="AA151" s="12"/>
      <c r="AB151" s="12"/>
      <c r="AC151" s="12"/>
      <c r="AD151" s="12"/>
      <c r="AE151" s="12"/>
      <c r="AT151" s="22" t="s">
        <v>738</v>
      </c>
      <c r="AU151" s="22" t="s">
        <v>87</v>
      </c>
    </row>
    <row r="152" spans="2:51" s="5" customFormat="1" ht="12">
      <c r="B152" s="184"/>
      <c r="C152" s="251"/>
      <c r="D152" s="252" t="s">
        <v>161</v>
      </c>
      <c r="E152" s="253" t="s">
        <v>3</v>
      </c>
      <c r="F152" s="254" t="s">
        <v>1039</v>
      </c>
      <c r="G152" s="251"/>
      <c r="H152" s="255">
        <v>6.3</v>
      </c>
      <c r="J152" s="251"/>
      <c r="K152" s="251"/>
      <c r="L152" s="184"/>
      <c r="M152" s="186"/>
      <c r="N152" s="187"/>
      <c r="O152" s="187"/>
      <c r="P152" s="187"/>
      <c r="Q152" s="187"/>
      <c r="R152" s="187"/>
      <c r="S152" s="187"/>
      <c r="T152" s="188"/>
      <c r="AT152" s="185" t="s">
        <v>161</v>
      </c>
      <c r="AU152" s="185" t="s">
        <v>87</v>
      </c>
      <c r="AV152" s="5" t="s">
        <v>80</v>
      </c>
      <c r="AW152" s="5" t="s">
        <v>33</v>
      </c>
      <c r="AX152" s="5" t="s">
        <v>15</v>
      </c>
      <c r="AY152" s="185" t="s">
        <v>145</v>
      </c>
    </row>
    <row r="153" spans="1:65" s="35" customFormat="1" ht="49.15" customHeight="1">
      <c r="A153" s="12"/>
      <c r="B153" s="2"/>
      <c r="C153" s="246" t="s">
        <v>147</v>
      </c>
      <c r="D153" s="246" t="s">
        <v>149</v>
      </c>
      <c r="E153" s="247" t="s">
        <v>1040</v>
      </c>
      <c r="F153" s="248" t="s">
        <v>1041</v>
      </c>
      <c r="G153" s="249" t="s">
        <v>152</v>
      </c>
      <c r="H153" s="250">
        <v>18</v>
      </c>
      <c r="I153" s="3"/>
      <c r="J153" s="272">
        <f>ROUND(I153*H153,2)</f>
        <v>0</v>
      </c>
      <c r="K153" s="248" t="s">
        <v>736</v>
      </c>
      <c r="L153" s="2"/>
      <c r="M153" s="4" t="s">
        <v>3</v>
      </c>
      <c r="N153" s="179" t="s">
        <v>43</v>
      </c>
      <c r="O153" s="53"/>
      <c r="P153" s="180">
        <f>O153*H153</f>
        <v>0</v>
      </c>
      <c r="Q153" s="180">
        <v>0</v>
      </c>
      <c r="R153" s="180">
        <f>Q153*H153</f>
        <v>0</v>
      </c>
      <c r="S153" s="180">
        <v>0</v>
      </c>
      <c r="T153" s="181">
        <f>S153*H153</f>
        <v>0</v>
      </c>
      <c r="U153" s="12"/>
      <c r="V153" s="12"/>
      <c r="W153" s="12"/>
      <c r="X153" s="12"/>
      <c r="Y153" s="12"/>
      <c r="Z153" s="12"/>
      <c r="AA153" s="12"/>
      <c r="AB153" s="12"/>
      <c r="AC153" s="12"/>
      <c r="AD153" s="12"/>
      <c r="AE153" s="12"/>
      <c r="AR153" s="182" t="s">
        <v>90</v>
      </c>
      <c r="AT153" s="182" t="s">
        <v>149</v>
      </c>
      <c r="AU153" s="182" t="s">
        <v>87</v>
      </c>
      <c r="AY153" s="22" t="s">
        <v>145</v>
      </c>
      <c r="BE153" s="183">
        <f>IF(N153="základní",J153,0)</f>
        <v>0</v>
      </c>
      <c r="BF153" s="183">
        <f>IF(N153="snížená",J153,0)</f>
        <v>0</v>
      </c>
      <c r="BG153" s="183">
        <f>IF(N153="zákl. přenesená",J153,0)</f>
        <v>0</v>
      </c>
      <c r="BH153" s="183">
        <f>IF(N153="sníž. přenesená",J153,0)</f>
        <v>0</v>
      </c>
      <c r="BI153" s="183">
        <f>IF(N153="nulová",J153,0)</f>
        <v>0</v>
      </c>
      <c r="BJ153" s="22" t="s">
        <v>15</v>
      </c>
      <c r="BK153" s="183">
        <f>ROUND(I153*H153,2)</f>
        <v>0</v>
      </c>
      <c r="BL153" s="22" t="s">
        <v>90</v>
      </c>
      <c r="BM153" s="182" t="s">
        <v>1042</v>
      </c>
    </row>
    <row r="154" spans="1:47" s="35" customFormat="1" ht="12">
      <c r="A154" s="12"/>
      <c r="B154" s="2"/>
      <c r="C154" s="99"/>
      <c r="D154" s="279" t="s">
        <v>738</v>
      </c>
      <c r="E154" s="99"/>
      <c r="F154" s="280" t="s">
        <v>1043</v>
      </c>
      <c r="G154" s="99"/>
      <c r="H154" s="99"/>
      <c r="I154" s="12"/>
      <c r="J154" s="99"/>
      <c r="K154" s="99"/>
      <c r="L154" s="2"/>
      <c r="M154" s="274"/>
      <c r="N154" s="275"/>
      <c r="O154" s="53"/>
      <c r="P154" s="53"/>
      <c r="Q154" s="53"/>
      <c r="R154" s="53"/>
      <c r="S154" s="53"/>
      <c r="T154" s="54"/>
      <c r="U154" s="12"/>
      <c r="V154" s="12"/>
      <c r="W154" s="12"/>
      <c r="X154" s="12"/>
      <c r="Y154" s="12"/>
      <c r="Z154" s="12"/>
      <c r="AA154" s="12"/>
      <c r="AB154" s="12"/>
      <c r="AC154" s="12"/>
      <c r="AD154" s="12"/>
      <c r="AE154" s="12"/>
      <c r="AT154" s="22" t="s">
        <v>738</v>
      </c>
      <c r="AU154" s="22" t="s">
        <v>87</v>
      </c>
    </row>
    <row r="155" spans="1:65" s="35" customFormat="1" ht="37.9" customHeight="1">
      <c r="A155" s="12"/>
      <c r="B155" s="2"/>
      <c r="C155" s="263" t="s">
        <v>197</v>
      </c>
      <c r="D155" s="263" t="s">
        <v>219</v>
      </c>
      <c r="E155" s="264" t="s">
        <v>1044</v>
      </c>
      <c r="F155" s="265" t="s">
        <v>1045</v>
      </c>
      <c r="G155" s="266" t="s">
        <v>152</v>
      </c>
      <c r="H155" s="267">
        <v>18</v>
      </c>
      <c r="I155" s="8"/>
      <c r="J155" s="273">
        <f>ROUND(I155*H155,2)</f>
        <v>0</v>
      </c>
      <c r="K155" s="265" t="s">
        <v>736</v>
      </c>
      <c r="L155" s="199"/>
      <c r="M155" s="9" t="s">
        <v>3</v>
      </c>
      <c r="N155" s="200" t="s">
        <v>43</v>
      </c>
      <c r="O155" s="53"/>
      <c r="P155" s="180">
        <f>O155*H155</f>
        <v>0</v>
      </c>
      <c r="Q155" s="180">
        <v>0.00021</v>
      </c>
      <c r="R155" s="180">
        <f>Q155*H155</f>
        <v>0.0037800000000000004</v>
      </c>
      <c r="S155" s="180">
        <v>0</v>
      </c>
      <c r="T155" s="181">
        <f>S155*H155</f>
        <v>0</v>
      </c>
      <c r="U155" s="12"/>
      <c r="V155" s="12"/>
      <c r="W155" s="12"/>
      <c r="X155" s="12"/>
      <c r="Y155" s="12"/>
      <c r="Z155" s="12"/>
      <c r="AA155" s="12"/>
      <c r="AB155" s="12"/>
      <c r="AC155" s="12"/>
      <c r="AD155" s="12"/>
      <c r="AE155" s="12"/>
      <c r="AR155" s="182" t="s">
        <v>182</v>
      </c>
      <c r="AT155" s="182" t="s">
        <v>219</v>
      </c>
      <c r="AU155" s="182" t="s">
        <v>87</v>
      </c>
      <c r="AY155" s="22" t="s">
        <v>145</v>
      </c>
      <c r="BE155" s="183">
        <f>IF(N155="základní",J155,0)</f>
        <v>0</v>
      </c>
      <c r="BF155" s="183">
        <f>IF(N155="snížená",J155,0)</f>
        <v>0</v>
      </c>
      <c r="BG155" s="183">
        <f>IF(N155="zákl. přenesená",J155,0)</f>
        <v>0</v>
      </c>
      <c r="BH155" s="183">
        <f>IF(N155="sníž. přenesená",J155,0)</f>
        <v>0</v>
      </c>
      <c r="BI155" s="183">
        <f>IF(N155="nulová",J155,0)</f>
        <v>0</v>
      </c>
      <c r="BJ155" s="22" t="s">
        <v>15</v>
      </c>
      <c r="BK155" s="183">
        <f>ROUND(I155*H155,2)</f>
        <v>0</v>
      </c>
      <c r="BL155" s="22" t="s">
        <v>90</v>
      </c>
      <c r="BM155" s="182" t="s">
        <v>1046</v>
      </c>
    </row>
    <row r="156" spans="1:47" s="35" customFormat="1" ht="12">
      <c r="A156" s="12"/>
      <c r="B156" s="2"/>
      <c r="C156" s="99"/>
      <c r="D156" s="279" t="s">
        <v>738</v>
      </c>
      <c r="E156" s="99"/>
      <c r="F156" s="280" t="s">
        <v>1047</v>
      </c>
      <c r="G156" s="99"/>
      <c r="H156" s="99"/>
      <c r="I156" s="12"/>
      <c r="J156" s="99"/>
      <c r="K156" s="99"/>
      <c r="L156" s="2"/>
      <c r="M156" s="274"/>
      <c r="N156" s="275"/>
      <c r="O156" s="53"/>
      <c r="P156" s="53"/>
      <c r="Q156" s="53"/>
      <c r="R156" s="53"/>
      <c r="S156" s="53"/>
      <c r="T156" s="54"/>
      <c r="U156" s="12"/>
      <c r="V156" s="12"/>
      <c r="W156" s="12"/>
      <c r="X156" s="12"/>
      <c r="Y156" s="12"/>
      <c r="Z156" s="12"/>
      <c r="AA156" s="12"/>
      <c r="AB156" s="12"/>
      <c r="AC156" s="12"/>
      <c r="AD156" s="12"/>
      <c r="AE156" s="12"/>
      <c r="AT156" s="22" t="s">
        <v>738</v>
      </c>
      <c r="AU156" s="22" t="s">
        <v>87</v>
      </c>
    </row>
    <row r="157" spans="2:63" s="1" customFormat="1" ht="22.9" customHeight="1">
      <c r="B157" s="171"/>
      <c r="C157" s="242"/>
      <c r="D157" s="240" t="s">
        <v>71</v>
      </c>
      <c r="E157" s="244" t="s">
        <v>697</v>
      </c>
      <c r="F157" s="244" t="s">
        <v>698</v>
      </c>
      <c r="G157" s="242"/>
      <c r="H157" s="242"/>
      <c r="J157" s="245">
        <f>BK157</f>
        <v>0</v>
      </c>
      <c r="K157" s="242"/>
      <c r="L157" s="171"/>
      <c r="M157" s="173"/>
      <c r="N157" s="174"/>
      <c r="O157" s="174"/>
      <c r="P157" s="175">
        <f>SUM(P158:P159)</f>
        <v>0</v>
      </c>
      <c r="Q157" s="174"/>
      <c r="R157" s="175">
        <f>SUM(R158:R159)</f>
        <v>0</v>
      </c>
      <c r="S157" s="174"/>
      <c r="T157" s="176">
        <f>SUM(T158:T159)</f>
        <v>0</v>
      </c>
      <c r="AR157" s="172" t="s">
        <v>15</v>
      </c>
      <c r="AT157" s="177" t="s">
        <v>71</v>
      </c>
      <c r="AU157" s="177" t="s">
        <v>15</v>
      </c>
      <c r="AY157" s="172" t="s">
        <v>145</v>
      </c>
      <c r="BK157" s="178">
        <f>SUM(BK158:BK159)</f>
        <v>0</v>
      </c>
    </row>
    <row r="158" spans="1:65" s="35" customFormat="1" ht="49.15" customHeight="1">
      <c r="A158" s="12"/>
      <c r="B158" s="2"/>
      <c r="C158" s="246" t="s">
        <v>212</v>
      </c>
      <c r="D158" s="246" t="s">
        <v>149</v>
      </c>
      <c r="E158" s="247" t="s">
        <v>1048</v>
      </c>
      <c r="F158" s="248" t="s">
        <v>1049</v>
      </c>
      <c r="G158" s="249" t="s">
        <v>222</v>
      </c>
      <c r="H158" s="250">
        <v>51.629</v>
      </c>
      <c r="I158" s="3"/>
      <c r="J158" s="272">
        <f>ROUND(I158*H158,2)</f>
        <v>0</v>
      </c>
      <c r="K158" s="248" t="s">
        <v>736</v>
      </c>
      <c r="L158" s="2"/>
      <c r="M158" s="4" t="s">
        <v>3</v>
      </c>
      <c r="N158" s="179" t="s">
        <v>43</v>
      </c>
      <c r="O158" s="53"/>
      <c r="P158" s="180">
        <f>O158*H158</f>
        <v>0</v>
      </c>
      <c r="Q158" s="180">
        <v>0</v>
      </c>
      <c r="R158" s="180">
        <f>Q158*H158</f>
        <v>0</v>
      </c>
      <c r="S158" s="180">
        <v>0</v>
      </c>
      <c r="T158" s="181">
        <f>S158*H158</f>
        <v>0</v>
      </c>
      <c r="U158" s="12"/>
      <c r="V158" s="12"/>
      <c r="W158" s="12"/>
      <c r="X158" s="12"/>
      <c r="Y158" s="12"/>
      <c r="Z158" s="12"/>
      <c r="AA158" s="12"/>
      <c r="AB158" s="12"/>
      <c r="AC158" s="12"/>
      <c r="AD158" s="12"/>
      <c r="AE158" s="12"/>
      <c r="AR158" s="182" t="s">
        <v>90</v>
      </c>
      <c r="AT158" s="182" t="s">
        <v>149</v>
      </c>
      <c r="AU158" s="182" t="s">
        <v>80</v>
      </c>
      <c r="AY158" s="22" t="s">
        <v>145</v>
      </c>
      <c r="BE158" s="183">
        <f>IF(N158="základní",J158,0)</f>
        <v>0</v>
      </c>
      <c r="BF158" s="183">
        <f>IF(N158="snížená",J158,0)</f>
        <v>0</v>
      </c>
      <c r="BG158" s="183">
        <f>IF(N158="zákl. přenesená",J158,0)</f>
        <v>0</v>
      </c>
      <c r="BH158" s="183">
        <f>IF(N158="sníž. přenesená",J158,0)</f>
        <v>0</v>
      </c>
      <c r="BI158" s="183">
        <f>IF(N158="nulová",J158,0)</f>
        <v>0</v>
      </c>
      <c r="BJ158" s="22" t="s">
        <v>15</v>
      </c>
      <c r="BK158" s="183">
        <f>ROUND(I158*H158,2)</f>
        <v>0</v>
      </c>
      <c r="BL158" s="22" t="s">
        <v>90</v>
      </c>
      <c r="BM158" s="182" t="s">
        <v>1050</v>
      </c>
    </row>
    <row r="159" spans="1:47" s="35" customFormat="1" ht="12">
      <c r="A159" s="12"/>
      <c r="B159" s="2"/>
      <c r="C159" s="99"/>
      <c r="D159" s="279" t="s">
        <v>738</v>
      </c>
      <c r="E159" s="99"/>
      <c r="F159" s="280" t="s">
        <v>1051</v>
      </c>
      <c r="G159" s="99"/>
      <c r="H159" s="99"/>
      <c r="I159" s="12"/>
      <c r="J159" s="99"/>
      <c r="K159" s="99"/>
      <c r="L159" s="2"/>
      <c r="M159" s="274"/>
      <c r="N159" s="275"/>
      <c r="O159" s="53"/>
      <c r="P159" s="53"/>
      <c r="Q159" s="53"/>
      <c r="R159" s="53"/>
      <c r="S159" s="53"/>
      <c r="T159" s="54"/>
      <c r="U159" s="12"/>
      <c r="V159" s="12"/>
      <c r="W159" s="12"/>
      <c r="X159" s="12"/>
      <c r="Y159" s="12"/>
      <c r="Z159" s="12"/>
      <c r="AA159" s="12"/>
      <c r="AB159" s="12"/>
      <c r="AC159" s="12"/>
      <c r="AD159" s="12"/>
      <c r="AE159" s="12"/>
      <c r="AT159" s="22" t="s">
        <v>738</v>
      </c>
      <c r="AU159" s="22" t="s">
        <v>80</v>
      </c>
    </row>
    <row r="160" spans="2:63" s="1" customFormat="1" ht="25.9" customHeight="1">
      <c r="B160" s="171"/>
      <c r="C160" s="242"/>
      <c r="D160" s="240" t="s">
        <v>71</v>
      </c>
      <c r="E160" s="241" t="s">
        <v>894</v>
      </c>
      <c r="F160" s="241" t="s">
        <v>920</v>
      </c>
      <c r="G160" s="242"/>
      <c r="H160" s="242"/>
      <c r="J160" s="243">
        <f>BK160</f>
        <v>0</v>
      </c>
      <c r="K160" s="242"/>
      <c r="L160" s="171"/>
      <c r="M160" s="173"/>
      <c r="N160" s="174"/>
      <c r="O160" s="174"/>
      <c r="P160" s="175">
        <f>P161+P176</f>
        <v>0</v>
      </c>
      <c r="Q160" s="174"/>
      <c r="R160" s="175">
        <f>R161+R176</f>
        <v>0.1801608</v>
      </c>
      <c r="S160" s="174"/>
      <c r="T160" s="176">
        <f>T161+T176</f>
        <v>0</v>
      </c>
      <c r="AR160" s="172" t="s">
        <v>80</v>
      </c>
      <c r="AT160" s="177" t="s">
        <v>71</v>
      </c>
      <c r="AU160" s="177" t="s">
        <v>72</v>
      </c>
      <c r="AY160" s="172" t="s">
        <v>145</v>
      </c>
      <c r="BK160" s="178">
        <f>BK161+BK176</f>
        <v>0</v>
      </c>
    </row>
    <row r="161" spans="2:63" s="1" customFormat="1" ht="22.9" customHeight="1">
      <c r="B161" s="171"/>
      <c r="C161" s="242"/>
      <c r="D161" s="240" t="s">
        <v>71</v>
      </c>
      <c r="E161" s="244" t="s">
        <v>1052</v>
      </c>
      <c r="F161" s="244" t="s">
        <v>1053</v>
      </c>
      <c r="G161" s="242"/>
      <c r="H161" s="242"/>
      <c r="J161" s="245">
        <f>BK161</f>
        <v>0</v>
      </c>
      <c r="K161" s="242"/>
      <c r="L161" s="171"/>
      <c r="M161" s="173"/>
      <c r="N161" s="174"/>
      <c r="O161" s="174"/>
      <c r="P161" s="175">
        <f>SUM(P162:P175)</f>
        <v>0</v>
      </c>
      <c r="Q161" s="174"/>
      <c r="R161" s="175">
        <f>SUM(R162:R175)</f>
        <v>0.1801608</v>
      </c>
      <c r="S161" s="174"/>
      <c r="T161" s="176">
        <f>SUM(T162:T175)</f>
        <v>0</v>
      </c>
      <c r="AR161" s="172" t="s">
        <v>80</v>
      </c>
      <c r="AT161" s="177" t="s">
        <v>71</v>
      </c>
      <c r="AU161" s="177" t="s">
        <v>15</v>
      </c>
      <c r="AY161" s="172" t="s">
        <v>145</v>
      </c>
      <c r="BK161" s="178">
        <f>SUM(BK162:BK175)</f>
        <v>0</v>
      </c>
    </row>
    <row r="162" spans="1:65" s="35" customFormat="1" ht="44.25" customHeight="1">
      <c r="A162" s="12"/>
      <c r="B162" s="2"/>
      <c r="C162" s="246" t="s">
        <v>218</v>
      </c>
      <c r="D162" s="246" t="s">
        <v>149</v>
      </c>
      <c r="E162" s="247" t="s">
        <v>1054</v>
      </c>
      <c r="F162" s="248" t="s">
        <v>1055</v>
      </c>
      <c r="G162" s="249" t="s">
        <v>159</v>
      </c>
      <c r="H162" s="250">
        <v>214.065</v>
      </c>
      <c r="I162" s="3"/>
      <c r="J162" s="272">
        <f>ROUND(I162*H162,2)</f>
        <v>0</v>
      </c>
      <c r="K162" s="248" t="s">
        <v>736</v>
      </c>
      <c r="L162" s="2"/>
      <c r="M162" s="4" t="s">
        <v>3</v>
      </c>
      <c r="N162" s="179" t="s">
        <v>43</v>
      </c>
      <c r="O162" s="53"/>
      <c r="P162" s="180">
        <f>O162*H162</f>
        <v>0</v>
      </c>
      <c r="Q162" s="180">
        <v>0.0008</v>
      </c>
      <c r="R162" s="180">
        <f>Q162*H162</f>
        <v>0.17125200000000002</v>
      </c>
      <c r="S162" s="180">
        <v>0</v>
      </c>
      <c r="T162" s="181">
        <f>S162*H162</f>
        <v>0</v>
      </c>
      <c r="U162" s="12"/>
      <c r="V162" s="12"/>
      <c r="W162" s="12"/>
      <c r="X162" s="12"/>
      <c r="Y162" s="12"/>
      <c r="Z162" s="12"/>
      <c r="AA162" s="12"/>
      <c r="AB162" s="12"/>
      <c r="AC162" s="12"/>
      <c r="AD162" s="12"/>
      <c r="AE162" s="12"/>
      <c r="AR162" s="182" t="s">
        <v>232</v>
      </c>
      <c r="AT162" s="182" t="s">
        <v>149</v>
      </c>
      <c r="AU162" s="182" t="s">
        <v>80</v>
      </c>
      <c r="AY162" s="22" t="s">
        <v>145</v>
      </c>
      <c r="BE162" s="183">
        <f>IF(N162="základní",J162,0)</f>
        <v>0</v>
      </c>
      <c r="BF162" s="183">
        <f>IF(N162="snížená",J162,0)</f>
        <v>0</v>
      </c>
      <c r="BG162" s="183">
        <f>IF(N162="zákl. přenesená",J162,0)</f>
        <v>0</v>
      </c>
      <c r="BH162" s="183">
        <f>IF(N162="sníž. přenesená",J162,0)</f>
        <v>0</v>
      </c>
      <c r="BI162" s="183">
        <f>IF(N162="nulová",J162,0)</f>
        <v>0</v>
      </c>
      <c r="BJ162" s="22" t="s">
        <v>15</v>
      </c>
      <c r="BK162" s="183">
        <f>ROUND(I162*H162,2)</f>
        <v>0</v>
      </c>
      <c r="BL162" s="22" t="s">
        <v>232</v>
      </c>
      <c r="BM162" s="182" t="s">
        <v>1056</v>
      </c>
    </row>
    <row r="163" spans="1:47" s="35" customFormat="1" ht="12">
      <c r="A163" s="12"/>
      <c r="B163" s="2"/>
      <c r="C163" s="99"/>
      <c r="D163" s="279" t="s">
        <v>738</v>
      </c>
      <c r="E163" s="99"/>
      <c r="F163" s="280" t="s">
        <v>1057</v>
      </c>
      <c r="G163" s="99"/>
      <c r="H163" s="99"/>
      <c r="I163" s="12"/>
      <c r="J163" s="99"/>
      <c r="K163" s="99"/>
      <c r="L163" s="2"/>
      <c r="M163" s="274"/>
      <c r="N163" s="275"/>
      <c r="O163" s="53"/>
      <c r="P163" s="53"/>
      <c r="Q163" s="53"/>
      <c r="R163" s="53"/>
      <c r="S163" s="53"/>
      <c r="T163" s="54"/>
      <c r="U163" s="12"/>
      <c r="V163" s="12"/>
      <c r="W163" s="12"/>
      <c r="X163" s="12"/>
      <c r="Y163" s="12"/>
      <c r="Z163" s="12"/>
      <c r="AA163" s="12"/>
      <c r="AB163" s="12"/>
      <c r="AC163" s="12"/>
      <c r="AD163" s="12"/>
      <c r="AE163" s="12"/>
      <c r="AT163" s="22" t="s">
        <v>738</v>
      </c>
      <c r="AU163" s="22" t="s">
        <v>80</v>
      </c>
    </row>
    <row r="164" spans="2:51" s="5" customFormat="1" ht="12">
      <c r="B164" s="184"/>
      <c r="C164" s="251"/>
      <c r="D164" s="252" t="s">
        <v>161</v>
      </c>
      <c r="E164" s="253" t="s">
        <v>3</v>
      </c>
      <c r="F164" s="254" t="s">
        <v>1058</v>
      </c>
      <c r="G164" s="251"/>
      <c r="H164" s="255">
        <v>81.225</v>
      </c>
      <c r="J164" s="251"/>
      <c r="K164" s="251"/>
      <c r="L164" s="184"/>
      <c r="M164" s="186"/>
      <c r="N164" s="187"/>
      <c r="O164" s="187"/>
      <c r="P164" s="187"/>
      <c r="Q164" s="187"/>
      <c r="R164" s="187"/>
      <c r="S164" s="187"/>
      <c r="T164" s="188"/>
      <c r="AT164" s="185" t="s">
        <v>161</v>
      </c>
      <c r="AU164" s="185" t="s">
        <v>80</v>
      </c>
      <c r="AV164" s="5" t="s">
        <v>80</v>
      </c>
      <c r="AW164" s="5" t="s">
        <v>33</v>
      </c>
      <c r="AX164" s="5" t="s">
        <v>72</v>
      </c>
      <c r="AY164" s="185" t="s">
        <v>145</v>
      </c>
    </row>
    <row r="165" spans="2:51" s="5" customFormat="1" ht="12">
      <c r="B165" s="184"/>
      <c r="C165" s="251"/>
      <c r="D165" s="252" t="s">
        <v>161</v>
      </c>
      <c r="E165" s="253" t="s">
        <v>3</v>
      </c>
      <c r="F165" s="254" t="s">
        <v>1059</v>
      </c>
      <c r="G165" s="251"/>
      <c r="H165" s="255">
        <v>59.85</v>
      </c>
      <c r="J165" s="251"/>
      <c r="K165" s="251"/>
      <c r="L165" s="184"/>
      <c r="M165" s="186"/>
      <c r="N165" s="187"/>
      <c r="O165" s="187"/>
      <c r="P165" s="187"/>
      <c r="Q165" s="187"/>
      <c r="R165" s="187"/>
      <c r="S165" s="187"/>
      <c r="T165" s="188"/>
      <c r="AT165" s="185" t="s">
        <v>161</v>
      </c>
      <c r="AU165" s="185" t="s">
        <v>80</v>
      </c>
      <c r="AV165" s="5" t="s">
        <v>80</v>
      </c>
      <c r="AW165" s="5" t="s">
        <v>33</v>
      </c>
      <c r="AX165" s="5" t="s">
        <v>72</v>
      </c>
      <c r="AY165" s="185" t="s">
        <v>145</v>
      </c>
    </row>
    <row r="166" spans="2:51" s="5" customFormat="1" ht="12">
      <c r="B166" s="184"/>
      <c r="C166" s="251"/>
      <c r="D166" s="252" t="s">
        <v>161</v>
      </c>
      <c r="E166" s="253" t="s">
        <v>3</v>
      </c>
      <c r="F166" s="254" t="s">
        <v>1060</v>
      </c>
      <c r="G166" s="251"/>
      <c r="H166" s="255">
        <v>72.99</v>
      </c>
      <c r="J166" s="251"/>
      <c r="K166" s="251"/>
      <c r="L166" s="184"/>
      <c r="M166" s="186"/>
      <c r="N166" s="187"/>
      <c r="O166" s="187"/>
      <c r="P166" s="187"/>
      <c r="Q166" s="187"/>
      <c r="R166" s="187"/>
      <c r="S166" s="187"/>
      <c r="T166" s="188"/>
      <c r="AT166" s="185" t="s">
        <v>161</v>
      </c>
      <c r="AU166" s="185" t="s">
        <v>80</v>
      </c>
      <c r="AV166" s="5" t="s">
        <v>80</v>
      </c>
      <c r="AW166" s="5" t="s">
        <v>33</v>
      </c>
      <c r="AX166" s="5" t="s">
        <v>72</v>
      </c>
      <c r="AY166" s="185" t="s">
        <v>145</v>
      </c>
    </row>
    <row r="167" spans="2:51" s="7" customFormat="1" ht="12">
      <c r="B167" s="194"/>
      <c r="C167" s="259"/>
      <c r="D167" s="252" t="s">
        <v>161</v>
      </c>
      <c r="E167" s="260" t="s">
        <v>3</v>
      </c>
      <c r="F167" s="261" t="s">
        <v>172</v>
      </c>
      <c r="G167" s="259"/>
      <c r="H167" s="262">
        <v>214.065</v>
      </c>
      <c r="J167" s="259"/>
      <c r="K167" s="259"/>
      <c r="L167" s="194"/>
      <c r="M167" s="196"/>
      <c r="N167" s="197"/>
      <c r="O167" s="197"/>
      <c r="P167" s="197"/>
      <c r="Q167" s="197"/>
      <c r="R167" s="197"/>
      <c r="S167" s="197"/>
      <c r="T167" s="198"/>
      <c r="AT167" s="195" t="s">
        <v>161</v>
      </c>
      <c r="AU167" s="195" t="s">
        <v>80</v>
      </c>
      <c r="AV167" s="7" t="s">
        <v>90</v>
      </c>
      <c r="AW167" s="7" t="s">
        <v>33</v>
      </c>
      <c r="AX167" s="7" t="s">
        <v>15</v>
      </c>
      <c r="AY167" s="195" t="s">
        <v>145</v>
      </c>
    </row>
    <row r="168" spans="1:65" s="35" customFormat="1" ht="33" customHeight="1">
      <c r="A168" s="12"/>
      <c r="B168" s="2"/>
      <c r="C168" s="246" t="s">
        <v>9</v>
      </c>
      <c r="D168" s="246" t="s">
        <v>149</v>
      </c>
      <c r="E168" s="247" t="s">
        <v>1061</v>
      </c>
      <c r="F168" s="248" t="s">
        <v>1062</v>
      </c>
      <c r="G168" s="249" t="s">
        <v>190</v>
      </c>
      <c r="H168" s="250">
        <v>55.68</v>
      </c>
      <c r="I168" s="3"/>
      <c r="J168" s="272">
        <f>ROUND(I168*H168,2)</f>
        <v>0</v>
      </c>
      <c r="K168" s="248" t="s">
        <v>736</v>
      </c>
      <c r="L168" s="2"/>
      <c r="M168" s="4" t="s">
        <v>3</v>
      </c>
      <c r="N168" s="179" t="s">
        <v>43</v>
      </c>
      <c r="O168" s="53"/>
      <c r="P168" s="180">
        <f>O168*H168</f>
        <v>0</v>
      </c>
      <c r="Q168" s="180">
        <v>0.00016</v>
      </c>
      <c r="R168" s="180">
        <f>Q168*H168</f>
        <v>0.008908800000000001</v>
      </c>
      <c r="S168" s="180">
        <v>0</v>
      </c>
      <c r="T168" s="181">
        <f>S168*H168</f>
        <v>0</v>
      </c>
      <c r="U168" s="12"/>
      <c r="V168" s="12"/>
      <c r="W168" s="12"/>
      <c r="X168" s="12"/>
      <c r="Y168" s="12"/>
      <c r="Z168" s="12"/>
      <c r="AA168" s="12"/>
      <c r="AB168" s="12"/>
      <c r="AC168" s="12"/>
      <c r="AD168" s="12"/>
      <c r="AE168" s="12"/>
      <c r="AR168" s="182" t="s">
        <v>232</v>
      </c>
      <c r="AT168" s="182" t="s">
        <v>149</v>
      </c>
      <c r="AU168" s="182" t="s">
        <v>80</v>
      </c>
      <c r="AY168" s="22" t="s">
        <v>145</v>
      </c>
      <c r="BE168" s="183">
        <f>IF(N168="základní",J168,0)</f>
        <v>0</v>
      </c>
      <c r="BF168" s="183">
        <f>IF(N168="snížená",J168,0)</f>
        <v>0</v>
      </c>
      <c r="BG168" s="183">
        <f>IF(N168="zákl. přenesená",J168,0)</f>
        <v>0</v>
      </c>
      <c r="BH168" s="183">
        <f>IF(N168="sníž. přenesená",J168,0)</f>
        <v>0</v>
      </c>
      <c r="BI168" s="183">
        <f>IF(N168="nulová",J168,0)</f>
        <v>0</v>
      </c>
      <c r="BJ168" s="22" t="s">
        <v>15</v>
      </c>
      <c r="BK168" s="183">
        <f>ROUND(I168*H168,2)</f>
        <v>0</v>
      </c>
      <c r="BL168" s="22" t="s">
        <v>232</v>
      </c>
      <c r="BM168" s="182" t="s">
        <v>1063</v>
      </c>
    </row>
    <row r="169" spans="1:47" s="35" customFormat="1" ht="12">
      <c r="A169" s="12"/>
      <c r="B169" s="2"/>
      <c r="C169" s="99"/>
      <c r="D169" s="279" t="s">
        <v>738</v>
      </c>
      <c r="E169" s="99"/>
      <c r="F169" s="280" t="s">
        <v>1064</v>
      </c>
      <c r="G169" s="99"/>
      <c r="H169" s="99"/>
      <c r="I169" s="12"/>
      <c r="J169" s="99"/>
      <c r="K169" s="99"/>
      <c r="L169" s="2"/>
      <c r="M169" s="274"/>
      <c r="N169" s="275"/>
      <c r="O169" s="53"/>
      <c r="P169" s="53"/>
      <c r="Q169" s="53"/>
      <c r="R169" s="53"/>
      <c r="S169" s="53"/>
      <c r="T169" s="54"/>
      <c r="U169" s="12"/>
      <c r="V169" s="12"/>
      <c r="W169" s="12"/>
      <c r="X169" s="12"/>
      <c r="Y169" s="12"/>
      <c r="Z169" s="12"/>
      <c r="AA169" s="12"/>
      <c r="AB169" s="12"/>
      <c r="AC169" s="12"/>
      <c r="AD169" s="12"/>
      <c r="AE169" s="12"/>
      <c r="AT169" s="22" t="s">
        <v>738</v>
      </c>
      <c r="AU169" s="22" t="s">
        <v>80</v>
      </c>
    </row>
    <row r="170" spans="2:51" s="5" customFormat="1" ht="12">
      <c r="B170" s="184"/>
      <c r="C170" s="251"/>
      <c r="D170" s="252" t="s">
        <v>161</v>
      </c>
      <c r="E170" s="253" t="s">
        <v>3</v>
      </c>
      <c r="F170" s="254" t="s">
        <v>977</v>
      </c>
      <c r="G170" s="251"/>
      <c r="H170" s="255">
        <v>18.05</v>
      </c>
      <c r="J170" s="251"/>
      <c r="K170" s="251"/>
      <c r="L170" s="184"/>
      <c r="M170" s="186"/>
      <c r="N170" s="187"/>
      <c r="O170" s="187"/>
      <c r="P170" s="187"/>
      <c r="Q170" s="187"/>
      <c r="R170" s="187"/>
      <c r="S170" s="187"/>
      <c r="T170" s="188"/>
      <c r="AT170" s="185" t="s">
        <v>161</v>
      </c>
      <c r="AU170" s="185" t="s">
        <v>80</v>
      </c>
      <c r="AV170" s="5" t="s">
        <v>80</v>
      </c>
      <c r="AW170" s="5" t="s">
        <v>33</v>
      </c>
      <c r="AX170" s="5" t="s">
        <v>72</v>
      </c>
      <c r="AY170" s="185" t="s">
        <v>145</v>
      </c>
    </row>
    <row r="171" spans="2:51" s="5" customFormat="1" ht="12">
      <c r="B171" s="184"/>
      <c r="C171" s="251"/>
      <c r="D171" s="252" t="s">
        <v>161</v>
      </c>
      <c r="E171" s="253" t="s">
        <v>3</v>
      </c>
      <c r="F171" s="254" t="s">
        <v>978</v>
      </c>
      <c r="G171" s="251"/>
      <c r="H171" s="255">
        <v>13.3</v>
      </c>
      <c r="J171" s="251"/>
      <c r="K171" s="251"/>
      <c r="L171" s="184"/>
      <c r="M171" s="186"/>
      <c r="N171" s="187"/>
      <c r="O171" s="187"/>
      <c r="P171" s="187"/>
      <c r="Q171" s="187"/>
      <c r="R171" s="187"/>
      <c r="S171" s="187"/>
      <c r="T171" s="188"/>
      <c r="AT171" s="185" t="s">
        <v>161</v>
      </c>
      <c r="AU171" s="185" t="s">
        <v>80</v>
      </c>
      <c r="AV171" s="5" t="s">
        <v>80</v>
      </c>
      <c r="AW171" s="5" t="s">
        <v>33</v>
      </c>
      <c r="AX171" s="5" t="s">
        <v>72</v>
      </c>
      <c r="AY171" s="185" t="s">
        <v>145</v>
      </c>
    </row>
    <row r="172" spans="2:51" s="5" customFormat="1" ht="12">
      <c r="B172" s="184"/>
      <c r="C172" s="251"/>
      <c r="D172" s="252" t="s">
        <v>161</v>
      </c>
      <c r="E172" s="253" t="s">
        <v>3</v>
      </c>
      <c r="F172" s="254" t="s">
        <v>979</v>
      </c>
      <c r="G172" s="251"/>
      <c r="H172" s="255">
        <v>24.33</v>
      </c>
      <c r="J172" s="251"/>
      <c r="K172" s="251"/>
      <c r="L172" s="184"/>
      <c r="M172" s="186"/>
      <c r="N172" s="187"/>
      <c r="O172" s="187"/>
      <c r="P172" s="187"/>
      <c r="Q172" s="187"/>
      <c r="R172" s="187"/>
      <c r="S172" s="187"/>
      <c r="T172" s="188"/>
      <c r="AT172" s="185" t="s">
        <v>161</v>
      </c>
      <c r="AU172" s="185" t="s">
        <v>80</v>
      </c>
      <c r="AV172" s="5" t="s">
        <v>80</v>
      </c>
      <c r="AW172" s="5" t="s">
        <v>33</v>
      </c>
      <c r="AX172" s="5" t="s">
        <v>72</v>
      </c>
      <c r="AY172" s="185" t="s">
        <v>145</v>
      </c>
    </row>
    <row r="173" spans="2:51" s="7" customFormat="1" ht="12">
      <c r="B173" s="194"/>
      <c r="C173" s="259"/>
      <c r="D173" s="252" t="s">
        <v>161</v>
      </c>
      <c r="E173" s="260" t="s">
        <v>3</v>
      </c>
      <c r="F173" s="261" t="s">
        <v>172</v>
      </c>
      <c r="G173" s="259"/>
      <c r="H173" s="262">
        <v>55.68</v>
      </c>
      <c r="J173" s="259"/>
      <c r="K173" s="259"/>
      <c r="L173" s="194"/>
      <c r="M173" s="196"/>
      <c r="N173" s="197"/>
      <c r="O173" s="197"/>
      <c r="P173" s="197"/>
      <c r="Q173" s="197"/>
      <c r="R173" s="197"/>
      <c r="S173" s="197"/>
      <c r="T173" s="198"/>
      <c r="AT173" s="195" t="s">
        <v>161</v>
      </c>
      <c r="AU173" s="195" t="s">
        <v>80</v>
      </c>
      <c r="AV173" s="7" t="s">
        <v>90</v>
      </c>
      <c r="AW173" s="7" t="s">
        <v>33</v>
      </c>
      <c r="AX173" s="7" t="s">
        <v>15</v>
      </c>
      <c r="AY173" s="195" t="s">
        <v>145</v>
      </c>
    </row>
    <row r="174" spans="1:65" s="35" customFormat="1" ht="49.15" customHeight="1">
      <c r="A174" s="12"/>
      <c r="B174" s="2"/>
      <c r="C174" s="246" t="s">
        <v>232</v>
      </c>
      <c r="D174" s="246" t="s">
        <v>149</v>
      </c>
      <c r="E174" s="247" t="s">
        <v>1065</v>
      </c>
      <c r="F174" s="248" t="s">
        <v>1066</v>
      </c>
      <c r="G174" s="249" t="s">
        <v>222</v>
      </c>
      <c r="H174" s="250">
        <v>0.18</v>
      </c>
      <c r="I174" s="3"/>
      <c r="J174" s="272">
        <f>ROUND(I174*H174,2)</f>
        <v>0</v>
      </c>
      <c r="K174" s="248" t="s">
        <v>736</v>
      </c>
      <c r="L174" s="2"/>
      <c r="M174" s="4" t="s">
        <v>3</v>
      </c>
      <c r="N174" s="179" t="s">
        <v>43</v>
      </c>
      <c r="O174" s="53"/>
      <c r="P174" s="180">
        <f>O174*H174</f>
        <v>0</v>
      </c>
      <c r="Q174" s="180">
        <v>0</v>
      </c>
      <c r="R174" s="180">
        <f>Q174*H174</f>
        <v>0</v>
      </c>
      <c r="S174" s="180">
        <v>0</v>
      </c>
      <c r="T174" s="181">
        <f>S174*H174</f>
        <v>0</v>
      </c>
      <c r="U174" s="12"/>
      <c r="V174" s="12"/>
      <c r="W174" s="12"/>
      <c r="X174" s="12"/>
      <c r="Y174" s="12"/>
      <c r="Z174" s="12"/>
      <c r="AA174" s="12"/>
      <c r="AB174" s="12"/>
      <c r="AC174" s="12"/>
      <c r="AD174" s="12"/>
      <c r="AE174" s="12"/>
      <c r="AR174" s="182" t="s">
        <v>232</v>
      </c>
      <c r="AT174" s="182" t="s">
        <v>149</v>
      </c>
      <c r="AU174" s="182" t="s">
        <v>80</v>
      </c>
      <c r="AY174" s="22" t="s">
        <v>145</v>
      </c>
      <c r="BE174" s="183">
        <f>IF(N174="základní",J174,0)</f>
        <v>0</v>
      </c>
      <c r="BF174" s="183">
        <f>IF(N174="snížená",J174,0)</f>
        <v>0</v>
      </c>
      <c r="BG174" s="183">
        <f>IF(N174="zákl. přenesená",J174,0)</f>
        <v>0</v>
      </c>
      <c r="BH174" s="183">
        <f>IF(N174="sníž. přenesená",J174,0)</f>
        <v>0</v>
      </c>
      <c r="BI174" s="183">
        <f>IF(N174="nulová",J174,0)</f>
        <v>0</v>
      </c>
      <c r="BJ174" s="22" t="s">
        <v>15</v>
      </c>
      <c r="BK174" s="183">
        <f>ROUND(I174*H174,2)</f>
        <v>0</v>
      </c>
      <c r="BL174" s="22" t="s">
        <v>232</v>
      </c>
      <c r="BM174" s="182" t="s">
        <v>1067</v>
      </c>
    </row>
    <row r="175" spans="1:47" s="35" customFormat="1" ht="12">
      <c r="A175" s="12"/>
      <c r="B175" s="2"/>
      <c r="C175" s="99"/>
      <c r="D175" s="279" t="s">
        <v>738</v>
      </c>
      <c r="E175" s="99"/>
      <c r="F175" s="280" t="s">
        <v>1068</v>
      </c>
      <c r="G175" s="99"/>
      <c r="H175" s="99"/>
      <c r="I175" s="12"/>
      <c r="J175" s="99"/>
      <c r="K175" s="99"/>
      <c r="L175" s="2"/>
      <c r="M175" s="274"/>
      <c r="N175" s="275"/>
      <c r="O175" s="53"/>
      <c r="P175" s="53"/>
      <c r="Q175" s="53"/>
      <c r="R175" s="53"/>
      <c r="S175" s="53"/>
      <c r="T175" s="54"/>
      <c r="U175" s="12"/>
      <c r="V175" s="12"/>
      <c r="W175" s="12"/>
      <c r="X175" s="12"/>
      <c r="Y175" s="12"/>
      <c r="Z175" s="12"/>
      <c r="AA175" s="12"/>
      <c r="AB175" s="12"/>
      <c r="AC175" s="12"/>
      <c r="AD175" s="12"/>
      <c r="AE175" s="12"/>
      <c r="AT175" s="22" t="s">
        <v>738</v>
      </c>
      <c r="AU175" s="22" t="s">
        <v>80</v>
      </c>
    </row>
    <row r="176" spans="2:63" s="1" customFormat="1" ht="22.9" customHeight="1">
      <c r="B176" s="171"/>
      <c r="C176" s="242"/>
      <c r="D176" s="240" t="s">
        <v>71</v>
      </c>
      <c r="E176" s="244" t="s">
        <v>1069</v>
      </c>
      <c r="F176" s="244" t="s">
        <v>1070</v>
      </c>
      <c r="G176" s="242"/>
      <c r="H176" s="242"/>
      <c r="J176" s="245">
        <f>BK176</f>
        <v>0</v>
      </c>
      <c r="K176" s="242"/>
      <c r="L176" s="171"/>
      <c r="M176" s="173"/>
      <c r="N176" s="174"/>
      <c r="O176" s="174"/>
      <c r="P176" s="175">
        <f>SUM(P177:P182)</f>
        <v>0</v>
      </c>
      <c r="Q176" s="174"/>
      <c r="R176" s="175">
        <f>SUM(R177:R182)</f>
        <v>0</v>
      </c>
      <c r="S176" s="174"/>
      <c r="T176" s="176">
        <f>SUM(T177:T182)</f>
        <v>0</v>
      </c>
      <c r="AR176" s="172" t="s">
        <v>80</v>
      </c>
      <c r="AT176" s="177" t="s">
        <v>71</v>
      </c>
      <c r="AU176" s="177" t="s">
        <v>15</v>
      </c>
      <c r="AY176" s="172" t="s">
        <v>145</v>
      </c>
      <c r="BK176" s="178">
        <f>SUM(BK177:BK182)</f>
        <v>0</v>
      </c>
    </row>
    <row r="177" spans="1:65" s="35" customFormat="1" ht="33" customHeight="1">
      <c r="A177" s="12"/>
      <c r="B177" s="2"/>
      <c r="C177" s="246" t="s">
        <v>237</v>
      </c>
      <c r="D177" s="246" t="s">
        <v>149</v>
      </c>
      <c r="E177" s="247" t="s">
        <v>1071</v>
      </c>
      <c r="F177" s="248" t="s">
        <v>1072</v>
      </c>
      <c r="G177" s="249" t="s">
        <v>190</v>
      </c>
      <c r="H177" s="250">
        <v>30.8</v>
      </c>
      <c r="I177" s="3"/>
      <c r="J177" s="272">
        <f>ROUND(I177*H177,2)</f>
        <v>0</v>
      </c>
      <c r="K177" s="248" t="s">
        <v>3</v>
      </c>
      <c r="L177" s="2"/>
      <c r="M177" s="4" t="s">
        <v>3</v>
      </c>
      <c r="N177" s="179" t="s">
        <v>43</v>
      </c>
      <c r="O177" s="53"/>
      <c r="P177" s="180">
        <f>O177*H177</f>
        <v>0</v>
      </c>
      <c r="Q177" s="180">
        <v>0</v>
      </c>
      <c r="R177" s="180">
        <f>Q177*H177</f>
        <v>0</v>
      </c>
      <c r="S177" s="180">
        <v>0</v>
      </c>
      <c r="T177" s="181">
        <f>S177*H177</f>
        <v>0</v>
      </c>
      <c r="U177" s="12"/>
      <c r="V177" s="12"/>
      <c r="W177" s="12"/>
      <c r="X177" s="12"/>
      <c r="Y177" s="12"/>
      <c r="Z177" s="12"/>
      <c r="AA177" s="12"/>
      <c r="AB177" s="12"/>
      <c r="AC177" s="12"/>
      <c r="AD177" s="12"/>
      <c r="AE177" s="12"/>
      <c r="AR177" s="182" t="s">
        <v>232</v>
      </c>
      <c r="AT177" s="182" t="s">
        <v>149</v>
      </c>
      <c r="AU177" s="182" t="s">
        <v>80</v>
      </c>
      <c r="AY177" s="22" t="s">
        <v>145</v>
      </c>
      <c r="BE177" s="183">
        <f>IF(N177="základní",J177,0)</f>
        <v>0</v>
      </c>
      <c r="BF177" s="183">
        <f>IF(N177="snížená",J177,0)</f>
        <v>0</v>
      </c>
      <c r="BG177" s="183">
        <f>IF(N177="zákl. přenesená",J177,0)</f>
        <v>0</v>
      </c>
      <c r="BH177" s="183">
        <f>IF(N177="sníž. přenesená",J177,0)</f>
        <v>0</v>
      </c>
      <c r="BI177" s="183">
        <f>IF(N177="nulová",J177,0)</f>
        <v>0</v>
      </c>
      <c r="BJ177" s="22" t="s">
        <v>15</v>
      </c>
      <c r="BK177" s="183">
        <f>ROUND(I177*H177,2)</f>
        <v>0</v>
      </c>
      <c r="BL177" s="22" t="s">
        <v>232</v>
      </c>
      <c r="BM177" s="182" t="s">
        <v>1073</v>
      </c>
    </row>
    <row r="178" spans="2:51" s="5" customFormat="1" ht="12">
      <c r="B178" s="184"/>
      <c r="C178" s="251"/>
      <c r="D178" s="252" t="s">
        <v>161</v>
      </c>
      <c r="E178" s="253" t="s">
        <v>3</v>
      </c>
      <c r="F178" s="254" t="s">
        <v>1074</v>
      </c>
      <c r="G178" s="251"/>
      <c r="H178" s="255">
        <v>30.8</v>
      </c>
      <c r="J178" s="251"/>
      <c r="K178" s="251"/>
      <c r="L178" s="184"/>
      <c r="M178" s="186"/>
      <c r="N178" s="187"/>
      <c r="O178" s="187"/>
      <c r="P178" s="187"/>
      <c r="Q178" s="187"/>
      <c r="R178" s="187"/>
      <c r="S178" s="187"/>
      <c r="T178" s="188"/>
      <c r="AT178" s="185" t="s">
        <v>161</v>
      </c>
      <c r="AU178" s="185" t="s">
        <v>80</v>
      </c>
      <c r="AV178" s="5" t="s">
        <v>80</v>
      </c>
      <c r="AW178" s="5" t="s">
        <v>33</v>
      </c>
      <c r="AX178" s="5" t="s">
        <v>15</v>
      </c>
      <c r="AY178" s="185" t="s">
        <v>145</v>
      </c>
    </row>
    <row r="179" spans="1:65" s="35" customFormat="1" ht="33" customHeight="1">
      <c r="A179" s="12"/>
      <c r="B179" s="2"/>
      <c r="C179" s="246" t="s">
        <v>246</v>
      </c>
      <c r="D179" s="246" t="s">
        <v>149</v>
      </c>
      <c r="E179" s="247" t="s">
        <v>1075</v>
      </c>
      <c r="F179" s="248" t="s">
        <v>1076</v>
      </c>
      <c r="G179" s="249" t="s">
        <v>190</v>
      </c>
      <c r="H179" s="250">
        <v>24.67</v>
      </c>
      <c r="I179" s="3"/>
      <c r="J179" s="272">
        <f>ROUND(I179*H179,2)</f>
        <v>0</v>
      </c>
      <c r="K179" s="248" t="s">
        <v>3</v>
      </c>
      <c r="L179" s="2"/>
      <c r="M179" s="4" t="s">
        <v>3</v>
      </c>
      <c r="N179" s="179" t="s">
        <v>43</v>
      </c>
      <c r="O179" s="53"/>
      <c r="P179" s="180">
        <f>O179*H179</f>
        <v>0</v>
      </c>
      <c r="Q179" s="180">
        <v>0</v>
      </c>
      <c r="R179" s="180">
        <f>Q179*H179</f>
        <v>0</v>
      </c>
      <c r="S179" s="180">
        <v>0</v>
      </c>
      <c r="T179" s="181">
        <f>S179*H179</f>
        <v>0</v>
      </c>
      <c r="U179" s="12"/>
      <c r="V179" s="12"/>
      <c r="W179" s="12"/>
      <c r="X179" s="12"/>
      <c r="Y179" s="12"/>
      <c r="Z179" s="12"/>
      <c r="AA179" s="12"/>
      <c r="AB179" s="12"/>
      <c r="AC179" s="12"/>
      <c r="AD179" s="12"/>
      <c r="AE179" s="12"/>
      <c r="AR179" s="182" t="s">
        <v>232</v>
      </c>
      <c r="AT179" s="182" t="s">
        <v>149</v>
      </c>
      <c r="AU179" s="182" t="s">
        <v>80</v>
      </c>
      <c r="AY179" s="22" t="s">
        <v>145</v>
      </c>
      <c r="BE179" s="183">
        <f>IF(N179="základní",J179,0)</f>
        <v>0</v>
      </c>
      <c r="BF179" s="183">
        <f>IF(N179="snížená",J179,0)</f>
        <v>0</v>
      </c>
      <c r="BG179" s="183">
        <f>IF(N179="zákl. přenesená",J179,0)</f>
        <v>0</v>
      </c>
      <c r="BH179" s="183">
        <f>IF(N179="sníž. přenesená",J179,0)</f>
        <v>0</v>
      </c>
      <c r="BI179" s="183">
        <f>IF(N179="nulová",J179,0)</f>
        <v>0</v>
      </c>
      <c r="BJ179" s="22" t="s">
        <v>15</v>
      </c>
      <c r="BK179" s="183">
        <f>ROUND(I179*H179,2)</f>
        <v>0</v>
      </c>
      <c r="BL179" s="22" t="s">
        <v>232</v>
      </c>
      <c r="BM179" s="182" t="s">
        <v>1077</v>
      </c>
    </row>
    <row r="180" spans="2:51" s="5" customFormat="1" ht="12">
      <c r="B180" s="184"/>
      <c r="C180" s="251"/>
      <c r="D180" s="252" t="s">
        <v>161</v>
      </c>
      <c r="E180" s="253" t="s">
        <v>3</v>
      </c>
      <c r="F180" s="254" t="s">
        <v>1078</v>
      </c>
      <c r="G180" s="251"/>
      <c r="H180" s="255">
        <v>24.67</v>
      </c>
      <c r="J180" s="251"/>
      <c r="K180" s="251"/>
      <c r="L180" s="184"/>
      <c r="M180" s="186"/>
      <c r="N180" s="187"/>
      <c r="O180" s="187"/>
      <c r="P180" s="187"/>
      <c r="Q180" s="187"/>
      <c r="R180" s="187"/>
      <c r="S180" s="187"/>
      <c r="T180" s="188"/>
      <c r="AT180" s="185" t="s">
        <v>161</v>
      </c>
      <c r="AU180" s="185" t="s">
        <v>80</v>
      </c>
      <c r="AV180" s="5" t="s">
        <v>80</v>
      </c>
      <c r="AW180" s="5" t="s">
        <v>33</v>
      </c>
      <c r="AX180" s="5" t="s">
        <v>15</v>
      </c>
      <c r="AY180" s="185" t="s">
        <v>145</v>
      </c>
    </row>
    <row r="181" spans="1:65" s="35" customFormat="1" ht="44.25" customHeight="1">
      <c r="A181" s="12"/>
      <c r="B181" s="2"/>
      <c r="C181" s="246" t="s">
        <v>242</v>
      </c>
      <c r="D181" s="246" t="s">
        <v>149</v>
      </c>
      <c r="E181" s="247" t="s">
        <v>1079</v>
      </c>
      <c r="F181" s="248" t="s">
        <v>1080</v>
      </c>
      <c r="G181" s="249" t="s">
        <v>915</v>
      </c>
      <c r="H181" s="13"/>
      <c r="I181" s="3"/>
      <c r="J181" s="272">
        <f>ROUND(I181*H181,2)</f>
        <v>0</v>
      </c>
      <c r="K181" s="248" t="s">
        <v>736</v>
      </c>
      <c r="L181" s="2"/>
      <c r="M181" s="4" t="s">
        <v>3</v>
      </c>
      <c r="N181" s="179" t="s">
        <v>43</v>
      </c>
      <c r="O181" s="53"/>
      <c r="P181" s="180">
        <f>O181*H181</f>
        <v>0</v>
      </c>
      <c r="Q181" s="180">
        <v>0</v>
      </c>
      <c r="R181" s="180">
        <f>Q181*H181</f>
        <v>0</v>
      </c>
      <c r="S181" s="180">
        <v>0</v>
      </c>
      <c r="T181" s="181">
        <f>S181*H181</f>
        <v>0</v>
      </c>
      <c r="U181" s="12"/>
      <c r="V181" s="12"/>
      <c r="W181" s="12"/>
      <c r="X181" s="12"/>
      <c r="Y181" s="12"/>
      <c r="Z181" s="12"/>
      <c r="AA181" s="12"/>
      <c r="AB181" s="12"/>
      <c r="AC181" s="12"/>
      <c r="AD181" s="12"/>
      <c r="AE181" s="12"/>
      <c r="AR181" s="182" t="s">
        <v>232</v>
      </c>
      <c r="AT181" s="182" t="s">
        <v>149</v>
      </c>
      <c r="AU181" s="182" t="s">
        <v>80</v>
      </c>
      <c r="AY181" s="22" t="s">
        <v>145</v>
      </c>
      <c r="BE181" s="183">
        <f>IF(N181="základní",J181,0)</f>
        <v>0</v>
      </c>
      <c r="BF181" s="183">
        <f>IF(N181="snížená",J181,0)</f>
        <v>0</v>
      </c>
      <c r="BG181" s="183">
        <f>IF(N181="zákl. přenesená",J181,0)</f>
        <v>0</v>
      </c>
      <c r="BH181" s="183">
        <f>IF(N181="sníž. přenesená",J181,0)</f>
        <v>0</v>
      </c>
      <c r="BI181" s="183">
        <f>IF(N181="nulová",J181,0)</f>
        <v>0</v>
      </c>
      <c r="BJ181" s="22" t="s">
        <v>15</v>
      </c>
      <c r="BK181" s="183">
        <f>ROUND(I181*H181,2)</f>
        <v>0</v>
      </c>
      <c r="BL181" s="22" t="s">
        <v>232</v>
      </c>
      <c r="BM181" s="182" t="s">
        <v>1081</v>
      </c>
    </row>
    <row r="182" spans="1:47" s="35" customFormat="1" ht="12">
      <c r="A182" s="12"/>
      <c r="B182" s="2"/>
      <c r="C182" s="99"/>
      <c r="D182" s="279" t="s">
        <v>738</v>
      </c>
      <c r="E182" s="99"/>
      <c r="F182" s="280" t="s">
        <v>1082</v>
      </c>
      <c r="G182" s="99"/>
      <c r="H182" s="12"/>
      <c r="I182" s="12"/>
      <c r="J182" s="99"/>
      <c r="K182" s="99"/>
      <c r="L182" s="2"/>
      <c r="M182" s="281"/>
      <c r="N182" s="282"/>
      <c r="O182" s="207"/>
      <c r="P182" s="207"/>
      <c r="Q182" s="207"/>
      <c r="R182" s="207"/>
      <c r="S182" s="207"/>
      <c r="T182" s="283"/>
      <c r="U182" s="12"/>
      <c r="V182" s="12"/>
      <c r="W182" s="12"/>
      <c r="X182" s="12"/>
      <c r="Y182" s="12"/>
      <c r="Z182" s="12"/>
      <c r="AA182" s="12"/>
      <c r="AB182" s="12"/>
      <c r="AC182" s="12"/>
      <c r="AD182" s="12"/>
      <c r="AE182" s="12"/>
      <c r="AT182" s="22" t="s">
        <v>738</v>
      </c>
      <c r="AU182" s="22" t="s">
        <v>80</v>
      </c>
    </row>
    <row r="183" spans="1:31" s="35" customFormat="1" ht="6.95" customHeight="1">
      <c r="A183" s="12"/>
      <c r="B183" s="39"/>
      <c r="C183" s="40"/>
      <c r="D183" s="40"/>
      <c r="E183" s="40"/>
      <c r="F183" s="40"/>
      <c r="G183" s="40"/>
      <c r="H183" s="40"/>
      <c r="I183" s="40"/>
      <c r="J183" s="117"/>
      <c r="K183" s="117"/>
      <c r="L183" s="2"/>
      <c r="M183" s="12"/>
      <c r="O183" s="12"/>
      <c r="P183" s="12"/>
      <c r="Q183" s="12"/>
      <c r="R183" s="12"/>
      <c r="S183" s="12"/>
      <c r="T183" s="12"/>
      <c r="U183" s="12"/>
      <c r="V183" s="12"/>
      <c r="W183" s="12"/>
      <c r="X183" s="12"/>
      <c r="Y183" s="12"/>
      <c r="Z183" s="12"/>
      <c r="AA183" s="12"/>
      <c r="AB183" s="12"/>
      <c r="AC183" s="12"/>
      <c r="AD183" s="12"/>
      <c r="AE183" s="12"/>
    </row>
  </sheetData>
  <sheetProtection password="FFE0" sheet="1" objects="1" scenarios="1"/>
  <autoFilter ref="C94:K182"/>
  <mergeCells count="12">
    <mergeCell ref="E87:H87"/>
    <mergeCell ref="L2:V2"/>
    <mergeCell ref="E50:H50"/>
    <mergeCell ref="E52:H52"/>
    <mergeCell ref="E54:H54"/>
    <mergeCell ref="E83:H83"/>
    <mergeCell ref="E85:H85"/>
    <mergeCell ref="E7:H7"/>
    <mergeCell ref="E9:H9"/>
    <mergeCell ref="E11:H11"/>
    <mergeCell ref="E20:H20"/>
    <mergeCell ref="E29:H29"/>
  </mergeCells>
  <hyperlinks>
    <hyperlink ref="F99" r:id="rId1" display="https://podminky.urs.cz/item/CS_URS_2021_02/212750101"/>
    <hyperlink ref="F105" r:id="rId2" display="https://podminky.urs.cz/item/CS_URS_2021_02/273313711"/>
    <hyperlink ref="F129" r:id="rId3" display="https://podminky.urs.cz/item/CS_URS_2021_02/327351211"/>
    <hyperlink ref="F133" r:id="rId4" display="https://podminky.urs.cz/item/CS_URS_2021_02/327351221"/>
    <hyperlink ref="F135" r:id="rId5" display="https://podminky.urs.cz/item/CS_URS_2021_02/311351911"/>
    <hyperlink ref="F137" r:id="rId6" display="https://podminky.urs.cz/item/CS_URS_2021_02/327361006"/>
    <hyperlink ref="F141" r:id="rId7" display="https://podminky.urs.cz/item/CS_URS_2021_02/327361016"/>
    <hyperlink ref="F147" r:id="rId8" display="https://podminky.urs.cz/item/CS_URS_2021_02/949101111"/>
    <hyperlink ref="F151" r:id="rId9" display="https://podminky.urs.cz/item/CS_URS_2021_02/953334112"/>
    <hyperlink ref="F154" r:id="rId10" display="https://podminky.urs.cz/item/CS_URS_2021_02/953241211"/>
    <hyperlink ref="F156" r:id="rId11" display="https://podminky.urs.cz/item/CS_URS_2021_02/54879272"/>
    <hyperlink ref="F159" r:id="rId12" display="https://podminky.urs.cz/item/CS_URS_2021_02/998152111"/>
    <hyperlink ref="F163" r:id="rId13" display="https://podminky.urs.cz/item/CS_URS_2021_02/711161215"/>
    <hyperlink ref="F169" r:id="rId14" display="https://podminky.urs.cz/item/CS_URS_2021_02/711161384"/>
    <hyperlink ref="F175" r:id="rId15" display="https://podminky.urs.cz/item/CS_URS_2021_02/998711101"/>
    <hyperlink ref="F182" r:id="rId16" display="https://podminky.urs.cz/item/CS_URS_2021_02/9987672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94"/>
  <sheetViews>
    <sheetView showGridLines="0" workbookViewId="0" topLeftCell="A378">
      <selection activeCell="X401" sqref="X401"/>
    </sheetView>
  </sheetViews>
  <sheetFormatPr defaultColWidth="9.140625" defaultRowHeight="12"/>
  <cols>
    <col min="1" max="1" width="8.28125" style="19" customWidth="1"/>
    <col min="2" max="2" width="1.1484375" style="19" customWidth="1"/>
    <col min="3" max="3" width="4.140625" style="19" customWidth="1"/>
    <col min="4" max="4" width="4.28125" style="19" customWidth="1"/>
    <col min="5" max="5" width="17.140625" style="19" customWidth="1"/>
    <col min="6" max="6" width="50.8515625" style="19" customWidth="1"/>
    <col min="7" max="7" width="7.421875" style="19" customWidth="1"/>
    <col min="8" max="8" width="14.00390625" style="19" customWidth="1"/>
    <col min="9" max="9" width="15.8515625" style="19" customWidth="1"/>
    <col min="10" max="11" width="22.28125" style="19" customWidth="1"/>
    <col min="12" max="12" width="9.28125" style="19" customWidth="1"/>
    <col min="13" max="13" width="10.8515625" style="19" hidden="1" customWidth="1"/>
    <col min="14" max="14" width="9.28125" style="19" hidden="1" customWidth="1"/>
    <col min="15" max="20" width="14.140625" style="19" hidden="1" customWidth="1"/>
    <col min="21" max="21" width="16.28125" style="19" hidden="1" customWidth="1"/>
    <col min="22" max="22" width="12.28125" style="19" customWidth="1"/>
    <col min="23" max="23" width="16.28125" style="19" customWidth="1"/>
    <col min="24" max="24" width="12.28125" style="19" customWidth="1"/>
    <col min="25" max="25" width="15.00390625" style="19" customWidth="1"/>
    <col min="26" max="26" width="11.00390625" style="19" customWidth="1"/>
    <col min="27" max="27" width="15.00390625" style="19" customWidth="1"/>
    <col min="28" max="28" width="16.28125" style="19" customWidth="1"/>
    <col min="29" max="29" width="11.00390625" style="19" customWidth="1"/>
    <col min="30" max="30" width="15.00390625" style="19" customWidth="1"/>
    <col min="31" max="31" width="16.28125" style="19" customWidth="1"/>
    <col min="32" max="43" width="9.28125" style="19" customWidth="1"/>
    <col min="44" max="65" width="9.28125" style="19" hidden="1" customWidth="1"/>
    <col min="66" max="16384" width="9.28125" style="19" customWidth="1"/>
  </cols>
  <sheetData>
    <row r="1" ht="12"/>
    <row r="2" spans="12:46" ht="36.95" customHeight="1">
      <c r="L2" s="20" t="s">
        <v>6</v>
      </c>
      <c r="M2" s="21"/>
      <c r="N2" s="21"/>
      <c r="O2" s="21"/>
      <c r="P2" s="21"/>
      <c r="Q2" s="21"/>
      <c r="R2" s="21"/>
      <c r="S2" s="21"/>
      <c r="T2" s="21"/>
      <c r="U2" s="21"/>
      <c r="V2" s="21"/>
      <c r="AT2" s="22" t="s">
        <v>95</v>
      </c>
    </row>
    <row r="3" spans="2:46" ht="6.95" customHeight="1">
      <c r="B3" s="23"/>
      <c r="C3" s="24"/>
      <c r="D3" s="24"/>
      <c r="E3" s="24"/>
      <c r="F3" s="24"/>
      <c r="G3" s="24"/>
      <c r="H3" s="24"/>
      <c r="I3" s="24"/>
      <c r="J3" s="24"/>
      <c r="K3" s="24"/>
      <c r="L3" s="25"/>
      <c r="AT3" s="22" t="s">
        <v>80</v>
      </c>
    </row>
    <row r="4" spans="2:46" ht="24.95" customHeight="1">
      <c r="B4" s="25"/>
      <c r="C4" s="90"/>
      <c r="D4" s="89" t="s">
        <v>102</v>
      </c>
      <c r="E4" s="90"/>
      <c r="F4" s="90"/>
      <c r="G4" s="90"/>
      <c r="H4" s="90"/>
      <c r="I4" s="90"/>
      <c r="J4" s="90"/>
      <c r="K4" s="90"/>
      <c r="L4" s="25"/>
      <c r="M4" s="151" t="s">
        <v>11</v>
      </c>
      <c r="AT4" s="22" t="s">
        <v>4</v>
      </c>
    </row>
    <row r="5" spans="2:12" ht="6.95" customHeight="1">
      <c r="B5" s="25"/>
      <c r="C5" s="90"/>
      <c r="D5" s="90"/>
      <c r="E5" s="90"/>
      <c r="F5" s="90"/>
      <c r="G5" s="90"/>
      <c r="H5" s="90"/>
      <c r="I5" s="90"/>
      <c r="J5" s="90"/>
      <c r="K5" s="90"/>
      <c r="L5" s="25"/>
    </row>
    <row r="6" spans="2:12" ht="12" customHeight="1">
      <c r="B6" s="25"/>
      <c r="C6" s="90"/>
      <c r="D6" s="94" t="s">
        <v>17</v>
      </c>
      <c r="E6" s="90"/>
      <c r="F6" s="90"/>
      <c r="G6" s="90"/>
      <c r="H6" s="90"/>
      <c r="I6" s="90"/>
      <c r="J6" s="90"/>
      <c r="K6" s="90"/>
      <c r="L6" s="25"/>
    </row>
    <row r="7" spans="2:12" ht="26.25" customHeight="1">
      <c r="B7" s="25"/>
      <c r="C7" s="90"/>
      <c r="D7" s="90"/>
      <c r="E7" s="210" t="str">
        <f>'Rekapitulace stavby'!K6</f>
        <v>Stavební úpravy pro urgentní příjem interních oborů Nemocnice Tábor, a.s.</v>
      </c>
      <c r="F7" s="211"/>
      <c r="G7" s="211"/>
      <c r="H7" s="211"/>
      <c r="I7" s="90"/>
      <c r="J7" s="90"/>
      <c r="K7" s="90"/>
      <c r="L7" s="25"/>
    </row>
    <row r="8" spans="2:12" ht="12" customHeight="1">
      <c r="B8" s="25"/>
      <c r="C8" s="90"/>
      <c r="D8" s="94" t="s">
        <v>103</v>
      </c>
      <c r="E8" s="90"/>
      <c r="F8" s="90"/>
      <c r="G8" s="90"/>
      <c r="H8" s="90"/>
      <c r="I8" s="90"/>
      <c r="J8" s="90"/>
      <c r="K8" s="90"/>
      <c r="L8" s="25"/>
    </row>
    <row r="9" spans="1:31" s="35" customFormat="1" ht="16.5" customHeight="1">
      <c r="A9" s="12"/>
      <c r="B9" s="2"/>
      <c r="C9" s="99"/>
      <c r="D9" s="99"/>
      <c r="E9" s="210" t="s">
        <v>104</v>
      </c>
      <c r="F9" s="212"/>
      <c r="G9" s="212"/>
      <c r="H9" s="212"/>
      <c r="I9" s="99"/>
      <c r="J9" s="99"/>
      <c r="K9" s="99"/>
      <c r="L9" s="152"/>
      <c r="S9" s="12"/>
      <c r="T9" s="12"/>
      <c r="U9" s="12"/>
      <c r="V9" s="12"/>
      <c r="W9" s="12"/>
      <c r="X9" s="12"/>
      <c r="Y9" s="12"/>
      <c r="Z9" s="12"/>
      <c r="AA9" s="12"/>
      <c r="AB9" s="12"/>
      <c r="AC9" s="12"/>
      <c r="AD9" s="12"/>
      <c r="AE9" s="12"/>
    </row>
    <row r="10" spans="1:31" s="35" customFormat="1" ht="12" customHeight="1">
      <c r="A10" s="12"/>
      <c r="B10" s="2"/>
      <c r="C10" s="99"/>
      <c r="D10" s="94" t="s">
        <v>105</v>
      </c>
      <c r="E10" s="99"/>
      <c r="F10" s="99"/>
      <c r="G10" s="99"/>
      <c r="H10" s="99"/>
      <c r="I10" s="99"/>
      <c r="J10" s="99"/>
      <c r="K10" s="99"/>
      <c r="L10" s="152"/>
      <c r="S10" s="12"/>
      <c r="T10" s="12"/>
      <c r="U10" s="12"/>
      <c r="V10" s="12"/>
      <c r="W10" s="12"/>
      <c r="X10" s="12"/>
      <c r="Y10" s="12"/>
      <c r="Z10" s="12"/>
      <c r="AA10" s="12"/>
      <c r="AB10" s="12"/>
      <c r="AC10" s="12"/>
      <c r="AD10" s="12"/>
      <c r="AE10" s="12"/>
    </row>
    <row r="11" spans="1:31" s="35" customFormat="1" ht="16.5" customHeight="1">
      <c r="A11" s="12"/>
      <c r="B11" s="2"/>
      <c r="C11" s="99"/>
      <c r="D11" s="99"/>
      <c r="E11" s="122" t="s">
        <v>1083</v>
      </c>
      <c r="F11" s="212"/>
      <c r="G11" s="212"/>
      <c r="H11" s="212"/>
      <c r="I11" s="99"/>
      <c r="J11" s="99"/>
      <c r="K11" s="99"/>
      <c r="L11" s="152"/>
      <c r="S11" s="12"/>
      <c r="T11" s="12"/>
      <c r="U11" s="12"/>
      <c r="V11" s="12"/>
      <c r="W11" s="12"/>
      <c r="X11" s="12"/>
      <c r="Y11" s="12"/>
      <c r="Z11" s="12"/>
      <c r="AA11" s="12"/>
      <c r="AB11" s="12"/>
      <c r="AC11" s="12"/>
      <c r="AD11" s="12"/>
      <c r="AE11" s="12"/>
    </row>
    <row r="12" spans="1:31" s="35" customFormat="1" ht="12">
      <c r="A12" s="12"/>
      <c r="B12" s="2"/>
      <c r="C12" s="99"/>
      <c r="D12" s="99"/>
      <c r="E12" s="99"/>
      <c r="F12" s="99"/>
      <c r="G12" s="99"/>
      <c r="H12" s="99"/>
      <c r="I12" s="99"/>
      <c r="J12" s="99"/>
      <c r="K12" s="99"/>
      <c r="L12" s="152"/>
      <c r="S12" s="12"/>
      <c r="T12" s="12"/>
      <c r="U12" s="12"/>
      <c r="V12" s="12"/>
      <c r="W12" s="12"/>
      <c r="X12" s="12"/>
      <c r="Y12" s="12"/>
      <c r="Z12" s="12"/>
      <c r="AA12" s="12"/>
      <c r="AB12" s="12"/>
      <c r="AC12" s="12"/>
      <c r="AD12" s="12"/>
      <c r="AE12" s="12"/>
    </row>
    <row r="13" spans="1:31" s="35" customFormat="1" ht="12" customHeight="1">
      <c r="A13" s="12"/>
      <c r="B13" s="2"/>
      <c r="C13" s="99"/>
      <c r="D13" s="94" t="s">
        <v>19</v>
      </c>
      <c r="E13" s="99"/>
      <c r="F13" s="95" t="s">
        <v>3</v>
      </c>
      <c r="G13" s="99"/>
      <c r="H13" s="99"/>
      <c r="I13" s="94" t="s">
        <v>20</v>
      </c>
      <c r="J13" s="95" t="s">
        <v>3</v>
      </c>
      <c r="K13" s="99"/>
      <c r="L13" s="152"/>
      <c r="S13" s="12"/>
      <c r="T13" s="12"/>
      <c r="U13" s="12"/>
      <c r="V13" s="12"/>
      <c r="W13" s="12"/>
      <c r="X13" s="12"/>
      <c r="Y13" s="12"/>
      <c r="Z13" s="12"/>
      <c r="AA13" s="12"/>
      <c r="AB13" s="12"/>
      <c r="AC13" s="12"/>
      <c r="AD13" s="12"/>
      <c r="AE13" s="12"/>
    </row>
    <row r="14" spans="1:31" s="35" customFormat="1" ht="12" customHeight="1">
      <c r="A14" s="12"/>
      <c r="B14" s="2"/>
      <c r="C14" s="99"/>
      <c r="D14" s="94" t="s">
        <v>21</v>
      </c>
      <c r="E14" s="99"/>
      <c r="F14" s="95" t="s">
        <v>22</v>
      </c>
      <c r="G14" s="99"/>
      <c r="H14" s="99"/>
      <c r="I14" s="94" t="s">
        <v>23</v>
      </c>
      <c r="J14" s="213" t="str">
        <f>'Rekapitulace stavby'!AN8</f>
        <v>29. 4. 2020</v>
      </c>
      <c r="K14" s="99"/>
      <c r="L14" s="152"/>
      <c r="S14" s="12"/>
      <c r="T14" s="12"/>
      <c r="U14" s="12"/>
      <c r="V14" s="12"/>
      <c r="W14" s="12"/>
      <c r="X14" s="12"/>
      <c r="Y14" s="12"/>
      <c r="Z14" s="12"/>
      <c r="AA14" s="12"/>
      <c r="AB14" s="12"/>
      <c r="AC14" s="12"/>
      <c r="AD14" s="12"/>
      <c r="AE14" s="12"/>
    </row>
    <row r="15" spans="1:31" s="35" customFormat="1" ht="10.9" customHeight="1">
      <c r="A15" s="12"/>
      <c r="B15" s="2"/>
      <c r="C15" s="99"/>
      <c r="D15" s="99"/>
      <c r="E15" s="99"/>
      <c r="F15" s="99"/>
      <c r="G15" s="99"/>
      <c r="H15" s="99"/>
      <c r="I15" s="99"/>
      <c r="J15" s="99"/>
      <c r="K15" s="99"/>
      <c r="L15" s="152"/>
      <c r="S15" s="12"/>
      <c r="T15" s="12"/>
      <c r="U15" s="12"/>
      <c r="V15" s="12"/>
      <c r="W15" s="12"/>
      <c r="X15" s="12"/>
      <c r="Y15" s="12"/>
      <c r="Z15" s="12"/>
      <c r="AA15" s="12"/>
      <c r="AB15" s="12"/>
      <c r="AC15" s="12"/>
      <c r="AD15" s="12"/>
      <c r="AE15" s="12"/>
    </row>
    <row r="16" spans="1:31" s="35" customFormat="1" ht="12" customHeight="1">
      <c r="A16" s="12"/>
      <c r="B16" s="2"/>
      <c r="C16" s="99"/>
      <c r="D16" s="94" t="s">
        <v>25</v>
      </c>
      <c r="E16" s="99"/>
      <c r="F16" s="99"/>
      <c r="G16" s="99"/>
      <c r="H16" s="99"/>
      <c r="I16" s="94" t="s">
        <v>26</v>
      </c>
      <c r="J16" s="95" t="s">
        <v>3</v>
      </c>
      <c r="K16" s="99"/>
      <c r="L16" s="152"/>
      <c r="S16" s="12"/>
      <c r="T16" s="12"/>
      <c r="U16" s="12"/>
      <c r="V16" s="12"/>
      <c r="W16" s="12"/>
      <c r="X16" s="12"/>
      <c r="Y16" s="12"/>
      <c r="Z16" s="12"/>
      <c r="AA16" s="12"/>
      <c r="AB16" s="12"/>
      <c r="AC16" s="12"/>
      <c r="AD16" s="12"/>
      <c r="AE16" s="12"/>
    </row>
    <row r="17" spans="1:31" s="35" customFormat="1" ht="18" customHeight="1">
      <c r="A17" s="12"/>
      <c r="B17" s="2"/>
      <c r="C17" s="99"/>
      <c r="D17" s="99"/>
      <c r="E17" s="95" t="s">
        <v>27</v>
      </c>
      <c r="F17" s="99"/>
      <c r="G17" s="99"/>
      <c r="H17" s="99"/>
      <c r="I17" s="94" t="s">
        <v>28</v>
      </c>
      <c r="J17" s="95" t="s">
        <v>3</v>
      </c>
      <c r="K17" s="99"/>
      <c r="L17" s="152"/>
      <c r="S17" s="12"/>
      <c r="T17" s="12"/>
      <c r="U17" s="12"/>
      <c r="V17" s="12"/>
      <c r="W17" s="12"/>
      <c r="X17" s="12"/>
      <c r="Y17" s="12"/>
      <c r="Z17" s="12"/>
      <c r="AA17" s="12"/>
      <c r="AB17" s="12"/>
      <c r="AC17" s="12"/>
      <c r="AD17" s="12"/>
      <c r="AE17" s="12"/>
    </row>
    <row r="18" spans="1:31" s="35" customFormat="1" ht="6.95" customHeight="1">
      <c r="A18" s="12"/>
      <c r="B18" s="2"/>
      <c r="C18" s="12"/>
      <c r="D18" s="12"/>
      <c r="E18" s="12"/>
      <c r="F18" s="12"/>
      <c r="G18" s="12"/>
      <c r="H18" s="12"/>
      <c r="I18" s="12"/>
      <c r="J18" s="12"/>
      <c r="K18" s="12"/>
      <c r="L18" s="152"/>
      <c r="S18" s="12"/>
      <c r="T18" s="12"/>
      <c r="U18" s="12"/>
      <c r="V18" s="12"/>
      <c r="W18" s="12"/>
      <c r="X18" s="12"/>
      <c r="Y18" s="12"/>
      <c r="Z18" s="12"/>
      <c r="AA18" s="12"/>
      <c r="AB18" s="12"/>
      <c r="AC18" s="12"/>
      <c r="AD18" s="12"/>
      <c r="AE18" s="12"/>
    </row>
    <row r="19" spans="1:31" s="35" customFormat="1" ht="12" customHeight="1">
      <c r="A19" s="12"/>
      <c r="B19" s="2"/>
      <c r="C19" s="12"/>
      <c r="D19" s="32" t="s">
        <v>29</v>
      </c>
      <c r="E19" s="12"/>
      <c r="F19" s="12"/>
      <c r="G19" s="12"/>
      <c r="H19" s="12"/>
      <c r="I19" s="32" t="s">
        <v>26</v>
      </c>
      <c r="J19" s="15" t="str">
        <f>'Rekapitulace stavby'!AN13</f>
        <v>Vyplň údaj</v>
      </c>
      <c r="K19" s="12"/>
      <c r="L19" s="152"/>
      <c r="S19" s="12"/>
      <c r="T19" s="12"/>
      <c r="U19" s="12"/>
      <c r="V19" s="12"/>
      <c r="W19" s="12"/>
      <c r="X19" s="12"/>
      <c r="Y19" s="12"/>
      <c r="Z19" s="12"/>
      <c r="AA19" s="12"/>
      <c r="AB19" s="12"/>
      <c r="AC19" s="12"/>
      <c r="AD19" s="12"/>
      <c r="AE19" s="12"/>
    </row>
    <row r="20" spans="1:31" s="35" customFormat="1" ht="18" customHeight="1">
      <c r="A20" s="12"/>
      <c r="B20" s="2"/>
      <c r="C20" s="12"/>
      <c r="D20" s="12"/>
      <c r="E20" s="17" t="str">
        <f>'Rekapitulace stavby'!E14</f>
        <v>Vyplň údaj</v>
      </c>
      <c r="F20" s="29"/>
      <c r="G20" s="29"/>
      <c r="H20" s="29"/>
      <c r="I20" s="32" t="s">
        <v>28</v>
      </c>
      <c r="J20" s="15" t="str">
        <f>'Rekapitulace stavby'!AN14</f>
        <v>Vyplň údaj</v>
      </c>
      <c r="K20" s="12"/>
      <c r="L20" s="152"/>
      <c r="S20" s="12"/>
      <c r="T20" s="12"/>
      <c r="U20" s="12"/>
      <c r="V20" s="12"/>
      <c r="W20" s="12"/>
      <c r="X20" s="12"/>
      <c r="Y20" s="12"/>
      <c r="Z20" s="12"/>
      <c r="AA20" s="12"/>
      <c r="AB20" s="12"/>
      <c r="AC20" s="12"/>
      <c r="AD20" s="12"/>
      <c r="AE20" s="12"/>
    </row>
    <row r="21" spans="1:31" s="35" customFormat="1" ht="6.95" customHeight="1">
      <c r="A21" s="12"/>
      <c r="B21" s="2"/>
      <c r="C21" s="12"/>
      <c r="D21" s="12"/>
      <c r="E21" s="12"/>
      <c r="F21" s="12"/>
      <c r="G21" s="12"/>
      <c r="H21" s="12"/>
      <c r="I21" s="12"/>
      <c r="J21" s="12"/>
      <c r="K21" s="12"/>
      <c r="L21" s="152"/>
      <c r="S21" s="12"/>
      <c r="T21" s="12"/>
      <c r="U21" s="12"/>
      <c r="V21" s="12"/>
      <c r="W21" s="12"/>
      <c r="X21" s="12"/>
      <c r="Y21" s="12"/>
      <c r="Z21" s="12"/>
      <c r="AA21" s="12"/>
      <c r="AB21" s="12"/>
      <c r="AC21" s="12"/>
      <c r="AD21" s="12"/>
      <c r="AE21" s="12"/>
    </row>
    <row r="22" spans="1:31" s="35" customFormat="1" ht="12" customHeight="1">
      <c r="A22" s="12"/>
      <c r="B22" s="2"/>
      <c r="C22" s="99"/>
      <c r="D22" s="94" t="s">
        <v>31</v>
      </c>
      <c r="E22" s="99"/>
      <c r="F22" s="99"/>
      <c r="G22" s="99"/>
      <c r="H22" s="99"/>
      <c r="I22" s="94" t="s">
        <v>26</v>
      </c>
      <c r="J22" s="95" t="s">
        <v>3</v>
      </c>
      <c r="K22" s="99"/>
      <c r="L22" s="152"/>
      <c r="S22" s="12"/>
      <c r="T22" s="12"/>
      <c r="U22" s="12"/>
      <c r="V22" s="12"/>
      <c r="W22" s="12"/>
      <c r="X22" s="12"/>
      <c r="Y22" s="12"/>
      <c r="Z22" s="12"/>
      <c r="AA22" s="12"/>
      <c r="AB22" s="12"/>
      <c r="AC22" s="12"/>
      <c r="AD22" s="12"/>
      <c r="AE22" s="12"/>
    </row>
    <row r="23" spans="1:31" s="35" customFormat="1" ht="18" customHeight="1">
      <c r="A23" s="12"/>
      <c r="B23" s="2"/>
      <c r="C23" s="99"/>
      <c r="D23" s="99"/>
      <c r="E23" s="95" t="s">
        <v>32</v>
      </c>
      <c r="F23" s="99"/>
      <c r="G23" s="99"/>
      <c r="H23" s="99"/>
      <c r="I23" s="94" t="s">
        <v>28</v>
      </c>
      <c r="J23" s="95" t="s">
        <v>3</v>
      </c>
      <c r="K23" s="99"/>
      <c r="L23" s="152"/>
      <c r="S23" s="12"/>
      <c r="T23" s="12"/>
      <c r="U23" s="12"/>
      <c r="V23" s="12"/>
      <c r="W23" s="12"/>
      <c r="X23" s="12"/>
      <c r="Y23" s="12"/>
      <c r="Z23" s="12"/>
      <c r="AA23" s="12"/>
      <c r="AB23" s="12"/>
      <c r="AC23" s="12"/>
      <c r="AD23" s="12"/>
      <c r="AE23" s="12"/>
    </row>
    <row r="24" spans="1:31" s="35" customFormat="1" ht="6.95" customHeight="1">
      <c r="A24" s="12"/>
      <c r="B24" s="2"/>
      <c r="C24" s="99"/>
      <c r="D24" s="99"/>
      <c r="E24" s="99"/>
      <c r="F24" s="99"/>
      <c r="G24" s="99"/>
      <c r="H24" s="99"/>
      <c r="I24" s="99"/>
      <c r="J24" s="99"/>
      <c r="K24" s="99"/>
      <c r="L24" s="152"/>
      <c r="S24" s="12"/>
      <c r="T24" s="12"/>
      <c r="U24" s="12"/>
      <c r="V24" s="12"/>
      <c r="W24" s="12"/>
      <c r="X24" s="12"/>
      <c r="Y24" s="12"/>
      <c r="Z24" s="12"/>
      <c r="AA24" s="12"/>
      <c r="AB24" s="12"/>
      <c r="AC24" s="12"/>
      <c r="AD24" s="12"/>
      <c r="AE24" s="12"/>
    </row>
    <row r="25" spans="1:31" s="35" customFormat="1" ht="12" customHeight="1">
      <c r="A25" s="12"/>
      <c r="B25" s="2"/>
      <c r="C25" s="99"/>
      <c r="D25" s="94" t="s">
        <v>34</v>
      </c>
      <c r="E25" s="99"/>
      <c r="F25" s="99"/>
      <c r="G25" s="99"/>
      <c r="H25" s="99"/>
      <c r="I25" s="94" t="s">
        <v>26</v>
      </c>
      <c r="J25" s="95" t="str">
        <f>IF('Rekapitulace stavby'!AN19="","",'Rekapitulace stavby'!AN19)</f>
        <v/>
      </c>
      <c r="K25" s="99"/>
      <c r="L25" s="152"/>
      <c r="S25" s="12"/>
      <c r="T25" s="12"/>
      <c r="U25" s="12"/>
      <c r="V25" s="12"/>
      <c r="W25" s="12"/>
      <c r="X25" s="12"/>
      <c r="Y25" s="12"/>
      <c r="Z25" s="12"/>
      <c r="AA25" s="12"/>
      <c r="AB25" s="12"/>
      <c r="AC25" s="12"/>
      <c r="AD25" s="12"/>
      <c r="AE25" s="12"/>
    </row>
    <row r="26" spans="1:31" s="35" customFormat="1" ht="18" customHeight="1">
      <c r="A26" s="12"/>
      <c r="B26" s="2"/>
      <c r="C26" s="99"/>
      <c r="D26" s="99"/>
      <c r="E26" s="95" t="str">
        <f>IF('Rekapitulace stavby'!E20="","",'Rekapitulace stavby'!E20)</f>
        <v xml:space="preserve"> </v>
      </c>
      <c r="F26" s="99"/>
      <c r="G26" s="99"/>
      <c r="H26" s="99"/>
      <c r="I26" s="94" t="s">
        <v>28</v>
      </c>
      <c r="J26" s="95" t="str">
        <f>IF('Rekapitulace stavby'!AN20="","",'Rekapitulace stavby'!AN20)</f>
        <v/>
      </c>
      <c r="K26" s="99"/>
      <c r="L26" s="152"/>
      <c r="S26" s="12"/>
      <c r="T26" s="12"/>
      <c r="U26" s="12"/>
      <c r="V26" s="12"/>
      <c r="W26" s="12"/>
      <c r="X26" s="12"/>
      <c r="Y26" s="12"/>
      <c r="Z26" s="12"/>
      <c r="AA26" s="12"/>
      <c r="AB26" s="12"/>
      <c r="AC26" s="12"/>
      <c r="AD26" s="12"/>
      <c r="AE26" s="12"/>
    </row>
    <row r="27" spans="1:31" s="35" customFormat="1" ht="6.95" customHeight="1">
      <c r="A27" s="12"/>
      <c r="B27" s="2"/>
      <c r="C27" s="99"/>
      <c r="D27" s="99"/>
      <c r="E27" s="99"/>
      <c r="F27" s="99"/>
      <c r="G27" s="99"/>
      <c r="H27" s="99"/>
      <c r="I27" s="99"/>
      <c r="J27" s="99"/>
      <c r="K27" s="99"/>
      <c r="L27" s="152"/>
      <c r="S27" s="12"/>
      <c r="T27" s="12"/>
      <c r="U27" s="12"/>
      <c r="V27" s="12"/>
      <c r="W27" s="12"/>
      <c r="X27" s="12"/>
      <c r="Y27" s="12"/>
      <c r="Z27" s="12"/>
      <c r="AA27" s="12"/>
      <c r="AB27" s="12"/>
      <c r="AC27" s="12"/>
      <c r="AD27" s="12"/>
      <c r="AE27" s="12"/>
    </row>
    <row r="28" spans="1:31" s="35" customFormat="1" ht="12" customHeight="1">
      <c r="A28" s="12"/>
      <c r="B28" s="2"/>
      <c r="C28" s="99"/>
      <c r="D28" s="94" t="s">
        <v>36</v>
      </c>
      <c r="E28" s="99"/>
      <c r="F28" s="99"/>
      <c r="G28" s="99"/>
      <c r="H28" s="99"/>
      <c r="I28" s="99"/>
      <c r="J28" s="99"/>
      <c r="K28" s="99"/>
      <c r="L28" s="152"/>
      <c r="S28" s="12"/>
      <c r="T28" s="12"/>
      <c r="U28" s="12"/>
      <c r="V28" s="12"/>
      <c r="W28" s="12"/>
      <c r="X28" s="12"/>
      <c r="Y28" s="12"/>
      <c r="Z28" s="12"/>
      <c r="AA28" s="12"/>
      <c r="AB28" s="12"/>
      <c r="AC28" s="12"/>
      <c r="AD28" s="12"/>
      <c r="AE28" s="12"/>
    </row>
    <row r="29" spans="1:31" s="156" customFormat="1" ht="16.5" customHeight="1">
      <c r="A29" s="153"/>
      <c r="B29" s="154"/>
      <c r="C29" s="214"/>
      <c r="D29" s="214"/>
      <c r="E29" s="97" t="s">
        <v>3</v>
      </c>
      <c r="F29" s="97"/>
      <c r="G29" s="97"/>
      <c r="H29" s="97"/>
      <c r="I29" s="214"/>
      <c r="J29" s="214"/>
      <c r="K29" s="214"/>
      <c r="L29" s="155"/>
      <c r="S29" s="153"/>
      <c r="T29" s="153"/>
      <c r="U29" s="153"/>
      <c r="V29" s="153"/>
      <c r="W29" s="153"/>
      <c r="X29" s="153"/>
      <c r="Y29" s="153"/>
      <c r="Z29" s="153"/>
      <c r="AA29" s="153"/>
      <c r="AB29" s="153"/>
      <c r="AC29" s="153"/>
      <c r="AD29" s="153"/>
      <c r="AE29" s="153"/>
    </row>
    <row r="30" spans="1:31" s="35" customFormat="1" ht="6.95" customHeight="1">
      <c r="A30" s="12"/>
      <c r="B30" s="2"/>
      <c r="C30" s="99"/>
      <c r="D30" s="99"/>
      <c r="E30" s="99"/>
      <c r="F30" s="99"/>
      <c r="G30" s="99"/>
      <c r="H30" s="99"/>
      <c r="I30" s="99"/>
      <c r="J30" s="99"/>
      <c r="K30" s="99"/>
      <c r="L30" s="152"/>
      <c r="S30" s="12"/>
      <c r="T30" s="12"/>
      <c r="U30" s="12"/>
      <c r="V30" s="12"/>
      <c r="W30" s="12"/>
      <c r="X30" s="12"/>
      <c r="Y30" s="12"/>
      <c r="Z30" s="12"/>
      <c r="AA30" s="12"/>
      <c r="AB30" s="12"/>
      <c r="AC30" s="12"/>
      <c r="AD30" s="12"/>
      <c r="AE30" s="12"/>
    </row>
    <row r="31" spans="1:31" s="35" customFormat="1" ht="6.95" customHeight="1">
      <c r="A31" s="12"/>
      <c r="B31" s="2"/>
      <c r="C31" s="99"/>
      <c r="D31" s="215"/>
      <c r="E31" s="215"/>
      <c r="F31" s="215"/>
      <c r="G31" s="215"/>
      <c r="H31" s="215"/>
      <c r="I31" s="215"/>
      <c r="J31" s="215"/>
      <c r="K31" s="215"/>
      <c r="L31" s="152"/>
      <c r="S31" s="12"/>
      <c r="T31" s="12"/>
      <c r="U31" s="12"/>
      <c r="V31" s="12"/>
      <c r="W31" s="12"/>
      <c r="X31" s="12"/>
      <c r="Y31" s="12"/>
      <c r="Z31" s="12"/>
      <c r="AA31" s="12"/>
      <c r="AB31" s="12"/>
      <c r="AC31" s="12"/>
      <c r="AD31" s="12"/>
      <c r="AE31" s="12"/>
    </row>
    <row r="32" spans="1:31" s="35" customFormat="1" ht="25.35" customHeight="1">
      <c r="A32" s="12"/>
      <c r="B32" s="2"/>
      <c r="C32" s="99"/>
      <c r="D32" s="216" t="s">
        <v>38</v>
      </c>
      <c r="E32" s="99"/>
      <c r="F32" s="99"/>
      <c r="G32" s="99"/>
      <c r="H32" s="99"/>
      <c r="I32" s="99"/>
      <c r="J32" s="217">
        <f>ROUND(J111,2)</f>
        <v>0</v>
      </c>
      <c r="K32" s="99"/>
      <c r="L32" s="152"/>
      <c r="S32" s="12"/>
      <c r="T32" s="12"/>
      <c r="U32" s="12"/>
      <c r="V32" s="12"/>
      <c r="W32" s="12"/>
      <c r="X32" s="12"/>
      <c r="Y32" s="12"/>
      <c r="Z32" s="12"/>
      <c r="AA32" s="12"/>
      <c r="AB32" s="12"/>
      <c r="AC32" s="12"/>
      <c r="AD32" s="12"/>
      <c r="AE32" s="12"/>
    </row>
    <row r="33" spans="1:31" s="35" customFormat="1" ht="6.95" customHeight="1">
      <c r="A33" s="12"/>
      <c r="B33" s="2"/>
      <c r="C33" s="99"/>
      <c r="D33" s="215"/>
      <c r="E33" s="215"/>
      <c r="F33" s="215"/>
      <c r="G33" s="215"/>
      <c r="H33" s="215"/>
      <c r="I33" s="215"/>
      <c r="J33" s="215"/>
      <c r="K33" s="215"/>
      <c r="L33" s="152"/>
      <c r="S33" s="12"/>
      <c r="T33" s="12"/>
      <c r="U33" s="12"/>
      <c r="V33" s="12"/>
      <c r="W33" s="12"/>
      <c r="X33" s="12"/>
      <c r="Y33" s="12"/>
      <c r="Z33" s="12"/>
      <c r="AA33" s="12"/>
      <c r="AB33" s="12"/>
      <c r="AC33" s="12"/>
      <c r="AD33" s="12"/>
      <c r="AE33" s="12"/>
    </row>
    <row r="34" spans="1:31" s="35" customFormat="1" ht="14.45" customHeight="1">
      <c r="A34" s="12"/>
      <c r="B34" s="2"/>
      <c r="C34" s="99"/>
      <c r="D34" s="99"/>
      <c r="E34" s="99"/>
      <c r="F34" s="218" t="s">
        <v>40</v>
      </c>
      <c r="G34" s="99"/>
      <c r="H34" s="99"/>
      <c r="I34" s="218" t="s">
        <v>39</v>
      </c>
      <c r="J34" s="218" t="s">
        <v>41</v>
      </c>
      <c r="K34" s="99"/>
      <c r="L34" s="152"/>
      <c r="S34" s="12"/>
      <c r="T34" s="12"/>
      <c r="U34" s="12"/>
      <c r="V34" s="12"/>
      <c r="W34" s="12"/>
      <c r="X34" s="12"/>
      <c r="Y34" s="12"/>
      <c r="Z34" s="12"/>
      <c r="AA34" s="12"/>
      <c r="AB34" s="12"/>
      <c r="AC34" s="12"/>
      <c r="AD34" s="12"/>
      <c r="AE34" s="12"/>
    </row>
    <row r="35" spans="1:31" s="35" customFormat="1" ht="14.45" customHeight="1">
      <c r="A35" s="12"/>
      <c r="B35" s="2"/>
      <c r="C35" s="99"/>
      <c r="D35" s="219" t="s">
        <v>42</v>
      </c>
      <c r="E35" s="94" t="s">
        <v>43</v>
      </c>
      <c r="F35" s="220">
        <f>ROUND((SUM(BE111:BE593)),2)</f>
        <v>0</v>
      </c>
      <c r="G35" s="99"/>
      <c r="H35" s="99"/>
      <c r="I35" s="221">
        <v>0.21</v>
      </c>
      <c r="J35" s="220">
        <f>ROUND(((SUM(BE111:BE593))*I35),2)</f>
        <v>0</v>
      </c>
      <c r="K35" s="99"/>
      <c r="L35" s="152"/>
      <c r="S35" s="12"/>
      <c r="T35" s="12"/>
      <c r="U35" s="12"/>
      <c r="V35" s="12"/>
      <c r="W35" s="12"/>
      <c r="X35" s="12"/>
      <c r="Y35" s="12"/>
      <c r="Z35" s="12"/>
      <c r="AA35" s="12"/>
      <c r="AB35" s="12"/>
      <c r="AC35" s="12"/>
      <c r="AD35" s="12"/>
      <c r="AE35" s="12"/>
    </row>
    <row r="36" spans="1:31" s="35" customFormat="1" ht="14.45" customHeight="1">
      <c r="A36" s="12"/>
      <c r="B36" s="2"/>
      <c r="C36" s="99"/>
      <c r="D36" s="99"/>
      <c r="E36" s="94" t="s">
        <v>44</v>
      </c>
      <c r="F36" s="220">
        <f>ROUND((SUM(BF111:BF593)),2)</f>
        <v>0</v>
      </c>
      <c r="G36" s="99"/>
      <c r="H36" s="99"/>
      <c r="I36" s="221">
        <v>0.15</v>
      </c>
      <c r="J36" s="220">
        <f>ROUND(((SUM(BF111:BF593))*I36),2)</f>
        <v>0</v>
      </c>
      <c r="K36" s="99"/>
      <c r="L36" s="152"/>
      <c r="S36" s="12"/>
      <c r="T36" s="12"/>
      <c r="U36" s="12"/>
      <c r="V36" s="12"/>
      <c r="W36" s="12"/>
      <c r="X36" s="12"/>
      <c r="Y36" s="12"/>
      <c r="Z36" s="12"/>
      <c r="AA36" s="12"/>
      <c r="AB36" s="12"/>
      <c r="AC36" s="12"/>
      <c r="AD36" s="12"/>
      <c r="AE36" s="12"/>
    </row>
    <row r="37" spans="1:31" s="35" customFormat="1" ht="14.45" customHeight="1" hidden="1">
      <c r="A37" s="12"/>
      <c r="B37" s="2"/>
      <c r="C37" s="99"/>
      <c r="D37" s="99"/>
      <c r="E37" s="94" t="s">
        <v>45</v>
      </c>
      <c r="F37" s="220">
        <f>ROUND((SUM(BG111:BG593)),2)</f>
        <v>0</v>
      </c>
      <c r="G37" s="99"/>
      <c r="H37" s="99"/>
      <c r="I37" s="221">
        <v>0.21</v>
      </c>
      <c r="J37" s="220">
        <f>0</f>
        <v>0</v>
      </c>
      <c r="K37" s="99"/>
      <c r="L37" s="152"/>
      <c r="S37" s="12"/>
      <c r="T37" s="12"/>
      <c r="U37" s="12"/>
      <c r="V37" s="12"/>
      <c r="W37" s="12"/>
      <c r="X37" s="12"/>
      <c r="Y37" s="12"/>
      <c r="Z37" s="12"/>
      <c r="AA37" s="12"/>
      <c r="AB37" s="12"/>
      <c r="AC37" s="12"/>
      <c r="AD37" s="12"/>
      <c r="AE37" s="12"/>
    </row>
    <row r="38" spans="1:31" s="35" customFormat="1" ht="14.45" customHeight="1" hidden="1">
      <c r="A38" s="12"/>
      <c r="B38" s="2"/>
      <c r="C38" s="99"/>
      <c r="D38" s="99"/>
      <c r="E38" s="94" t="s">
        <v>46</v>
      </c>
      <c r="F38" s="220">
        <f>ROUND((SUM(BH111:BH593)),2)</f>
        <v>0</v>
      </c>
      <c r="G38" s="99"/>
      <c r="H38" s="99"/>
      <c r="I38" s="221">
        <v>0.15</v>
      </c>
      <c r="J38" s="220">
        <f>0</f>
        <v>0</v>
      </c>
      <c r="K38" s="99"/>
      <c r="L38" s="152"/>
      <c r="S38" s="12"/>
      <c r="T38" s="12"/>
      <c r="U38" s="12"/>
      <c r="V38" s="12"/>
      <c r="W38" s="12"/>
      <c r="X38" s="12"/>
      <c r="Y38" s="12"/>
      <c r="Z38" s="12"/>
      <c r="AA38" s="12"/>
      <c r="AB38" s="12"/>
      <c r="AC38" s="12"/>
      <c r="AD38" s="12"/>
      <c r="AE38" s="12"/>
    </row>
    <row r="39" spans="1:31" s="35" customFormat="1" ht="14.45" customHeight="1" hidden="1">
      <c r="A39" s="12"/>
      <c r="B39" s="2"/>
      <c r="C39" s="99"/>
      <c r="D39" s="99"/>
      <c r="E39" s="94" t="s">
        <v>47</v>
      </c>
      <c r="F39" s="220">
        <f>ROUND((SUM(BI111:BI593)),2)</f>
        <v>0</v>
      </c>
      <c r="G39" s="99"/>
      <c r="H39" s="99"/>
      <c r="I39" s="221">
        <v>0</v>
      </c>
      <c r="J39" s="220">
        <f>0</f>
        <v>0</v>
      </c>
      <c r="K39" s="99"/>
      <c r="L39" s="152"/>
      <c r="S39" s="12"/>
      <c r="T39" s="12"/>
      <c r="U39" s="12"/>
      <c r="V39" s="12"/>
      <c r="W39" s="12"/>
      <c r="X39" s="12"/>
      <c r="Y39" s="12"/>
      <c r="Z39" s="12"/>
      <c r="AA39" s="12"/>
      <c r="AB39" s="12"/>
      <c r="AC39" s="12"/>
      <c r="AD39" s="12"/>
      <c r="AE39" s="12"/>
    </row>
    <row r="40" spans="1:31" s="35" customFormat="1" ht="6.95" customHeight="1">
      <c r="A40" s="12"/>
      <c r="B40" s="2"/>
      <c r="C40" s="99"/>
      <c r="D40" s="99"/>
      <c r="E40" s="99"/>
      <c r="F40" s="99"/>
      <c r="G40" s="99"/>
      <c r="H40" s="99"/>
      <c r="I40" s="99"/>
      <c r="J40" s="99"/>
      <c r="K40" s="99"/>
      <c r="L40" s="152"/>
      <c r="S40" s="12"/>
      <c r="T40" s="12"/>
      <c r="U40" s="12"/>
      <c r="V40" s="12"/>
      <c r="W40" s="12"/>
      <c r="X40" s="12"/>
      <c r="Y40" s="12"/>
      <c r="Z40" s="12"/>
      <c r="AA40" s="12"/>
      <c r="AB40" s="12"/>
      <c r="AC40" s="12"/>
      <c r="AD40" s="12"/>
      <c r="AE40" s="12"/>
    </row>
    <row r="41" spans="1:31" s="35" customFormat="1" ht="25.35" customHeight="1">
      <c r="A41" s="12"/>
      <c r="B41" s="2"/>
      <c r="C41" s="228"/>
      <c r="D41" s="222" t="s">
        <v>48</v>
      </c>
      <c r="E41" s="130"/>
      <c r="F41" s="130"/>
      <c r="G41" s="223" t="s">
        <v>49</v>
      </c>
      <c r="H41" s="224" t="s">
        <v>50</v>
      </c>
      <c r="I41" s="130"/>
      <c r="J41" s="225">
        <f>SUM(J32:J39)</f>
        <v>0</v>
      </c>
      <c r="K41" s="226"/>
      <c r="L41" s="152"/>
      <c r="S41" s="12"/>
      <c r="T41" s="12"/>
      <c r="U41" s="12"/>
      <c r="V41" s="12"/>
      <c r="W41" s="12"/>
      <c r="X41" s="12"/>
      <c r="Y41" s="12"/>
      <c r="Z41" s="12"/>
      <c r="AA41" s="12"/>
      <c r="AB41" s="12"/>
      <c r="AC41" s="12"/>
      <c r="AD41" s="12"/>
      <c r="AE41" s="12"/>
    </row>
    <row r="42" spans="1:31" s="35" customFormat="1" ht="14.45" customHeight="1">
      <c r="A42" s="12"/>
      <c r="B42" s="39"/>
      <c r="C42" s="117"/>
      <c r="D42" s="117"/>
      <c r="E42" s="117"/>
      <c r="F42" s="117"/>
      <c r="G42" s="117"/>
      <c r="H42" s="117"/>
      <c r="I42" s="117"/>
      <c r="J42" s="117"/>
      <c r="K42" s="117"/>
      <c r="L42" s="152"/>
      <c r="S42" s="12"/>
      <c r="T42" s="12"/>
      <c r="U42" s="12"/>
      <c r="V42" s="12"/>
      <c r="W42" s="12"/>
      <c r="X42" s="12"/>
      <c r="Y42" s="12"/>
      <c r="Z42" s="12"/>
      <c r="AA42" s="12"/>
      <c r="AB42" s="12"/>
      <c r="AC42" s="12"/>
      <c r="AD42" s="12"/>
      <c r="AE42" s="12"/>
    </row>
    <row r="43" spans="3:11" ht="12">
      <c r="C43" s="90"/>
      <c r="D43" s="90"/>
      <c r="E43" s="90"/>
      <c r="F43" s="90"/>
      <c r="G43" s="90"/>
      <c r="H43" s="90"/>
      <c r="I43" s="90"/>
      <c r="J43" s="90"/>
      <c r="K43" s="90"/>
    </row>
    <row r="44" spans="3:11" ht="12">
      <c r="C44" s="90"/>
      <c r="D44" s="90"/>
      <c r="E44" s="90"/>
      <c r="F44" s="90"/>
      <c r="G44" s="90"/>
      <c r="H44" s="90"/>
      <c r="I44" s="90"/>
      <c r="J44" s="90"/>
      <c r="K44" s="90"/>
    </row>
    <row r="45" spans="3:11" ht="12">
      <c r="C45" s="90"/>
      <c r="D45" s="90"/>
      <c r="E45" s="90"/>
      <c r="F45" s="90"/>
      <c r="G45" s="90"/>
      <c r="H45" s="90"/>
      <c r="I45" s="90"/>
      <c r="J45" s="90"/>
      <c r="K45" s="90"/>
    </row>
    <row r="46" spans="1:31" s="35" customFormat="1" ht="6.95" customHeight="1">
      <c r="A46" s="12"/>
      <c r="B46" s="41"/>
      <c r="C46" s="118"/>
      <c r="D46" s="118"/>
      <c r="E46" s="118"/>
      <c r="F46" s="118"/>
      <c r="G46" s="118"/>
      <c r="H46" s="118"/>
      <c r="I46" s="118"/>
      <c r="J46" s="118"/>
      <c r="K46" s="118"/>
      <c r="L46" s="152"/>
      <c r="S46" s="12"/>
      <c r="T46" s="12"/>
      <c r="U46" s="12"/>
      <c r="V46" s="12"/>
      <c r="W46" s="12"/>
      <c r="X46" s="12"/>
      <c r="Y46" s="12"/>
      <c r="Z46" s="12"/>
      <c r="AA46" s="12"/>
      <c r="AB46" s="12"/>
      <c r="AC46" s="12"/>
      <c r="AD46" s="12"/>
      <c r="AE46" s="12"/>
    </row>
    <row r="47" spans="1:31" s="35" customFormat="1" ht="24.95" customHeight="1">
      <c r="A47" s="12"/>
      <c r="B47" s="2"/>
      <c r="C47" s="89" t="s">
        <v>107</v>
      </c>
      <c r="D47" s="99"/>
      <c r="E47" s="99"/>
      <c r="F47" s="99"/>
      <c r="G47" s="99"/>
      <c r="H47" s="99"/>
      <c r="I47" s="99"/>
      <c r="J47" s="99"/>
      <c r="K47" s="99"/>
      <c r="L47" s="152"/>
      <c r="S47" s="12"/>
      <c r="T47" s="12"/>
      <c r="U47" s="12"/>
      <c r="V47" s="12"/>
      <c r="W47" s="12"/>
      <c r="X47" s="12"/>
      <c r="Y47" s="12"/>
      <c r="Z47" s="12"/>
      <c r="AA47" s="12"/>
      <c r="AB47" s="12"/>
      <c r="AC47" s="12"/>
      <c r="AD47" s="12"/>
      <c r="AE47" s="12"/>
    </row>
    <row r="48" spans="1:31" s="35" customFormat="1" ht="6.95" customHeight="1">
      <c r="A48" s="12"/>
      <c r="B48" s="2"/>
      <c r="C48" s="99"/>
      <c r="D48" s="99"/>
      <c r="E48" s="99"/>
      <c r="F48" s="99"/>
      <c r="G48" s="99"/>
      <c r="H48" s="99"/>
      <c r="I48" s="99"/>
      <c r="J48" s="99"/>
      <c r="K48" s="99"/>
      <c r="L48" s="152"/>
      <c r="S48" s="12"/>
      <c r="T48" s="12"/>
      <c r="U48" s="12"/>
      <c r="V48" s="12"/>
      <c r="W48" s="12"/>
      <c r="X48" s="12"/>
      <c r="Y48" s="12"/>
      <c r="Z48" s="12"/>
      <c r="AA48" s="12"/>
      <c r="AB48" s="12"/>
      <c r="AC48" s="12"/>
      <c r="AD48" s="12"/>
      <c r="AE48" s="12"/>
    </row>
    <row r="49" spans="1:31" s="35" customFormat="1" ht="12" customHeight="1">
      <c r="A49" s="12"/>
      <c r="B49" s="2"/>
      <c r="C49" s="94" t="s">
        <v>17</v>
      </c>
      <c r="D49" s="99"/>
      <c r="E49" s="99"/>
      <c r="F49" s="99"/>
      <c r="G49" s="99"/>
      <c r="H49" s="99"/>
      <c r="I49" s="99"/>
      <c r="J49" s="99"/>
      <c r="K49" s="99"/>
      <c r="L49" s="152"/>
      <c r="S49" s="12"/>
      <c r="T49" s="12"/>
      <c r="U49" s="12"/>
      <c r="V49" s="12"/>
      <c r="W49" s="12"/>
      <c r="X49" s="12"/>
      <c r="Y49" s="12"/>
      <c r="Z49" s="12"/>
      <c r="AA49" s="12"/>
      <c r="AB49" s="12"/>
      <c r="AC49" s="12"/>
      <c r="AD49" s="12"/>
      <c r="AE49" s="12"/>
    </row>
    <row r="50" spans="1:31" s="35" customFormat="1" ht="26.25" customHeight="1">
      <c r="A50" s="12"/>
      <c r="B50" s="2"/>
      <c r="C50" s="99"/>
      <c r="D50" s="99"/>
      <c r="E50" s="210" t="str">
        <f>E7</f>
        <v>Stavební úpravy pro urgentní příjem interních oborů Nemocnice Tábor, a.s.</v>
      </c>
      <c r="F50" s="211"/>
      <c r="G50" s="211"/>
      <c r="H50" s="211"/>
      <c r="I50" s="99"/>
      <c r="J50" s="99"/>
      <c r="K50" s="99"/>
      <c r="L50" s="152"/>
      <c r="S50" s="12"/>
      <c r="T50" s="12"/>
      <c r="U50" s="12"/>
      <c r="V50" s="12"/>
      <c r="W50" s="12"/>
      <c r="X50" s="12"/>
      <c r="Y50" s="12"/>
      <c r="Z50" s="12"/>
      <c r="AA50" s="12"/>
      <c r="AB50" s="12"/>
      <c r="AC50" s="12"/>
      <c r="AD50" s="12"/>
      <c r="AE50" s="12"/>
    </row>
    <row r="51" spans="2:12" ht="12" customHeight="1">
      <c r="B51" s="25"/>
      <c r="C51" s="94" t="s">
        <v>103</v>
      </c>
      <c r="D51" s="90"/>
      <c r="E51" s="90"/>
      <c r="F51" s="90"/>
      <c r="G51" s="90"/>
      <c r="H51" s="90"/>
      <c r="I51" s="90"/>
      <c r="J51" s="90"/>
      <c r="K51" s="90"/>
      <c r="L51" s="25"/>
    </row>
    <row r="52" spans="1:31" s="35" customFormat="1" ht="16.5" customHeight="1">
      <c r="A52" s="12"/>
      <c r="B52" s="2"/>
      <c r="C52" s="99"/>
      <c r="D52" s="99"/>
      <c r="E52" s="210" t="s">
        <v>104</v>
      </c>
      <c r="F52" s="212"/>
      <c r="G52" s="212"/>
      <c r="H52" s="212"/>
      <c r="I52" s="99"/>
      <c r="J52" s="99"/>
      <c r="K52" s="99"/>
      <c r="L52" s="152"/>
      <c r="S52" s="12"/>
      <c r="T52" s="12"/>
      <c r="U52" s="12"/>
      <c r="V52" s="12"/>
      <c r="W52" s="12"/>
      <c r="X52" s="12"/>
      <c r="Y52" s="12"/>
      <c r="Z52" s="12"/>
      <c r="AA52" s="12"/>
      <c r="AB52" s="12"/>
      <c r="AC52" s="12"/>
      <c r="AD52" s="12"/>
      <c r="AE52" s="12"/>
    </row>
    <row r="53" spans="1:31" s="35" customFormat="1" ht="12" customHeight="1">
      <c r="A53" s="12"/>
      <c r="B53" s="2"/>
      <c r="C53" s="94" t="s">
        <v>105</v>
      </c>
      <c r="D53" s="99"/>
      <c r="E53" s="99"/>
      <c r="F53" s="99"/>
      <c r="G53" s="99"/>
      <c r="H53" s="99"/>
      <c r="I53" s="99"/>
      <c r="J53" s="99"/>
      <c r="K53" s="99"/>
      <c r="L53" s="152"/>
      <c r="S53" s="12"/>
      <c r="T53" s="12"/>
      <c r="U53" s="12"/>
      <c r="V53" s="12"/>
      <c r="W53" s="12"/>
      <c r="X53" s="12"/>
      <c r="Y53" s="12"/>
      <c r="Z53" s="12"/>
      <c r="AA53" s="12"/>
      <c r="AB53" s="12"/>
      <c r="AC53" s="12"/>
      <c r="AD53" s="12"/>
      <c r="AE53" s="12"/>
    </row>
    <row r="54" spans="1:31" s="35" customFormat="1" ht="16.5" customHeight="1">
      <c r="A54" s="12"/>
      <c r="B54" s="2"/>
      <c r="C54" s="99"/>
      <c r="D54" s="99"/>
      <c r="E54" s="122" t="str">
        <f>E11</f>
        <v>5 - Přístavba a zastřešení</v>
      </c>
      <c r="F54" s="212"/>
      <c r="G54" s="212"/>
      <c r="H54" s="212"/>
      <c r="I54" s="99"/>
      <c r="J54" s="99"/>
      <c r="K54" s="99"/>
      <c r="L54" s="152"/>
      <c r="S54" s="12"/>
      <c r="T54" s="12"/>
      <c r="U54" s="12"/>
      <c r="V54" s="12"/>
      <c r="W54" s="12"/>
      <c r="X54" s="12"/>
      <c r="Y54" s="12"/>
      <c r="Z54" s="12"/>
      <c r="AA54" s="12"/>
      <c r="AB54" s="12"/>
      <c r="AC54" s="12"/>
      <c r="AD54" s="12"/>
      <c r="AE54" s="12"/>
    </row>
    <row r="55" spans="1:31" s="35" customFormat="1" ht="6.95" customHeight="1">
      <c r="A55" s="12"/>
      <c r="B55" s="2"/>
      <c r="C55" s="99"/>
      <c r="D55" s="99"/>
      <c r="E55" s="99"/>
      <c r="F55" s="99"/>
      <c r="G55" s="99"/>
      <c r="H55" s="99"/>
      <c r="I55" s="99"/>
      <c r="J55" s="99"/>
      <c r="K55" s="99"/>
      <c r="L55" s="152"/>
      <c r="S55" s="12"/>
      <c r="T55" s="12"/>
      <c r="U55" s="12"/>
      <c r="V55" s="12"/>
      <c r="W55" s="12"/>
      <c r="X55" s="12"/>
      <c r="Y55" s="12"/>
      <c r="Z55" s="12"/>
      <c r="AA55" s="12"/>
      <c r="AB55" s="12"/>
      <c r="AC55" s="12"/>
      <c r="AD55" s="12"/>
      <c r="AE55" s="12"/>
    </row>
    <row r="56" spans="1:31" s="35" customFormat="1" ht="12" customHeight="1">
      <c r="A56" s="12"/>
      <c r="B56" s="2"/>
      <c r="C56" s="94" t="s">
        <v>21</v>
      </c>
      <c r="D56" s="99"/>
      <c r="E56" s="99"/>
      <c r="F56" s="95" t="str">
        <f>F14</f>
        <v>Tř. Kpt. Jaroše 200/10, 390 03 Tábor</v>
      </c>
      <c r="G56" s="99"/>
      <c r="H56" s="99"/>
      <c r="I56" s="94" t="s">
        <v>23</v>
      </c>
      <c r="J56" s="213" t="str">
        <f>IF(J14="","",J14)</f>
        <v>29. 4. 2020</v>
      </c>
      <c r="K56" s="99"/>
      <c r="L56" s="152"/>
      <c r="S56" s="12"/>
      <c r="T56" s="12"/>
      <c r="U56" s="12"/>
      <c r="V56" s="12"/>
      <c r="W56" s="12"/>
      <c r="X56" s="12"/>
      <c r="Y56" s="12"/>
      <c r="Z56" s="12"/>
      <c r="AA56" s="12"/>
      <c r="AB56" s="12"/>
      <c r="AC56" s="12"/>
      <c r="AD56" s="12"/>
      <c r="AE56" s="12"/>
    </row>
    <row r="57" spans="1:31" s="35" customFormat="1" ht="6.95" customHeight="1">
      <c r="A57" s="12"/>
      <c r="B57" s="2"/>
      <c r="C57" s="99"/>
      <c r="D57" s="99"/>
      <c r="E57" s="99"/>
      <c r="F57" s="99"/>
      <c r="G57" s="99"/>
      <c r="H57" s="99"/>
      <c r="I57" s="99"/>
      <c r="J57" s="99"/>
      <c r="K57" s="99"/>
      <c r="L57" s="152"/>
      <c r="S57" s="12"/>
      <c r="T57" s="12"/>
      <c r="U57" s="12"/>
      <c r="V57" s="12"/>
      <c r="W57" s="12"/>
      <c r="X57" s="12"/>
      <c r="Y57" s="12"/>
      <c r="Z57" s="12"/>
      <c r="AA57" s="12"/>
      <c r="AB57" s="12"/>
      <c r="AC57" s="12"/>
      <c r="AD57" s="12"/>
      <c r="AE57" s="12"/>
    </row>
    <row r="58" spans="1:31" s="35" customFormat="1" ht="15.2" customHeight="1">
      <c r="A58" s="12"/>
      <c r="B58" s="2"/>
      <c r="C58" s="94" t="s">
        <v>25</v>
      </c>
      <c r="D58" s="99"/>
      <c r="E58" s="99"/>
      <c r="F58" s="95" t="str">
        <f>E17</f>
        <v>Nemocnice Tábor, a.s.</v>
      </c>
      <c r="G58" s="99"/>
      <c r="H58" s="99"/>
      <c r="I58" s="94" t="s">
        <v>31</v>
      </c>
      <c r="J58" s="227" t="str">
        <f>E23</f>
        <v>AGP nova spol. s r.o.</v>
      </c>
      <c r="K58" s="99"/>
      <c r="L58" s="152"/>
      <c r="S58" s="12"/>
      <c r="T58" s="12"/>
      <c r="U58" s="12"/>
      <c r="V58" s="12"/>
      <c r="W58" s="12"/>
      <c r="X58" s="12"/>
      <c r="Y58" s="12"/>
      <c r="Z58" s="12"/>
      <c r="AA58" s="12"/>
      <c r="AB58" s="12"/>
      <c r="AC58" s="12"/>
      <c r="AD58" s="12"/>
      <c r="AE58" s="12"/>
    </row>
    <row r="59" spans="1:31" s="35" customFormat="1" ht="15.2" customHeight="1">
      <c r="A59" s="12"/>
      <c r="B59" s="2"/>
      <c r="C59" s="94" t="s">
        <v>29</v>
      </c>
      <c r="D59" s="99"/>
      <c r="E59" s="99"/>
      <c r="F59" s="95" t="str">
        <f>IF(E20="","",E20)</f>
        <v>Vyplň údaj</v>
      </c>
      <c r="G59" s="99"/>
      <c r="H59" s="99"/>
      <c r="I59" s="94" t="s">
        <v>34</v>
      </c>
      <c r="J59" s="227" t="str">
        <f>E26</f>
        <v xml:space="preserve"> </v>
      </c>
      <c r="K59" s="99"/>
      <c r="L59" s="152"/>
      <c r="S59" s="12"/>
      <c r="T59" s="12"/>
      <c r="U59" s="12"/>
      <c r="V59" s="12"/>
      <c r="W59" s="12"/>
      <c r="X59" s="12"/>
      <c r="Y59" s="12"/>
      <c r="Z59" s="12"/>
      <c r="AA59" s="12"/>
      <c r="AB59" s="12"/>
      <c r="AC59" s="12"/>
      <c r="AD59" s="12"/>
      <c r="AE59" s="12"/>
    </row>
    <row r="60" spans="1:31" s="35" customFormat="1" ht="10.35" customHeight="1">
      <c r="A60" s="12"/>
      <c r="B60" s="2"/>
      <c r="C60" s="99"/>
      <c r="D60" s="99"/>
      <c r="E60" s="99"/>
      <c r="F60" s="99"/>
      <c r="G60" s="99"/>
      <c r="H60" s="99"/>
      <c r="I60" s="99"/>
      <c r="J60" s="99"/>
      <c r="K60" s="99"/>
      <c r="L60" s="152"/>
      <c r="S60" s="12"/>
      <c r="T60" s="12"/>
      <c r="U60" s="12"/>
      <c r="V60" s="12"/>
      <c r="W60" s="12"/>
      <c r="X60" s="12"/>
      <c r="Y60" s="12"/>
      <c r="Z60" s="12"/>
      <c r="AA60" s="12"/>
      <c r="AB60" s="12"/>
      <c r="AC60" s="12"/>
      <c r="AD60" s="12"/>
      <c r="AE60" s="12"/>
    </row>
    <row r="61" spans="1:31" s="35" customFormat="1" ht="29.25" customHeight="1">
      <c r="A61" s="12"/>
      <c r="B61" s="2"/>
      <c r="C61" s="276" t="s">
        <v>108</v>
      </c>
      <c r="D61" s="228"/>
      <c r="E61" s="228"/>
      <c r="F61" s="228"/>
      <c r="G61" s="228"/>
      <c r="H61" s="228"/>
      <c r="I61" s="228"/>
      <c r="J61" s="229" t="s">
        <v>109</v>
      </c>
      <c r="K61" s="228"/>
      <c r="L61" s="152"/>
      <c r="S61" s="12"/>
      <c r="T61" s="12"/>
      <c r="U61" s="12"/>
      <c r="V61" s="12"/>
      <c r="W61" s="12"/>
      <c r="X61" s="12"/>
      <c r="Y61" s="12"/>
      <c r="Z61" s="12"/>
      <c r="AA61" s="12"/>
      <c r="AB61" s="12"/>
      <c r="AC61" s="12"/>
      <c r="AD61" s="12"/>
      <c r="AE61" s="12"/>
    </row>
    <row r="62" spans="1:31" s="35" customFormat="1" ht="10.35" customHeight="1">
      <c r="A62" s="12"/>
      <c r="B62" s="2"/>
      <c r="C62" s="99"/>
      <c r="D62" s="99"/>
      <c r="E62" s="99"/>
      <c r="F62" s="99"/>
      <c r="G62" s="99"/>
      <c r="H62" s="99"/>
      <c r="I62" s="99"/>
      <c r="J62" s="99"/>
      <c r="K62" s="99"/>
      <c r="L62" s="152"/>
      <c r="S62" s="12"/>
      <c r="T62" s="12"/>
      <c r="U62" s="12"/>
      <c r="V62" s="12"/>
      <c r="W62" s="12"/>
      <c r="X62" s="12"/>
      <c r="Y62" s="12"/>
      <c r="Z62" s="12"/>
      <c r="AA62" s="12"/>
      <c r="AB62" s="12"/>
      <c r="AC62" s="12"/>
      <c r="AD62" s="12"/>
      <c r="AE62" s="12"/>
    </row>
    <row r="63" spans="1:47" s="35" customFormat="1" ht="22.9" customHeight="1">
      <c r="A63" s="12"/>
      <c r="B63" s="2"/>
      <c r="C63" s="277" t="s">
        <v>70</v>
      </c>
      <c r="D63" s="99"/>
      <c r="E63" s="99"/>
      <c r="F63" s="99"/>
      <c r="G63" s="99"/>
      <c r="H63" s="99"/>
      <c r="I63" s="99"/>
      <c r="J63" s="217">
        <f>J111</f>
        <v>0</v>
      </c>
      <c r="K63" s="99"/>
      <c r="L63" s="152"/>
      <c r="S63" s="12"/>
      <c r="T63" s="12"/>
      <c r="U63" s="12"/>
      <c r="V63" s="12"/>
      <c r="W63" s="12"/>
      <c r="X63" s="12"/>
      <c r="Y63" s="12"/>
      <c r="Z63" s="12"/>
      <c r="AA63" s="12"/>
      <c r="AB63" s="12"/>
      <c r="AC63" s="12"/>
      <c r="AD63" s="12"/>
      <c r="AE63" s="12"/>
      <c r="AU63" s="22" t="s">
        <v>110</v>
      </c>
    </row>
    <row r="64" spans="2:12" s="160" customFormat="1" ht="24.95" customHeight="1">
      <c r="B64" s="161"/>
      <c r="C64" s="233"/>
      <c r="D64" s="230" t="s">
        <v>728</v>
      </c>
      <c r="E64" s="231"/>
      <c r="F64" s="231"/>
      <c r="G64" s="231"/>
      <c r="H64" s="231"/>
      <c r="I64" s="231"/>
      <c r="J64" s="232">
        <f>J112</f>
        <v>0</v>
      </c>
      <c r="K64" s="233"/>
      <c r="L64" s="161"/>
    </row>
    <row r="65" spans="2:12" s="78" customFormat="1" ht="19.9" customHeight="1">
      <c r="B65" s="162"/>
      <c r="C65" s="146"/>
      <c r="D65" s="234" t="s">
        <v>112</v>
      </c>
      <c r="E65" s="235"/>
      <c r="F65" s="235"/>
      <c r="G65" s="235"/>
      <c r="H65" s="235"/>
      <c r="I65" s="235"/>
      <c r="J65" s="236">
        <f>J113</f>
        <v>0</v>
      </c>
      <c r="K65" s="146"/>
      <c r="L65" s="162"/>
    </row>
    <row r="66" spans="2:12" s="78" customFormat="1" ht="19.9" customHeight="1">
      <c r="B66" s="162"/>
      <c r="C66" s="146"/>
      <c r="D66" s="234" t="s">
        <v>120</v>
      </c>
      <c r="E66" s="235"/>
      <c r="F66" s="235"/>
      <c r="G66" s="235"/>
      <c r="H66" s="235"/>
      <c r="I66" s="235"/>
      <c r="J66" s="236">
        <f>J151</f>
        <v>0</v>
      </c>
      <c r="K66" s="146"/>
      <c r="L66" s="162"/>
    </row>
    <row r="67" spans="2:12" s="78" customFormat="1" ht="19.9" customHeight="1">
      <c r="B67" s="162"/>
      <c r="C67" s="146"/>
      <c r="D67" s="234" t="s">
        <v>121</v>
      </c>
      <c r="E67" s="235"/>
      <c r="F67" s="235"/>
      <c r="G67" s="235"/>
      <c r="H67" s="235"/>
      <c r="I67" s="235"/>
      <c r="J67" s="236">
        <f>J197</f>
        <v>0</v>
      </c>
      <c r="K67" s="146"/>
      <c r="L67" s="162"/>
    </row>
    <row r="68" spans="2:12" s="78" customFormat="1" ht="19.9" customHeight="1">
      <c r="B68" s="162"/>
      <c r="C68" s="146"/>
      <c r="D68" s="234" t="s">
        <v>122</v>
      </c>
      <c r="E68" s="235"/>
      <c r="F68" s="235"/>
      <c r="G68" s="235"/>
      <c r="H68" s="235"/>
      <c r="I68" s="235"/>
      <c r="J68" s="236">
        <f>J239</f>
        <v>0</v>
      </c>
      <c r="K68" s="146"/>
      <c r="L68" s="162"/>
    </row>
    <row r="69" spans="2:12" s="78" customFormat="1" ht="19.9" customHeight="1">
      <c r="B69" s="162"/>
      <c r="C69" s="146"/>
      <c r="D69" s="234" t="s">
        <v>1084</v>
      </c>
      <c r="E69" s="235"/>
      <c r="F69" s="235"/>
      <c r="G69" s="235"/>
      <c r="H69" s="235"/>
      <c r="I69" s="235"/>
      <c r="J69" s="236">
        <f>J287</f>
        <v>0</v>
      </c>
      <c r="K69" s="146"/>
      <c r="L69" s="162"/>
    </row>
    <row r="70" spans="2:12" s="78" customFormat="1" ht="14.85" customHeight="1">
      <c r="B70" s="162"/>
      <c r="C70" s="146"/>
      <c r="D70" s="234" t="s">
        <v>1085</v>
      </c>
      <c r="E70" s="235"/>
      <c r="F70" s="235"/>
      <c r="G70" s="235"/>
      <c r="H70" s="235"/>
      <c r="I70" s="235"/>
      <c r="J70" s="236">
        <f>J288</f>
        <v>0</v>
      </c>
      <c r="K70" s="146"/>
      <c r="L70" s="162"/>
    </row>
    <row r="71" spans="2:12" s="78" customFormat="1" ht="14.85" customHeight="1">
      <c r="B71" s="162"/>
      <c r="C71" s="146"/>
      <c r="D71" s="234" t="s">
        <v>1086</v>
      </c>
      <c r="E71" s="235"/>
      <c r="F71" s="235"/>
      <c r="G71" s="235"/>
      <c r="H71" s="235"/>
      <c r="I71" s="235"/>
      <c r="J71" s="236">
        <f>J304</f>
        <v>0</v>
      </c>
      <c r="K71" s="146"/>
      <c r="L71" s="162"/>
    </row>
    <row r="72" spans="2:12" s="78" customFormat="1" ht="14.85" customHeight="1">
      <c r="B72" s="162"/>
      <c r="C72" s="146"/>
      <c r="D72" s="234" t="s">
        <v>1087</v>
      </c>
      <c r="E72" s="235"/>
      <c r="F72" s="235"/>
      <c r="G72" s="235"/>
      <c r="H72" s="235"/>
      <c r="I72" s="235"/>
      <c r="J72" s="236">
        <f>J336</f>
        <v>0</v>
      </c>
      <c r="K72" s="146"/>
      <c r="L72" s="162"/>
    </row>
    <row r="73" spans="2:12" s="78" customFormat="1" ht="19.9" customHeight="1">
      <c r="B73" s="162"/>
      <c r="C73" s="146"/>
      <c r="D73" s="234" t="s">
        <v>125</v>
      </c>
      <c r="E73" s="235"/>
      <c r="F73" s="235"/>
      <c r="G73" s="235"/>
      <c r="H73" s="235"/>
      <c r="I73" s="235"/>
      <c r="J73" s="236">
        <f>J357</f>
        <v>0</v>
      </c>
      <c r="K73" s="146"/>
      <c r="L73" s="162"/>
    </row>
    <row r="74" spans="2:12" s="78" customFormat="1" ht="14.85" customHeight="1">
      <c r="B74" s="162"/>
      <c r="C74" s="146"/>
      <c r="D74" s="234" t="s">
        <v>969</v>
      </c>
      <c r="E74" s="235"/>
      <c r="F74" s="235"/>
      <c r="G74" s="235"/>
      <c r="H74" s="235"/>
      <c r="I74" s="235"/>
      <c r="J74" s="236">
        <f>J358</f>
        <v>0</v>
      </c>
      <c r="K74" s="146"/>
      <c r="L74" s="162"/>
    </row>
    <row r="75" spans="2:12" s="78" customFormat="1" ht="14.85" customHeight="1">
      <c r="B75" s="162"/>
      <c r="C75" s="146"/>
      <c r="D75" s="234" t="s">
        <v>970</v>
      </c>
      <c r="E75" s="235"/>
      <c r="F75" s="235"/>
      <c r="G75" s="235"/>
      <c r="H75" s="235"/>
      <c r="I75" s="235"/>
      <c r="J75" s="236">
        <f>J367</f>
        <v>0</v>
      </c>
      <c r="K75" s="146"/>
      <c r="L75" s="162"/>
    </row>
    <row r="76" spans="2:12" s="78" customFormat="1" ht="14.85" customHeight="1">
      <c r="B76" s="162"/>
      <c r="C76" s="146"/>
      <c r="D76" s="234" t="s">
        <v>1088</v>
      </c>
      <c r="E76" s="235"/>
      <c r="F76" s="235"/>
      <c r="G76" s="235"/>
      <c r="H76" s="235"/>
      <c r="I76" s="235"/>
      <c r="J76" s="236">
        <f>J372</f>
        <v>0</v>
      </c>
      <c r="K76" s="146"/>
      <c r="L76" s="162"/>
    </row>
    <row r="77" spans="2:12" s="78" customFormat="1" ht="19.9" customHeight="1">
      <c r="B77" s="162"/>
      <c r="C77" s="146"/>
      <c r="D77" s="234" t="s">
        <v>128</v>
      </c>
      <c r="E77" s="235"/>
      <c r="F77" s="235"/>
      <c r="G77" s="235"/>
      <c r="H77" s="235"/>
      <c r="I77" s="235"/>
      <c r="J77" s="236">
        <f>J384</f>
        <v>0</v>
      </c>
      <c r="K77" s="146"/>
      <c r="L77" s="162"/>
    </row>
    <row r="78" spans="2:12" s="78" customFormat="1" ht="19.9" customHeight="1">
      <c r="B78" s="162"/>
      <c r="C78" s="146"/>
      <c r="D78" s="234" t="s">
        <v>129</v>
      </c>
      <c r="E78" s="235"/>
      <c r="F78" s="235"/>
      <c r="G78" s="235"/>
      <c r="H78" s="235"/>
      <c r="I78" s="235"/>
      <c r="J78" s="236">
        <f>J394</f>
        <v>0</v>
      </c>
      <c r="K78" s="146"/>
      <c r="L78" s="162"/>
    </row>
    <row r="79" spans="2:12" s="160" customFormat="1" ht="24.95" customHeight="1">
      <c r="B79" s="161"/>
      <c r="C79" s="233"/>
      <c r="D79" s="230" t="s">
        <v>918</v>
      </c>
      <c r="E79" s="231"/>
      <c r="F79" s="231"/>
      <c r="G79" s="231"/>
      <c r="H79" s="231"/>
      <c r="I79" s="231"/>
      <c r="J79" s="232">
        <f>J397</f>
        <v>0</v>
      </c>
      <c r="K79" s="233"/>
      <c r="L79" s="161"/>
    </row>
    <row r="80" spans="2:12" s="78" customFormat="1" ht="19.9" customHeight="1">
      <c r="B80" s="162"/>
      <c r="C80" s="146"/>
      <c r="D80" s="234" t="s">
        <v>1089</v>
      </c>
      <c r="E80" s="235"/>
      <c r="F80" s="235"/>
      <c r="G80" s="235"/>
      <c r="H80" s="235"/>
      <c r="I80" s="235"/>
      <c r="J80" s="236">
        <f>J398</f>
        <v>0</v>
      </c>
      <c r="K80" s="146"/>
      <c r="L80" s="162"/>
    </row>
    <row r="81" spans="2:12" s="78" customFormat="1" ht="19.9" customHeight="1">
      <c r="B81" s="162"/>
      <c r="C81" s="146"/>
      <c r="D81" s="234" t="s">
        <v>1090</v>
      </c>
      <c r="E81" s="235"/>
      <c r="F81" s="235"/>
      <c r="G81" s="235"/>
      <c r="H81" s="235"/>
      <c r="I81" s="235"/>
      <c r="J81" s="236">
        <f>J458</f>
        <v>0</v>
      </c>
      <c r="K81" s="146"/>
      <c r="L81" s="162"/>
    </row>
    <row r="82" spans="2:12" s="78" customFormat="1" ht="19.9" customHeight="1">
      <c r="B82" s="162"/>
      <c r="C82" s="146"/>
      <c r="D82" s="234" t="s">
        <v>1091</v>
      </c>
      <c r="E82" s="235"/>
      <c r="F82" s="235"/>
      <c r="G82" s="235"/>
      <c r="H82" s="235"/>
      <c r="I82" s="235"/>
      <c r="J82" s="236">
        <f>J477</f>
        <v>0</v>
      </c>
      <c r="K82" s="146"/>
      <c r="L82" s="162"/>
    </row>
    <row r="83" spans="2:12" s="78" customFormat="1" ht="19.9" customHeight="1">
      <c r="B83" s="162"/>
      <c r="C83" s="146"/>
      <c r="D83" s="234" t="s">
        <v>1092</v>
      </c>
      <c r="E83" s="235"/>
      <c r="F83" s="235"/>
      <c r="G83" s="235"/>
      <c r="H83" s="235"/>
      <c r="I83" s="235"/>
      <c r="J83" s="236">
        <f>J495</f>
        <v>0</v>
      </c>
      <c r="K83" s="146"/>
      <c r="L83" s="162"/>
    </row>
    <row r="84" spans="2:12" s="78" customFormat="1" ht="19.9" customHeight="1">
      <c r="B84" s="162"/>
      <c r="C84" s="146"/>
      <c r="D84" s="234" t="s">
        <v>1093</v>
      </c>
      <c r="E84" s="235"/>
      <c r="F84" s="235"/>
      <c r="G84" s="235"/>
      <c r="H84" s="235"/>
      <c r="I84" s="235"/>
      <c r="J84" s="236">
        <f>J509</f>
        <v>0</v>
      </c>
      <c r="K84" s="146"/>
      <c r="L84" s="162"/>
    </row>
    <row r="85" spans="2:12" s="78" customFormat="1" ht="19.9" customHeight="1">
      <c r="B85" s="162"/>
      <c r="C85" s="146"/>
      <c r="D85" s="234" t="s">
        <v>972</v>
      </c>
      <c r="E85" s="235"/>
      <c r="F85" s="235"/>
      <c r="G85" s="235"/>
      <c r="H85" s="235"/>
      <c r="I85" s="235"/>
      <c r="J85" s="236">
        <f>J525</f>
        <v>0</v>
      </c>
      <c r="K85" s="146"/>
      <c r="L85" s="162"/>
    </row>
    <row r="86" spans="2:12" s="78" customFormat="1" ht="19.9" customHeight="1">
      <c r="B86" s="162"/>
      <c r="C86" s="146"/>
      <c r="D86" s="234" t="s">
        <v>1094</v>
      </c>
      <c r="E86" s="235"/>
      <c r="F86" s="235"/>
      <c r="G86" s="235"/>
      <c r="H86" s="235"/>
      <c r="I86" s="235"/>
      <c r="J86" s="236">
        <f>J533</f>
        <v>0</v>
      </c>
      <c r="K86" s="146"/>
      <c r="L86" s="162"/>
    </row>
    <row r="87" spans="2:12" s="78" customFormat="1" ht="19.9" customHeight="1">
      <c r="B87" s="162"/>
      <c r="C87" s="146"/>
      <c r="D87" s="234" t="s">
        <v>1095</v>
      </c>
      <c r="E87" s="235"/>
      <c r="F87" s="235"/>
      <c r="G87" s="235"/>
      <c r="H87" s="235"/>
      <c r="I87" s="235"/>
      <c r="J87" s="236">
        <f>J557</f>
        <v>0</v>
      </c>
      <c r="K87" s="146"/>
      <c r="L87" s="162"/>
    </row>
    <row r="88" spans="2:12" s="78" customFormat="1" ht="19.9" customHeight="1">
      <c r="B88" s="162"/>
      <c r="C88" s="146"/>
      <c r="D88" s="234" t="s">
        <v>1096</v>
      </c>
      <c r="E88" s="235"/>
      <c r="F88" s="235"/>
      <c r="G88" s="235"/>
      <c r="H88" s="235"/>
      <c r="I88" s="235"/>
      <c r="J88" s="236">
        <f>J561</f>
        <v>0</v>
      </c>
      <c r="K88" s="146"/>
      <c r="L88" s="162"/>
    </row>
    <row r="89" spans="2:12" s="78" customFormat="1" ht="19.9" customHeight="1">
      <c r="B89" s="162"/>
      <c r="C89" s="146"/>
      <c r="D89" s="234" t="s">
        <v>1097</v>
      </c>
      <c r="E89" s="235"/>
      <c r="F89" s="235"/>
      <c r="G89" s="235"/>
      <c r="H89" s="235"/>
      <c r="I89" s="235"/>
      <c r="J89" s="236">
        <f>J579</f>
        <v>0</v>
      </c>
      <c r="K89" s="146"/>
      <c r="L89" s="162"/>
    </row>
    <row r="90" spans="1:31" s="35" customFormat="1" ht="21.75" customHeight="1">
      <c r="A90" s="12"/>
      <c r="B90" s="2"/>
      <c r="C90" s="99"/>
      <c r="D90" s="99"/>
      <c r="E90" s="99"/>
      <c r="F90" s="99"/>
      <c r="G90" s="99"/>
      <c r="H90" s="99"/>
      <c r="I90" s="99"/>
      <c r="J90" s="99"/>
      <c r="K90" s="99"/>
      <c r="L90" s="152"/>
      <c r="S90" s="12"/>
      <c r="T90" s="12"/>
      <c r="U90" s="12"/>
      <c r="V90" s="12"/>
      <c r="W90" s="12"/>
      <c r="X90" s="12"/>
      <c r="Y90" s="12"/>
      <c r="Z90" s="12"/>
      <c r="AA90" s="12"/>
      <c r="AB90" s="12"/>
      <c r="AC90" s="12"/>
      <c r="AD90" s="12"/>
      <c r="AE90" s="12"/>
    </row>
    <row r="91" spans="1:31" s="35" customFormat="1" ht="6.95" customHeight="1">
      <c r="A91" s="12"/>
      <c r="B91" s="39"/>
      <c r="C91" s="117"/>
      <c r="D91" s="117"/>
      <c r="E91" s="117"/>
      <c r="F91" s="117"/>
      <c r="G91" s="117"/>
      <c r="H91" s="117"/>
      <c r="I91" s="117"/>
      <c r="J91" s="117"/>
      <c r="K91" s="117"/>
      <c r="L91" s="152"/>
      <c r="S91" s="12"/>
      <c r="T91" s="12"/>
      <c r="U91" s="12"/>
      <c r="V91" s="12"/>
      <c r="W91" s="12"/>
      <c r="X91" s="12"/>
      <c r="Y91" s="12"/>
      <c r="Z91" s="12"/>
      <c r="AA91" s="12"/>
      <c r="AB91" s="12"/>
      <c r="AC91" s="12"/>
      <c r="AD91" s="12"/>
      <c r="AE91" s="12"/>
    </row>
    <row r="92" spans="3:11" ht="12">
      <c r="C92" s="90"/>
      <c r="D92" s="90"/>
      <c r="E92" s="90"/>
      <c r="F92" s="90"/>
      <c r="G92" s="90"/>
      <c r="H92" s="90"/>
      <c r="I92" s="90"/>
      <c r="J92" s="90"/>
      <c r="K92" s="90"/>
    </row>
    <row r="93" spans="3:11" ht="12">
      <c r="C93" s="90"/>
      <c r="D93" s="90"/>
      <c r="E93" s="90"/>
      <c r="F93" s="90"/>
      <c r="G93" s="90"/>
      <c r="H93" s="90"/>
      <c r="I93" s="90"/>
      <c r="J93" s="90"/>
      <c r="K93" s="90"/>
    </row>
    <row r="94" spans="3:11" ht="12">
      <c r="C94" s="90"/>
      <c r="D94" s="90"/>
      <c r="E94" s="90"/>
      <c r="F94" s="90"/>
      <c r="G94" s="90"/>
      <c r="H94" s="90"/>
      <c r="I94" s="90"/>
      <c r="J94" s="90"/>
      <c r="K94" s="90"/>
    </row>
    <row r="95" spans="1:31" s="35" customFormat="1" ht="6.95" customHeight="1">
      <c r="A95" s="12"/>
      <c r="B95" s="41"/>
      <c r="C95" s="118"/>
      <c r="D95" s="118"/>
      <c r="E95" s="118"/>
      <c r="F95" s="118"/>
      <c r="G95" s="118"/>
      <c r="H95" s="118"/>
      <c r="I95" s="118"/>
      <c r="J95" s="118"/>
      <c r="K95" s="118"/>
      <c r="L95" s="152"/>
      <c r="S95" s="12"/>
      <c r="T95" s="12"/>
      <c r="U95" s="12"/>
      <c r="V95" s="12"/>
      <c r="W95" s="12"/>
      <c r="X95" s="12"/>
      <c r="Y95" s="12"/>
      <c r="Z95" s="12"/>
      <c r="AA95" s="12"/>
      <c r="AB95" s="12"/>
      <c r="AC95" s="12"/>
      <c r="AD95" s="12"/>
      <c r="AE95" s="12"/>
    </row>
    <row r="96" spans="1:31" s="35" customFormat="1" ht="24.95" customHeight="1">
      <c r="A96" s="12"/>
      <c r="B96" s="2"/>
      <c r="C96" s="89" t="s">
        <v>131</v>
      </c>
      <c r="D96" s="99"/>
      <c r="E96" s="99"/>
      <c r="F96" s="99"/>
      <c r="G96" s="99"/>
      <c r="H96" s="99"/>
      <c r="I96" s="99"/>
      <c r="J96" s="99"/>
      <c r="K96" s="99"/>
      <c r="L96" s="152"/>
      <c r="S96" s="12"/>
      <c r="T96" s="12"/>
      <c r="U96" s="12"/>
      <c r="V96" s="12"/>
      <c r="W96" s="12"/>
      <c r="X96" s="12"/>
      <c r="Y96" s="12"/>
      <c r="Z96" s="12"/>
      <c r="AA96" s="12"/>
      <c r="AB96" s="12"/>
      <c r="AC96" s="12"/>
      <c r="AD96" s="12"/>
      <c r="AE96" s="12"/>
    </row>
    <row r="97" spans="1:31" s="35" customFormat="1" ht="6.95" customHeight="1">
      <c r="A97" s="12"/>
      <c r="B97" s="2"/>
      <c r="C97" s="99"/>
      <c r="D97" s="99"/>
      <c r="E97" s="99"/>
      <c r="F97" s="99"/>
      <c r="G97" s="99"/>
      <c r="H97" s="99"/>
      <c r="I97" s="99"/>
      <c r="J97" s="99"/>
      <c r="K97" s="99"/>
      <c r="L97" s="152"/>
      <c r="S97" s="12"/>
      <c r="T97" s="12"/>
      <c r="U97" s="12"/>
      <c r="V97" s="12"/>
      <c r="W97" s="12"/>
      <c r="X97" s="12"/>
      <c r="Y97" s="12"/>
      <c r="Z97" s="12"/>
      <c r="AA97" s="12"/>
      <c r="AB97" s="12"/>
      <c r="AC97" s="12"/>
      <c r="AD97" s="12"/>
      <c r="AE97" s="12"/>
    </row>
    <row r="98" spans="1:31" s="35" customFormat="1" ht="12" customHeight="1">
      <c r="A98" s="12"/>
      <c r="B98" s="2"/>
      <c r="C98" s="94" t="s">
        <v>17</v>
      </c>
      <c r="D98" s="99"/>
      <c r="E98" s="99"/>
      <c r="F98" s="99"/>
      <c r="G98" s="99"/>
      <c r="H98" s="99"/>
      <c r="I98" s="99"/>
      <c r="J98" s="99"/>
      <c r="K98" s="99"/>
      <c r="L98" s="152"/>
      <c r="S98" s="12"/>
      <c r="T98" s="12"/>
      <c r="U98" s="12"/>
      <c r="V98" s="12"/>
      <c r="W98" s="12"/>
      <c r="X98" s="12"/>
      <c r="Y98" s="12"/>
      <c r="Z98" s="12"/>
      <c r="AA98" s="12"/>
      <c r="AB98" s="12"/>
      <c r="AC98" s="12"/>
      <c r="AD98" s="12"/>
      <c r="AE98" s="12"/>
    </row>
    <row r="99" spans="1:31" s="35" customFormat="1" ht="26.25" customHeight="1">
      <c r="A99" s="12"/>
      <c r="B99" s="2"/>
      <c r="C99" s="99"/>
      <c r="D99" s="99"/>
      <c r="E99" s="210" t="str">
        <f>E7</f>
        <v>Stavební úpravy pro urgentní příjem interních oborů Nemocnice Tábor, a.s.</v>
      </c>
      <c r="F99" s="211"/>
      <c r="G99" s="211"/>
      <c r="H99" s="211"/>
      <c r="I99" s="99"/>
      <c r="J99" s="99"/>
      <c r="K99" s="99"/>
      <c r="L99" s="152"/>
      <c r="S99" s="12"/>
      <c r="T99" s="12"/>
      <c r="U99" s="12"/>
      <c r="V99" s="12"/>
      <c r="W99" s="12"/>
      <c r="X99" s="12"/>
      <c r="Y99" s="12"/>
      <c r="Z99" s="12"/>
      <c r="AA99" s="12"/>
      <c r="AB99" s="12"/>
      <c r="AC99" s="12"/>
      <c r="AD99" s="12"/>
      <c r="AE99" s="12"/>
    </row>
    <row r="100" spans="2:12" ht="12" customHeight="1">
      <c r="B100" s="25"/>
      <c r="C100" s="94" t="s">
        <v>103</v>
      </c>
      <c r="D100" s="90"/>
      <c r="E100" s="90"/>
      <c r="F100" s="90"/>
      <c r="G100" s="90"/>
      <c r="H100" s="90"/>
      <c r="I100" s="90"/>
      <c r="J100" s="90"/>
      <c r="K100" s="90"/>
      <c r="L100" s="25"/>
    </row>
    <row r="101" spans="1:31" s="35" customFormat="1" ht="16.5" customHeight="1">
      <c r="A101" s="12"/>
      <c r="B101" s="2"/>
      <c r="C101" s="99"/>
      <c r="D101" s="99"/>
      <c r="E101" s="210" t="s">
        <v>104</v>
      </c>
      <c r="F101" s="212"/>
      <c r="G101" s="212"/>
      <c r="H101" s="212"/>
      <c r="I101" s="99"/>
      <c r="J101" s="99"/>
      <c r="K101" s="99"/>
      <c r="L101" s="152"/>
      <c r="S101" s="12"/>
      <c r="T101" s="12"/>
      <c r="U101" s="12"/>
      <c r="V101" s="12"/>
      <c r="W101" s="12"/>
      <c r="X101" s="12"/>
      <c r="Y101" s="12"/>
      <c r="Z101" s="12"/>
      <c r="AA101" s="12"/>
      <c r="AB101" s="12"/>
      <c r="AC101" s="12"/>
      <c r="AD101" s="12"/>
      <c r="AE101" s="12"/>
    </row>
    <row r="102" spans="1:31" s="35" customFormat="1" ht="12" customHeight="1">
      <c r="A102" s="12"/>
      <c r="B102" s="2"/>
      <c r="C102" s="94" t="s">
        <v>105</v>
      </c>
      <c r="D102" s="99"/>
      <c r="E102" s="99"/>
      <c r="F102" s="99"/>
      <c r="G102" s="99"/>
      <c r="H102" s="99"/>
      <c r="I102" s="99"/>
      <c r="J102" s="99"/>
      <c r="K102" s="99"/>
      <c r="L102" s="152"/>
      <c r="S102" s="12"/>
      <c r="T102" s="12"/>
      <c r="U102" s="12"/>
      <c r="V102" s="12"/>
      <c r="W102" s="12"/>
      <c r="X102" s="12"/>
      <c r="Y102" s="12"/>
      <c r="Z102" s="12"/>
      <c r="AA102" s="12"/>
      <c r="AB102" s="12"/>
      <c r="AC102" s="12"/>
      <c r="AD102" s="12"/>
      <c r="AE102" s="12"/>
    </row>
    <row r="103" spans="1:31" s="35" customFormat="1" ht="16.5" customHeight="1">
      <c r="A103" s="12"/>
      <c r="B103" s="2"/>
      <c r="C103" s="99"/>
      <c r="D103" s="99"/>
      <c r="E103" s="122" t="str">
        <f>E11</f>
        <v>5 - Přístavba a zastřešení</v>
      </c>
      <c r="F103" s="212"/>
      <c r="G103" s="212"/>
      <c r="H103" s="212"/>
      <c r="I103" s="99"/>
      <c r="J103" s="99"/>
      <c r="K103" s="99"/>
      <c r="L103" s="152"/>
      <c r="S103" s="12"/>
      <c r="T103" s="12"/>
      <c r="U103" s="12"/>
      <c r="V103" s="12"/>
      <c r="W103" s="12"/>
      <c r="X103" s="12"/>
      <c r="Y103" s="12"/>
      <c r="Z103" s="12"/>
      <c r="AA103" s="12"/>
      <c r="AB103" s="12"/>
      <c r="AC103" s="12"/>
      <c r="AD103" s="12"/>
      <c r="AE103" s="12"/>
    </row>
    <row r="104" spans="1:31" s="35" customFormat="1" ht="6.95" customHeight="1">
      <c r="A104" s="12"/>
      <c r="B104" s="2"/>
      <c r="C104" s="99"/>
      <c r="D104" s="99"/>
      <c r="E104" s="99"/>
      <c r="F104" s="99"/>
      <c r="G104" s="99"/>
      <c r="H104" s="99"/>
      <c r="I104" s="99"/>
      <c r="J104" s="99"/>
      <c r="K104" s="99"/>
      <c r="L104" s="152"/>
      <c r="S104" s="12"/>
      <c r="T104" s="12"/>
      <c r="U104" s="12"/>
      <c r="V104" s="12"/>
      <c r="W104" s="12"/>
      <c r="X104" s="12"/>
      <c r="Y104" s="12"/>
      <c r="Z104" s="12"/>
      <c r="AA104" s="12"/>
      <c r="AB104" s="12"/>
      <c r="AC104" s="12"/>
      <c r="AD104" s="12"/>
      <c r="AE104" s="12"/>
    </row>
    <row r="105" spans="1:31" s="35" customFormat="1" ht="12" customHeight="1">
      <c r="A105" s="12"/>
      <c r="B105" s="2"/>
      <c r="C105" s="94" t="s">
        <v>21</v>
      </c>
      <c r="D105" s="99"/>
      <c r="E105" s="99"/>
      <c r="F105" s="95" t="str">
        <f>F14</f>
        <v>Tř. Kpt. Jaroše 200/10, 390 03 Tábor</v>
      </c>
      <c r="G105" s="99"/>
      <c r="H105" s="99"/>
      <c r="I105" s="94" t="s">
        <v>23</v>
      </c>
      <c r="J105" s="213" t="str">
        <f>IF(J14="","",J14)</f>
        <v>29. 4. 2020</v>
      </c>
      <c r="K105" s="99"/>
      <c r="L105" s="152"/>
      <c r="S105" s="12"/>
      <c r="T105" s="12"/>
      <c r="U105" s="12"/>
      <c r="V105" s="12"/>
      <c r="W105" s="12"/>
      <c r="X105" s="12"/>
      <c r="Y105" s="12"/>
      <c r="Z105" s="12"/>
      <c r="AA105" s="12"/>
      <c r="AB105" s="12"/>
      <c r="AC105" s="12"/>
      <c r="AD105" s="12"/>
      <c r="AE105" s="12"/>
    </row>
    <row r="106" spans="1:31" s="35" customFormat="1" ht="6.95" customHeight="1">
      <c r="A106" s="12"/>
      <c r="B106" s="2"/>
      <c r="C106" s="99"/>
      <c r="D106" s="99"/>
      <c r="E106" s="99"/>
      <c r="F106" s="99"/>
      <c r="G106" s="99"/>
      <c r="H106" s="99"/>
      <c r="I106" s="99"/>
      <c r="J106" s="99"/>
      <c r="K106" s="99"/>
      <c r="L106" s="152"/>
      <c r="S106" s="12"/>
      <c r="T106" s="12"/>
      <c r="U106" s="12"/>
      <c r="V106" s="12"/>
      <c r="W106" s="12"/>
      <c r="X106" s="12"/>
      <c r="Y106" s="12"/>
      <c r="Z106" s="12"/>
      <c r="AA106" s="12"/>
      <c r="AB106" s="12"/>
      <c r="AC106" s="12"/>
      <c r="AD106" s="12"/>
      <c r="AE106" s="12"/>
    </row>
    <row r="107" spans="1:31" s="35" customFormat="1" ht="15.2" customHeight="1">
      <c r="A107" s="12"/>
      <c r="B107" s="2"/>
      <c r="C107" s="94" t="s">
        <v>25</v>
      </c>
      <c r="D107" s="99"/>
      <c r="E107" s="99"/>
      <c r="F107" s="95" t="str">
        <f>E17</f>
        <v>Nemocnice Tábor, a.s.</v>
      </c>
      <c r="G107" s="99"/>
      <c r="H107" s="99"/>
      <c r="I107" s="94" t="s">
        <v>31</v>
      </c>
      <c r="J107" s="227" t="str">
        <f>E23</f>
        <v>AGP nova spol. s r.o.</v>
      </c>
      <c r="K107" s="99"/>
      <c r="L107" s="152"/>
      <c r="S107" s="12"/>
      <c r="T107" s="12"/>
      <c r="U107" s="12"/>
      <c r="V107" s="12"/>
      <c r="W107" s="12"/>
      <c r="X107" s="12"/>
      <c r="Y107" s="12"/>
      <c r="Z107" s="12"/>
      <c r="AA107" s="12"/>
      <c r="AB107" s="12"/>
      <c r="AC107" s="12"/>
      <c r="AD107" s="12"/>
      <c r="AE107" s="12"/>
    </row>
    <row r="108" spans="1:31" s="35" customFormat="1" ht="15.2" customHeight="1">
      <c r="A108" s="12"/>
      <c r="B108" s="2"/>
      <c r="C108" s="94" t="s">
        <v>29</v>
      </c>
      <c r="D108" s="99"/>
      <c r="E108" s="99"/>
      <c r="F108" s="95" t="str">
        <f>IF(E20="","",E20)</f>
        <v>Vyplň údaj</v>
      </c>
      <c r="G108" s="99"/>
      <c r="H108" s="99"/>
      <c r="I108" s="94" t="s">
        <v>34</v>
      </c>
      <c r="J108" s="227" t="str">
        <f>E26</f>
        <v xml:space="preserve"> </v>
      </c>
      <c r="K108" s="99"/>
      <c r="L108" s="152"/>
      <c r="S108" s="12"/>
      <c r="T108" s="12"/>
      <c r="U108" s="12"/>
      <c r="V108" s="12"/>
      <c r="W108" s="12"/>
      <c r="X108" s="12"/>
      <c r="Y108" s="12"/>
      <c r="Z108" s="12"/>
      <c r="AA108" s="12"/>
      <c r="AB108" s="12"/>
      <c r="AC108" s="12"/>
      <c r="AD108" s="12"/>
      <c r="AE108" s="12"/>
    </row>
    <row r="109" spans="1:31" s="35" customFormat="1" ht="10.35" customHeight="1">
      <c r="A109" s="12"/>
      <c r="B109" s="2"/>
      <c r="C109" s="99"/>
      <c r="D109" s="99"/>
      <c r="E109" s="99"/>
      <c r="F109" s="99"/>
      <c r="G109" s="99"/>
      <c r="H109" s="99"/>
      <c r="I109" s="99"/>
      <c r="J109" s="99"/>
      <c r="K109" s="99"/>
      <c r="L109" s="152"/>
      <c r="S109" s="12"/>
      <c r="T109" s="12"/>
      <c r="U109" s="12"/>
      <c r="V109" s="12"/>
      <c r="W109" s="12"/>
      <c r="X109" s="12"/>
      <c r="Y109" s="12"/>
      <c r="Z109" s="12"/>
      <c r="AA109" s="12"/>
      <c r="AB109" s="12"/>
      <c r="AC109" s="12"/>
      <c r="AD109" s="12"/>
      <c r="AE109" s="12"/>
    </row>
    <row r="110" spans="1:31" s="167" customFormat="1" ht="29.25" customHeight="1">
      <c r="A110" s="163"/>
      <c r="B110" s="164"/>
      <c r="C110" s="278" t="s">
        <v>132</v>
      </c>
      <c r="D110" s="237" t="s">
        <v>57</v>
      </c>
      <c r="E110" s="237" t="s">
        <v>53</v>
      </c>
      <c r="F110" s="237" t="s">
        <v>54</v>
      </c>
      <c r="G110" s="237" t="s">
        <v>133</v>
      </c>
      <c r="H110" s="237" t="s">
        <v>134</v>
      </c>
      <c r="I110" s="237" t="s">
        <v>135</v>
      </c>
      <c r="J110" s="237" t="s">
        <v>109</v>
      </c>
      <c r="K110" s="238" t="s">
        <v>136</v>
      </c>
      <c r="L110" s="166"/>
      <c r="M110" s="55" t="s">
        <v>3</v>
      </c>
      <c r="N110" s="56" t="s">
        <v>42</v>
      </c>
      <c r="O110" s="56" t="s">
        <v>137</v>
      </c>
      <c r="P110" s="56" t="s">
        <v>138</v>
      </c>
      <c r="Q110" s="56" t="s">
        <v>139</v>
      </c>
      <c r="R110" s="56" t="s">
        <v>140</v>
      </c>
      <c r="S110" s="56" t="s">
        <v>141</v>
      </c>
      <c r="T110" s="57" t="s">
        <v>142</v>
      </c>
      <c r="U110" s="163"/>
      <c r="V110" s="163"/>
      <c r="W110" s="163"/>
      <c r="X110" s="163"/>
      <c r="Y110" s="163"/>
      <c r="Z110" s="163"/>
      <c r="AA110" s="163"/>
      <c r="AB110" s="163"/>
      <c r="AC110" s="163"/>
      <c r="AD110" s="163"/>
      <c r="AE110" s="163"/>
    </row>
    <row r="111" spans="1:63" s="35" customFormat="1" ht="22.9" customHeight="1">
      <c r="A111" s="12"/>
      <c r="B111" s="2"/>
      <c r="C111" s="134" t="s">
        <v>143</v>
      </c>
      <c r="D111" s="99"/>
      <c r="E111" s="99"/>
      <c r="F111" s="99"/>
      <c r="G111" s="99"/>
      <c r="H111" s="99"/>
      <c r="I111" s="99"/>
      <c r="J111" s="239">
        <f>BK111</f>
        <v>0</v>
      </c>
      <c r="K111" s="99"/>
      <c r="L111" s="2"/>
      <c r="M111" s="58"/>
      <c r="N111" s="49"/>
      <c r="O111" s="59"/>
      <c r="P111" s="168">
        <f>P112+P397</f>
        <v>0</v>
      </c>
      <c r="Q111" s="59"/>
      <c r="R111" s="168">
        <f>R112+R397</f>
        <v>219.52200859700002</v>
      </c>
      <c r="S111" s="59"/>
      <c r="T111" s="169">
        <f>T112+T397</f>
        <v>4.43772</v>
      </c>
      <c r="U111" s="12"/>
      <c r="V111" s="12"/>
      <c r="W111" s="12"/>
      <c r="X111" s="12"/>
      <c r="Y111" s="12"/>
      <c r="Z111" s="12"/>
      <c r="AA111" s="12"/>
      <c r="AB111" s="12"/>
      <c r="AC111" s="12"/>
      <c r="AD111" s="12"/>
      <c r="AE111" s="12"/>
      <c r="AT111" s="22" t="s">
        <v>71</v>
      </c>
      <c r="AU111" s="22" t="s">
        <v>110</v>
      </c>
      <c r="BK111" s="170">
        <f>BK112+BK397</f>
        <v>0</v>
      </c>
    </row>
    <row r="112" spans="2:63" s="1" customFormat="1" ht="25.9" customHeight="1">
      <c r="B112" s="171"/>
      <c r="C112" s="242"/>
      <c r="D112" s="240" t="s">
        <v>71</v>
      </c>
      <c r="E112" s="241" t="s">
        <v>732</v>
      </c>
      <c r="F112" s="241" t="s">
        <v>733</v>
      </c>
      <c r="G112" s="242"/>
      <c r="H112" s="242"/>
      <c r="I112" s="242"/>
      <c r="J112" s="243">
        <f>BK112</f>
        <v>0</v>
      </c>
      <c r="K112" s="242"/>
      <c r="L112" s="171"/>
      <c r="M112" s="173"/>
      <c r="N112" s="174"/>
      <c r="O112" s="174"/>
      <c r="P112" s="175">
        <f>P113+P151+P197+P239+P287+P357+P384+P394</f>
        <v>0</v>
      </c>
      <c r="Q112" s="174"/>
      <c r="R112" s="175">
        <f>R113+R151+R197+R239+R287+R357+R384+R394</f>
        <v>211.97655711000002</v>
      </c>
      <c r="S112" s="174"/>
      <c r="T112" s="176">
        <f>T113+T151+T197+T239+T287+T357+T384+T394</f>
        <v>4.43772</v>
      </c>
      <c r="AR112" s="172" t="s">
        <v>15</v>
      </c>
      <c r="AT112" s="177" t="s">
        <v>71</v>
      </c>
      <c r="AU112" s="177" t="s">
        <v>72</v>
      </c>
      <c r="AY112" s="172" t="s">
        <v>145</v>
      </c>
      <c r="BK112" s="178">
        <f>BK113+BK151+BK197+BK239+BK287+BK357+BK384+BK394</f>
        <v>0</v>
      </c>
    </row>
    <row r="113" spans="2:63" s="1" customFormat="1" ht="22.9" customHeight="1">
      <c r="B113" s="171"/>
      <c r="C113" s="242"/>
      <c r="D113" s="240" t="s">
        <v>71</v>
      </c>
      <c r="E113" s="244" t="s">
        <v>15</v>
      </c>
      <c r="F113" s="244" t="s">
        <v>146</v>
      </c>
      <c r="G113" s="242"/>
      <c r="H113" s="242"/>
      <c r="I113" s="242"/>
      <c r="J113" s="245">
        <f>BK113</f>
        <v>0</v>
      </c>
      <c r="K113" s="242"/>
      <c r="L113" s="171"/>
      <c r="M113" s="173"/>
      <c r="N113" s="174"/>
      <c r="O113" s="174"/>
      <c r="P113" s="175">
        <f>SUM(P114:P150)</f>
        <v>0</v>
      </c>
      <c r="Q113" s="174"/>
      <c r="R113" s="175">
        <f>SUM(R114:R150)</f>
        <v>0</v>
      </c>
      <c r="S113" s="174"/>
      <c r="T113" s="176">
        <f>SUM(T114:T150)</f>
        <v>0</v>
      </c>
      <c r="AR113" s="172" t="s">
        <v>15</v>
      </c>
      <c r="AT113" s="177" t="s">
        <v>71</v>
      </c>
      <c r="AU113" s="177" t="s">
        <v>15</v>
      </c>
      <c r="AY113" s="172" t="s">
        <v>145</v>
      </c>
      <c r="BK113" s="178">
        <f>SUM(BK114:BK150)</f>
        <v>0</v>
      </c>
    </row>
    <row r="114" spans="1:65" s="35" customFormat="1" ht="33" customHeight="1">
      <c r="A114" s="12"/>
      <c r="B114" s="2"/>
      <c r="C114" s="246" t="s">
        <v>15</v>
      </c>
      <c r="D114" s="246" t="s">
        <v>149</v>
      </c>
      <c r="E114" s="247" t="s">
        <v>1098</v>
      </c>
      <c r="F114" s="248" t="s">
        <v>1099</v>
      </c>
      <c r="G114" s="249" t="s">
        <v>205</v>
      </c>
      <c r="H114" s="250">
        <v>77.85</v>
      </c>
      <c r="I114" s="3"/>
      <c r="J114" s="272">
        <f>ROUND(I114*H114,2)</f>
        <v>0</v>
      </c>
      <c r="K114" s="248" t="s">
        <v>736</v>
      </c>
      <c r="L114" s="2"/>
      <c r="M114" s="4" t="s">
        <v>3</v>
      </c>
      <c r="N114" s="179" t="s">
        <v>43</v>
      </c>
      <c r="O114" s="53"/>
      <c r="P114" s="180">
        <f>O114*H114</f>
        <v>0</v>
      </c>
      <c r="Q114" s="180">
        <v>0</v>
      </c>
      <c r="R114" s="180">
        <f>Q114*H114</f>
        <v>0</v>
      </c>
      <c r="S114" s="180">
        <v>0</v>
      </c>
      <c r="T114" s="181">
        <f>S114*H114</f>
        <v>0</v>
      </c>
      <c r="U114" s="12"/>
      <c r="V114" s="12"/>
      <c r="W114" s="12"/>
      <c r="X114" s="12"/>
      <c r="Y114" s="12"/>
      <c r="Z114" s="12"/>
      <c r="AA114" s="12"/>
      <c r="AB114" s="12"/>
      <c r="AC114" s="12"/>
      <c r="AD114" s="12"/>
      <c r="AE114" s="12"/>
      <c r="AR114" s="182" t="s">
        <v>90</v>
      </c>
      <c r="AT114" s="182" t="s">
        <v>149</v>
      </c>
      <c r="AU114" s="182" t="s">
        <v>80</v>
      </c>
      <c r="AY114" s="22" t="s">
        <v>145</v>
      </c>
      <c r="BE114" s="183">
        <f>IF(N114="základní",J114,0)</f>
        <v>0</v>
      </c>
      <c r="BF114" s="183">
        <f>IF(N114="snížená",J114,0)</f>
        <v>0</v>
      </c>
      <c r="BG114" s="183">
        <f>IF(N114="zákl. přenesená",J114,0)</f>
        <v>0</v>
      </c>
      <c r="BH114" s="183">
        <f>IF(N114="sníž. přenesená",J114,0)</f>
        <v>0</v>
      </c>
      <c r="BI114" s="183">
        <f>IF(N114="nulová",J114,0)</f>
        <v>0</v>
      </c>
      <c r="BJ114" s="22" t="s">
        <v>15</v>
      </c>
      <c r="BK114" s="183">
        <f>ROUND(I114*H114,2)</f>
        <v>0</v>
      </c>
      <c r="BL114" s="22" t="s">
        <v>90</v>
      </c>
      <c r="BM114" s="182" t="s">
        <v>1100</v>
      </c>
    </row>
    <row r="115" spans="1:47" s="35" customFormat="1" ht="12">
      <c r="A115" s="12"/>
      <c r="B115" s="2"/>
      <c r="C115" s="99"/>
      <c r="D115" s="279" t="s">
        <v>738</v>
      </c>
      <c r="E115" s="99"/>
      <c r="F115" s="280" t="s">
        <v>1101</v>
      </c>
      <c r="G115" s="99"/>
      <c r="H115" s="99"/>
      <c r="I115" s="12"/>
      <c r="J115" s="99"/>
      <c r="K115" s="99"/>
      <c r="L115" s="2"/>
      <c r="M115" s="274"/>
      <c r="N115" s="275"/>
      <c r="O115" s="53"/>
      <c r="P115" s="53"/>
      <c r="Q115" s="53"/>
      <c r="R115" s="53"/>
      <c r="S115" s="53"/>
      <c r="T115" s="54"/>
      <c r="U115" s="12"/>
      <c r="V115" s="12"/>
      <c r="W115" s="12"/>
      <c r="X115" s="12"/>
      <c r="Y115" s="12"/>
      <c r="Z115" s="12"/>
      <c r="AA115" s="12"/>
      <c r="AB115" s="12"/>
      <c r="AC115" s="12"/>
      <c r="AD115" s="12"/>
      <c r="AE115" s="12"/>
      <c r="AT115" s="22" t="s">
        <v>738</v>
      </c>
      <c r="AU115" s="22" t="s">
        <v>80</v>
      </c>
    </row>
    <row r="116" spans="2:51" s="6" customFormat="1" ht="12">
      <c r="B116" s="189"/>
      <c r="C116" s="256"/>
      <c r="D116" s="252" t="s">
        <v>161</v>
      </c>
      <c r="E116" s="257" t="s">
        <v>3</v>
      </c>
      <c r="F116" s="258" t="s">
        <v>1102</v>
      </c>
      <c r="G116" s="256"/>
      <c r="H116" s="257" t="s">
        <v>3</v>
      </c>
      <c r="J116" s="256"/>
      <c r="K116" s="256"/>
      <c r="L116" s="189"/>
      <c r="M116" s="191"/>
      <c r="N116" s="192"/>
      <c r="O116" s="192"/>
      <c r="P116" s="192"/>
      <c r="Q116" s="192"/>
      <c r="R116" s="192"/>
      <c r="S116" s="192"/>
      <c r="T116" s="193"/>
      <c r="AT116" s="190" t="s">
        <v>161</v>
      </c>
      <c r="AU116" s="190" t="s">
        <v>80</v>
      </c>
      <c r="AV116" s="6" t="s">
        <v>15</v>
      </c>
      <c r="AW116" s="6" t="s">
        <v>33</v>
      </c>
      <c r="AX116" s="6" t="s">
        <v>72</v>
      </c>
      <c r="AY116" s="190" t="s">
        <v>145</v>
      </c>
    </row>
    <row r="117" spans="2:51" s="6" customFormat="1" ht="12">
      <c r="B117" s="189"/>
      <c r="C117" s="256"/>
      <c r="D117" s="252" t="s">
        <v>161</v>
      </c>
      <c r="E117" s="257" t="s">
        <v>3</v>
      </c>
      <c r="F117" s="258" t="s">
        <v>1103</v>
      </c>
      <c r="G117" s="256"/>
      <c r="H117" s="257" t="s">
        <v>3</v>
      </c>
      <c r="J117" s="256"/>
      <c r="K117" s="256"/>
      <c r="L117" s="189"/>
      <c r="M117" s="191"/>
      <c r="N117" s="192"/>
      <c r="O117" s="192"/>
      <c r="P117" s="192"/>
      <c r="Q117" s="192"/>
      <c r="R117" s="192"/>
      <c r="S117" s="192"/>
      <c r="T117" s="193"/>
      <c r="AT117" s="190" t="s">
        <v>161</v>
      </c>
      <c r="AU117" s="190" t="s">
        <v>80</v>
      </c>
      <c r="AV117" s="6" t="s">
        <v>15</v>
      </c>
      <c r="AW117" s="6" t="s">
        <v>33</v>
      </c>
      <c r="AX117" s="6" t="s">
        <v>72</v>
      </c>
      <c r="AY117" s="190" t="s">
        <v>145</v>
      </c>
    </row>
    <row r="118" spans="2:51" s="5" customFormat="1" ht="12">
      <c r="B118" s="184"/>
      <c r="C118" s="251"/>
      <c r="D118" s="252" t="s">
        <v>161</v>
      </c>
      <c r="E118" s="253" t="s">
        <v>3</v>
      </c>
      <c r="F118" s="254" t="s">
        <v>1104</v>
      </c>
      <c r="G118" s="251"/>
      <c r="H118" s="255">
        <v>40.5</v>
      </c>
      <c r="J118" s="251"/>
      <c r="K118" s="251"/>
      <c r="L118" s="184"/>
      <c r="M118" s="186"/>
      <c r="N118" s="187"/>
      <c r="O118" s="187"/>
      <c r="P118" s="187"/>
      <c r="Q118" s="187"/>
      <c r="R118" s="187"/>
      <c r="S118" s="187"/>
      <c r="T118" s="188"/>
      <c r="AT118" s="185" t="s">
        <v>161</v>
      </c>
      <c r="AU118" s="185" t="s">
        <v>80</v>
      </c>
      <c r="AV118" s="5" t="s">
        <v>80</v>
      </c>
      <c r="AW118" s="5" t="s">
        <v>33</v>
      </c>
      <c r="AX118" s="5" t="s">
        <v>72</v>
      </c>
      <c r="AY118" s="185" t="s">
        <v>145</v>
      </c>
    </row>
    <row r="119" spans="2:51" s="6" customFormat="1" ht="12">
      <c r="B119" s="189"/>
      <c r="C119" s="256"/>
      <c r="D119" s="252" t="s">
        <v>161</v>
      </c>
      <c r="E119" s="257" t="s">
        <v>3</v>
      </c>
      <c r="F119" s="258" t="s">
        <v>1105</v>
      </c>
      <c r="G119" s="256"/>
      <c r="H119" s="257" t="s">
        <v>3</v>
      </c>
      <c r="J119" s="256"/>
      <c r="K119" s="256"/>
      <c r="L119" s="189"/>
      <c r="M119" s="191"/>
      <c r="N119" s="192"/>
      <c r="O119" s="192"/>
      <c r="P119" s="192"/>
      <c r="Q119" s="192"/>
      <c r="R119" s="192"/>
      <c r="S119" s="192"/>
      <c r="T119" s="193"/>
      <c r="AT119" s="190" t="s">
        <v>161</v>
      </c>
      <c r="AU119" s="190" t="s">
        <v>80</v>
      </c>
      <c r="AV119" s="6" t="s">
        <v>15</v>
      </c>
      <c r="AW119" s="6" t="s">
        <v>33</v>
      </c>
      <c r="AX119" s="6" t="s">
        <v>72</v>
      </c>
      <c r="AY119" s="190" t="s">
        <v>145</v>
      </c>
    </row>
    <row r="120" spans="2:51" s="5" customFormat="1" ht="12">
      <c r="B120" s="184"/>
      <c r="C120" s="251"/>
      <c r="D120" s="252" t="s">
        <v>161</v>
      </c>
      <c r="E120" s="253" t="s">
        <v>3</v>
      </c>
      <c r="F120" s="254" t="s">
        <v>1106</v>
      </c>
      <c r="G120" s="251"/>
      <c r="H120" s="255">
        <v>17.6</v>
      </c>
      <c r="J120" s="251"/>
      <c r="K120" s="251"/>
      <c r="L120" s="184"/>
      <c r="M120" s="186"/>
      <c r="N120" s="187"/>
      <c r="O120" s="187"/>
      <c r="P120" s="187"/>
      <c r="Q120" s="187"/>
      <c r="R120" s="187"/>
      <c r="S120" s="187"/>
      <c r="T120" s="188"/>
      <c r="AT120" s="185" t="s">
        <v>161</v>
      </c>
      <c r="AU120" s="185" t="s">
        <v>80</v>
      </c>
      <c r="AV120" s="5" t="s">
        <v>80</v>
      </c>
      <c r="AW120" s="5" t="s">
        <v>33</v>
      </c>
      <c r="AX120" s="5" t="s">
        <v>72</v>
      </c>
      <c r="AY120" s="185" t="s">
        <v>145</v>
      </c>
    </row>
    <row r="121" spans="2:51" s="6" customFormat="1" ht="12">
      <c r="B121" s="189"/>
      <c r="C121" s="256"/>
      <c r="D121" s="252" t="s">
        <v>161</v>
      </c>
      <c r="E121" s="257" t="s">
        <v>3</v>
      </c>
      <c r="F121" s="258" t="s">
        <v>1107</v>
      </c>
      <c r="G121" s="256"/>
      <c r="H121" s="257" t="s">
        <v>3</v>
      </c>
      <c r="J121" s="256"/>
      <c r="K121" s="256"/>
      <c r="L121" s="189"/>
      <c r="M121" s="191"/>
      <c r="N121" s="192"/>
      <c r="O121" s="192"/>
      <c r="P121" s="192"/>
      <c r="Q121" s="192"/>
      <c r="R121" s="192"/>
      <c r="S121" s="192"/>
      <c r="T121" s="193"/>
      <c r="AT121" s="190" t="s">
        <v>161</v>
      </c>
      <c r="AU121" s="190" t="s">
        <v>80</v>
      </c>
      <c r="AV121" s="6" t="s">
        <v>15</v>
      </c>
      <c r="AW121" s="6" t="s">
        <v>33</v>
      </c>
      <c r="AX121" s="6" t="s">
        <v>72</v>
      </c>
      <c r="AY121" s="190" t="s">
        <v>145</v>
      </c>
    </row>
    <row r="122" spans="2:51" s="5" customFormat="1" ht="12">
      <c r="B122" s="184"/>
      <c r="C122" s="251"/>
      <c r="D122" s="252" t="s">
        <v>161</v>
      </c>
      <c r="E122" s="253" t="s">
        <v>3</v>
      </c>
      <c r="F122" s="254" t="s">
        <v>1108</v>
      </c>
      <c r="G122" s="251"/>
      <c r="H122" s="255">
        <v>19.75</v>
      </c>
      <c r="J122" s="251"/>
      <c r="K122" s="251"/>
      <c r="L122" s="184"/>
      <c r="M122" s="186"/>
      <c r="N122" s="187"/>
      <c r="O122" s="187"/>
      <c r="P122" s="187"/>
      <c r="Q122" s="187"/>
      <c r="R122" s="187"/>
      <c r="S122" s="187"/>
      <c r="T122" s="188"/>
      <c r="AT122" s="185" t="s">
        <v>161</v>
      </c>
      <c r="AU122" s="185" t="s">
        <v>80</v>
      </c>
      <c r="AV122" s="5" t="s">
        <v>80</v>
      </c>
      <c r="AW122" s="5" t="s">
        <v>33</v>
      </c>
      <c r="AX122" s="5" t="s">
        <v>72</v>
      </c>
      <c r="AY122" s="185" t="s">
        <v>145</v>
      </c>
    </row>
    <row r="123" spans="2:51" s="7" customFormat="1" ht="12">
      <c r="B123" s="194"/>
      <c r="C123" s="259"/>
      <c r="D123" s="252" t="s">
        <v>161</v>
      </c>
      <c r="E123" s="260" t="s">
        <v>3</v>
      </c>
      <c r="F123" s="261" t="s">
        <v>172</v>
      </c>
      <c r="G123" s="259"/>
      <c r="H123" s="262">
        <v>77.85</v>
      </c>
      <c r="J123" s="259"/>
      <c r="K123" s="259"/>
      <c r="L123" s="194"/>
      <c r="M123" s="196"/>
      <c r="N123" s="197"/>
      <c r="O123" s="197"/>
      <c r="P123" s="197"/>
      <c r="Q123" s="197"/>
      <c r="R123" s="197"/>
      <c r="S123" s="197"/>
      <c r="T123" s="198"/>
      <c r="AT123" s="195" t="s">
        <v>161</v>
      </c>
      <c r="AU123" s="195" t="s">
        <v>80</v>
      </c>
      <c r="AV123" s="7" t="s">
        <v>90</v>
      </c>
      <c r="AW123" s="7" t="s">
        <v>33</v>
      </c>
      <c r="AX123" s="7" t="s">
        <v>15</v>
      </c>
      <c r="AY123" s="195" t="s">
        <v>145</v>
      </c>
    </row>
    <row r="124" spans="1:65" s="35" customFormat="1" ht="62.65" customHeight="1">
      <c r="A124" s="12"/>
      <c r="B124" s="2"/>
      <c r="C124" s="246" t="s">
        <v>80</v>
      </c>
      <c r="D124" s="246" t="s">
        <v>149</v>
      </c>
      <c r="E124" s="247" t="s">
        <v>268</v>
      </c>
      <c r="F124" s="248" t="s">
        <v>748</v>
      </c>
      <c r="G124" s="249" t="s">
        <v>205</v>
      </c>
      <c r="H124" s="250">
        <v>13.842</v>
      </c>
      <c r="I124" s="3"/>
      <c r="J124" s="272">
        <f>ROUND(I124*H124,2)</f>
        <v>0</v>
      </c>
      <c r="K124" s="248" t="s">
        <v>736</v>
      </c>
      <c r="L124" s="2"/>
      <c r="M124" s="4" t="s">
        <v>3</v>
      </c>
      <c r="N124" s="179" t="s">
        <v>43</v>
      </c>
      <c r="O124" s="53"/>
      <c r="P124" s="180">
        <f>O124*H124</f>
        <v>0</v>
      </c>
      <c r="Q124" s="180">
        <v>0</v>
      </c>
      <c r="R124" s="180">
        <f>Q124*H124</f>
        <v>0</v>
      </c>
      <c r="S124" s="180">
        <v>0</v>
      </c>
      <c r="T124" s="181">
        <f>S124*H124</f>
        <v>0</v>
      </c>
      <c r="U124" s="12"/>
      <c r="V124" s="12"/>
      <c r="W124" s="12"/>
      <c r="X124" s="12"/>
      <c r="Y124" s="12"/>
      <c r="Z124" s="12"/>
      <c r="AA124" s="12"/>
      <c r="AB124" s="12"/>
      <c r="AC124" s="12"/>
      <c r="AD124" s="12"/>
      <c r="AE124" s="12"/>
      <c r="AR124" s="182" t="s">
        <v>90</v>
      </c>
      <c r="AT124" s="182" t="s">
        <v>149</v>
      </c>
      <c r="AU124" s="182" t="s">
        <v>80</v>
      </c>
      <c r="AY124" s="22" t="s">
        <v>145</v>
      </c>
      <c r="BE124" s="183">
        <f>IF(N124="základní",J124,0)</f>
        <v>0</v>
      </c>
      <c r="BF124" s="183">
        <f>IF(N124="snížená",J124,0)</f>
        <v>0</v>
      </c>
      <c r="BG124" s="183">
        <f>IF(N124="zákl. přenesená",J124,0)</f>
        <v>0</v>
      </c>
      <c r="BH124" s="183">
        <f>IF(N124="sníž. přenesená",J124,0)</f>
        <v>0</v>
      </c>
      <c r="BI124" s="183">
        <f>IF(N124="nulová",J124,0)</f>
        <v>0</v>
      </c>
      <c r="BJ124" s="22" t="s">
        <v>15</v>
      </c>
      <c r="BK124" s="183">
        <f>ROUND(I124*H124,2)</f>
        <v>0</v>
      </c>
      <c r="BL124" s="22" t="s">
        <v>90</v>
      </c>
      <c r="BM124" s="182" t="s">
        <v>1109</v>
      </c>
    </row>
    <row r="125" spans="1:47" s="35" customFormat="1" ht="12">
      <c r="A125" s="12"/>
      <c r="B125" s="2"/>
      <c r="C125" s="99"/>
      <c r="D125" s="279" t="s">
        <v>738</v>
      </c>
      <c r="E125" s="99"/>
      <c r="F125" s="280" t="s">
        <v>750</v>
      </c>
      <c r="G125" s="99"/>
      <c r="H125" s="99"/>
      <c r="I125" s="12"/>
      <c r="J125" s="99"/>
      <c r="K125" s="99"/>
      <c r="L125" s="2"/>
      <c r="M125" s="274"/>
      <c r="N125" s="275"/>
      <c r="O125" s="53"/>
      <c r="P125" s="53"/>
      <c r="Q125" s="53"/>
      <c r="R125" s="53"/>
      <c r="S125" s="53"/>
      <c r="T125" s="54"/>
      <c r="U125" s="12"/>
      <c r="V125" s="12"/>
      <c r="W125" s="12"/>
      <c r="X125" s="12"/>
      <c r="Y125" s="12"/>
      <c r="Z125" s="12"/>
      <c r="AA125" s="12"/>
      <c r="AB125" s="12"/>
      <c r="AC125" s="12"/>
      <c r="AD125" s="12"/>
      <c r="AE125" s="12"/>
      <c r="AT125" s="22" t="s">
        <v>738</v>
      </c>
      <c r="AU125" s="22" t="s">
        <v>80</v>
      </c>
    </row>
    <row r="126" spans="2:51" s="5" customFormat="1" ht="12">
      <c r="B126" s="184"/>
      <c r="C126" s="251"/>
      <c r="D126" s="252" t="s">
        <v>161</v>
      </c>
      <c r="E126" s="253" t="s">
        <v>3</v>
      </c>
      <c r="F126" s="254" t="s">
        <v>1110</v>
      </c>
      <c r="G126" s="251"/>
      <c r="H126" s="255">
        <v>13.842</v>
      </c>
      <c r="J126" s="251"/>
      <c r="K126" s="251"/>
      <c r="L126" s="184"/>
      <c r="M126" s="186"/>
      <c r="N126" s="187"/>
      <c r="O126" s="187"/>
      <c r="P126" s="187"/>
      <c r="Q126" s="187"/>
      <c r="R126" s="187"/>
      <c r="S126" s="187"/>
      <c r="T126" s="188"/>
      <c r="AT126" s="185" t="s">
        <v>161</v>
      </c>
      <c r="AU126" s="185" t="s">
        <v>80</v>
      </c>
      <c r="AV126" s="5" t="s">
        <v>80</v>
      </c>
      <c r="AW126" s="5" t="s">
        <v>33</v>
      </c>
      <c r="AX126" s="5" t="s">
        <v>15</v>
      </c>
      <c r="AY126" s="185" t="s">
        <v>145</v>
      </c>
    </row>
    <row r="127" spans="1:65" s="35" customFormat="1" ht="66.75" customHeight="1">
      <c r="A127" s="12"/>
      <c r="B127" s="2"/>
      <c r="C127" s="246" t="s">
        <v>87</v>
      </c>
      <c r="D127" s="246" t="s">
        <v>149</v>
      </c>
      <c r="E127" s="247" t="s">
        <v>751</v>
      </c>
      <c r="F127" s="248" t="s">
        <v>752</v>
      </c>
      <c r="G127" s="249" t="s">
        <v>205</v>
      </c>
      <c r="H127" s="250">
        <v>138.42</v>
      </c>
      <c r="I127" s="3"/>
      <c r="J127" s="272">
        <f>ROUND(I127*H127,2)</f>
        <v>0</v>
      </c>
      <c r="K127" s="248" t="s">
        <v>736</v>
      </c>
      <c r="L127" s="2"/>
      <c r="M127" s="4" t="s">
        <v>3</v>
      </c>
      <c r="N127" s="179" t="s">
        <v>43</v>
      </c>
      <c r="O127" s="53"/>
      <c r="P127" s="180">
        <f>O127*H127</f>
        <v>0</v>
      </c>
      <c r="Q127" s="180">
        <v>0</v>
      </c>
      <c r="R127" s="180">
        <f>Q127*H127</f>
        <v>0</v>
      </c>
      <c r="S127" s="180">
        <v>0</v>
      </c>
      <c r="T127" s="181">
        <f>S127*H127</f>
        <v>0</v>
      </c>
      <c r="U127" s="12"/>
      <c r="V127" s="12"/>
      <c r="W127" s="12"/>
      <c r="X127" s="12"/>
      <c r="Y127" s="12"/>
      <c r="Z127" s="12"/>
      <c r="AA127" s="12"/>
      <c r="AB127" s="12"/>
      <c r="AC127" s="12"/>
      <c r="AD127" s="12"/>
      <c r="AE127" s="12"/>
      <c r="AR127" s="182" t="s">
        <v>90</v>
      </c>
      <c r="AT127" s="182" t="s">
        <v>149</v>
      </c>
      <c r="AU127" s="182" t="s">
        <v>80</v>
      </c>
      <c r="AY127" s="22" t="s">
        <v>145</v>
      </c>
      <c r="BE127" s="183">
        <f>IF(N127="základní",J127,0)</f>
        <v>0</v>
      </c>
      <c r="BF127" s="183">
        <f>IF(N127="snížená",J127,0)</f>
        <v>0</v>
      </c>
      <c r="BG127" s="183">
        <f>IF(N127="zákl. přenesená",J127,0)</f>
        <v>0</v>
      </c>
      <c r="BH127" s="183">
        <f>IF(N127="sníž. přenesená",J127,0)</f>
        <v>0</v>
      </c>
      <c r="BI127" s="183">
        <f>IF(N127="nulová",J127,0)</f>
        <v>0</v>
      </c>
      <c r="BJ127" s="22" t="s">
        <v>15</v>
      </c>
      <c r="BK127" s="183">
        <f>ROUND(I127*H127,2)</f>
        <v>0</v>
      </c>
      <c r="BL127" s="22" t="s">
        <v>90</v>
      </c>
      <c r="BM127" s="182" t="s">
        <v>1111</v>
      </c>
    </row>
    <row r="128" spans="1:47" s="35" customFormat="1" ht="12">
      <c r="A128" s="12"/>
      <c r="B128" s="2"/>
      <c r="C128" s="99"/>
      <c r="D128" s="279" t="s">
        <v>738</v>
      </c>
      <c r="E128" s="99"/>
      <c r="F128" s="280" t="s">
        <v>754</v>
      </c>
      <c r="G128" s="99"/>
      <c r="H128" s="99"/>
      <c r="I128" s="12"/>
      <c r="J128" s="99"/>
      <c r="K128" s="99"/>
      <c r="L128" s="2"/>
      <c r="M128" s="274"/>
      <c r="N128" s="275"/>
      <c r="O128" s="53"/>
      <c r="P128" s="53"/>
      <c r="Q128" s="53"/>
      <c r="R128" s="53"/>
      <c r="S128" s="53"/>
      <c r="T128" s="54"/>
      <c r="U128" s="12"/>
      <c r="V128" s="12"/>
      <c r="W128" s="12"/>
      <c r="X128" s="12"/>
      <c r="Y128" s="12"/>
      <c r="Z128" s="12"/>
      <c r="AA128" s="12"/>
      <c r="AB128" s="12"/>
      <c r="AC128" s="12"/>
      <c r="AD128" s="12"/>
      <c r="AE128" s="12"/>
      <c r="AT128" s="22" t="s">
        <v>738</v>
      </c>
      <c r="AU128" s="22" t="s">
        <v>80</v>
      </c>
    </row>
    <row r="129" spans="2:51" s="5" customFormat="1" ht="12">
      <c r="B129" s="184"/>
      <c r="C129" s="251"/>
      <c r="D129" s="252" t="s">
        <v>161</v>
      </c>
      <c r="E129" s="251"/>
      <c r="F129" s="254" t="s">
        <v>1112</v>
      </c>
      <c r="G129" s="251"/>
      <c r="H129" s="255">
        <v>138.42</v>
      </c>
      <c r="J129" s="251"/>
      <c r="K129" s="251"/>
      <c r="L129" s="184"/>
      <c r="M129" s="186"/>
      <c r="N129" s="187"/>
      <c r="O129" s="187"/>
      <c r="P129" s="187"/>
      <c r="Q129" s="187"/>
      <c r="R129" s="187"/>
      <c r="S129" s="187"/>
      <c r="T129" s="188"/>
      <c r="AT129" s="185" t="s">
        <v>161</v>
      </c>
      <c r="AU129" s="185" t="s">
        <v>80</v>
      </c>
      <c r="AV129" s="5" t="s">
        <v>80</v>
      </c>
      <c r="AW129" s="5" t="s">
        <v>4</v>
      </c>
      <c r="AX129" s="5" t="s">
        <v>15</v>
      </c>
      <c r="AY129" s="185" t="s">
        <v>145</v>
      </c>
    </row>
    <row r="130" spans="1:65" s="35" customFormat="1" ht="44.25" customHeight="1">
      <c r="A130" s="12"/>
      <c r="B130" s="2"/>
      <c r="C130" s="246" t="s">
        <v>90</v>
      </c>
      <c r="D130" s="246" t="s">
        <v>149</v>
      </c>
      <c r="E130" s="247" t="s">
        <v>756</v>
      </c>
      <c r="F130" s="248" t="s">
        <v>757</v>
      </c>
      <c r="G130" s="249" t="s">
        <v>222</v>
      </c>
      <c r="H130" s="250">
        <v>27.684</v>
      </c>
      <c r="I130" s="3"/>
      <c r="J130" s="272">
        <f>ROUND(I130*H130,2)</f>
        <v>0</v>
      </c>
      <c r="K130" s="248" t="s">
        <v>736</v>
      </c>
      <c r="L130" s="2"/>
      <c r="M130" s="4" t="s">
        <v>3</v>
      </c>
      <c r="N130" s="179" t="s">
        <v>43</v>
      </c>
      <c r="O130" s="53"/>
      <c r="P130" s="180">
        <f>O130*H130</f>
        <v>0</v>
      </c>
      <c r="Q130" s="180">
        <v>0</v>
      </c>
      <c r="R130" s="180">
        <f>Q130*H130</f>
        <v>0</v>
      </c>
      <c r="S130" s="180">
        <v>0</v>
      </c>
      <c r="T130" s="181">
        <f>S130*H130</f>
        <v>0</v>
      </c>
      <c r="U130" s="12"/>
      <c r="V130" s="12"/>
      <c r="W130" s="12"/>
      <c r="X130" s="12"/>
      <c r="Y130" s="12"/>
      <c r="Z130" s="12"/>
      <c r="AA130" s="12"/>
      <c r="AB130" s="12"/>
      <c r="AC130" s="12"/>
      <c r="AD130" s="12"/>
      <c r="AE130" s="12"/>
      <c r="AR130" s="182" t="s">
        <v>90</v>
      </c>
      <c r="AT130" s="182" t="s">
        <v>149</v>
      </c>
      <c r="AU130" s="182" t="s">
        <v>80</v>
      </c>
      <c r="AY130" s="22" t="s">
        <v>145</v>
      </c>
      <c r="BE130" s="183">
        <f>IF(N130="základní",J130,0)</f>
        <v>0</v>
      </c>
      <c r="BF130" s="183">
        <f>IF(N130="snížená",J130,0)</f>
        <v>0</v>
      </c>
      <c r="BG130" s="183">
        <f>IF(N130="zákl. přenesená",J130,0)</f>
        <v>0</v>
      </c>
      <c r="BH130" s="183">
        <f>IF(N130="sníž. přenesená",J130,0)</f>
        <v>0</v>
      </c>
      <c r="BI130" s="183">
        <f>IF(N130="nulová",J130,0)</f>
        <v>0</v>
      </c>
      <c r="BJ130" s="22" t="s">
        <v>15</v>
      </c>
      <c r="BK130" s="183">
        <f>ROUND(I130*H130,2)</f>
        <v>0</v>
      </c>
      <c r="BL130" s="22" t="s">
        <v>90</v>
      </c>
      <c r="BM130" s="182" t="s">
        <v>1113</v>
      </c>
    </row>
    <row r="131" spans="1:47" s="35" customFormat="1" ht="12">
      <c r="A131" s="12"/>
      <c r="B131" s="2"/>
      <c r="C131" s="99"/>
      <c r="D131" s="279" t="s">
        <v>738</v>
      </c>
      <c r="E131" s="99"/>
      <c r="F131" s="280" t="s">
        <v>759</v>
      </c>
      <c r="G131" s="99"/>
      <c r="H131" s="99"/>
      <c r="I131" s="12"/>
      <c r="J131" s="99"/>
      <c r="K131" s="99"/>
      <c r="L131" s="2"/>
      <c r="M131" s="274"/>
      <c r="N131" s="275"/>
      <c r="O131" s="53"/>
      <c r="P131" s="53"/>
      <c r="Q131" s="53"/>
      <c r="R131" s="53"/>
      <c r="S131" s="53"/>
      <c r="T131" s="54"/>
      <c r="U131" s="12"/>
      <c r="V131" s="12"/>
      <c r="W131" s="12"/>
      <c r="X131" s="12"/>
      <c r="Y131" s="12"/>
      <c r="Z131" s="12"/>
      <c r="AA131" s="12"/>
      <c r="AB131" s="12"/>
      <c r="AC131" s="12"/>
      <c r="AD131" s="12"/>
      <c r="AE131" s="12"/>
      <c r="AT131" s="22" t="s">
        <v>738</v>
      </c>
      <c r="AU131" s="22" t="s">
        <v>80</v>
      </c>
    </row>
    <row r="132" spans="2:51" s="5" customFormat="1" ht="12">
      <c r="B132" s="184"/>
      <c r="C132" s="251"/>
      <c r="D132" s="252" t="s">
        <v>161</v>
      </c>
      <c r="E132" s="251"/>
      <c r="F132" s="254" t="s">
        <v>1114</v>
      </c>
      <c r="G132" s="251"/>
      <c r="H132" s="255">
        <v>27.684</v>
      </c>
      <c r="J132" s="251"/>
      <c r="K132" s="251"/>
      <c r="L132" s="184"/>
      <c r="M132" s="186"/>
      <c r="N132" s="187"/>
      <c r="O132" s="187"/>
      <c r="P132" s="187"/>
      <c r="Q132" s="187"/>
      <c r="R132" s="187"/>
      <c r="S132" s="187"/>
      <c r="T132" s="188"/>
      <c r="AT132" s="185" t="s">
        <v>161</v>
      </c>
      <c r="AU132" s="185" t="s">
        <v>80</v>
      </c>
      <c r="AV132" s="5" t="s">
        <v>80</v>
      </c>
      <c r="AW132" s="5" t="s">
        <v>4</v>
      </c>
      <c r="AX132" s="5" t="s">
        <v>15</v>
      </c>
      <c r="AY132" s="185" t="s">
        <v>145</v>
      </c>
    </row>
    <row r="133" spans="1:65" s="35" customFormat="1" ht="37.9" customHeight="1">
      <c r="A133" s="12"/>
      <c r="B133" s="2"/>
      <c r="C133" s="246" t="s">
        <v>93</v>
      </c>
      <c r="D133" s="246" t="s">
        <v>149</v>
      </c>
      <c r="E133" s="247" t="s">
        <v>761</v>
      </c>
      <c r="F133" s="248" t="s">
        <v>762</v>
      </c>
      <c r="G133" s="249" t="s">
        <v>205</v>
      </c>
      <c r="H133" s="250">
        <v>13.842</v>
      </c>
      <c r="I133" s="3"/>
      <c r="J133" s="272">
        <f>ROUND(I133*H133,2)</f>
        <v>0</v>
      </c>
      <c r="K133" s="248" t="s">
        <v>736</v>
      </c>
      <c r="L133" s="2"/>
      <c r="M133" s="4" t="s">
        <v>3</v>
      </c>
      <c r="N133" s="179" t="s">
        <v>43</v>
      </c>
      <c r="O133" s="53"/>
      <c r="P133" s="180">
        <f>O133*H133</f>
        <v>0</v>
      </c>
      <c r="Q133" s="180">
        <v>0</v>
      </c>
      <c r="R133" s="180">
        <f>Q133*H133</f>
        <v>0</v>
      </c>
      <c r="S133" s="180">
        <v>0</v>
      </c>
      <c r="T133" s="181">
        <f>S133*H133</f>
        <v>0</v>
      </c>
      <c r="U133" s="12"/>
      <c r="V133" s="12"/>
      <c r="W133" s="12"/>
      <c r="X133" s="12"/>
      <c r="Y133" s="12"/>
      <c r="Z133" s="12"/>
      <c r="AA133" s="12"/>
      <c r="AB133" s="12"/>
      <c r="AC133" s="12"/>
      <c r="AD133" s="12"/>
      <c r="AE133" s="12"/>
      <c r="AR133" s="182" t="s">
        <v>90</v>
      </c>
      <c r="AT133" s="182" t="s">
        <v>149</v>
      </c>
      <c r="AU133" s="182" t="s">
        <v>80</v>
      </c>
      <c r="AY133" s="22" t="s">
        <v>145</v>
      </c>
      <c r="BE133" s="183">
        <f>IF(N133="základní",J133,0)</f>
        <v>0</v>
      </c>
      <c r="BF133" s="183">
        <f>IF(N133="snížená",J133,0)</f>
        <v>0</v>
      </c>
      <c r="BG133" s="183">
        <f>IF(N133="zákl. přenesená",J133,0)</f>
        <v>0</v>
      </c>
      <c r="BH133" s="183">
        <f>IF(N133="sníž. přenesená",J133,0)</f>
        <v>0</v>
      </c>
      <c r="BI133" s="183">
        <f>IF(N133="nulová",J133,0)</f>
        <v>0</v>
      </c>
      <c r="BJ133" s="22" t="s">
        <v>15</v>
      </c>
      <c r="BK133" s="183">
        <f>ROUND(I133*H133,2)</f>
        <v>0</v>
      </c>
      <c r="BL133" s="22" t="s">
        <v>90</v>
      </c>
      <c r="BM133" s="182" t="s">
        <v>1115</v>
      </c>
    </row>
    <row r="134" spans="1:47" s="35" customFormat="1" ht="12">
      <c r="A134" s="12"/>
      <c r="B134" s="2"/>
      <c r="C134" s="99"/>
      <c r="D134" s="279" t="s">
        <v>738</v>
      </c>
      <c r="E134" s="99"/>
      <c r="F134" s="280" t="s">
        <v>764</v>
      </c>
      <c r="G134" s="99"/>
      <c r="H134" s="99"/>
      <c r="I134" s="12"/>
      <c r="J134" s="99"/>
      <c r="K134" s="99"/>
      <c r="L134" s="2"/>
      <c r="M134" s="274"/>
      <c r="N134" s="275"/>
      <c r="O134" s="53"/>
      <c r="P134" s="53"/>
      <c r="Q134" s="53"/>
      <c r="R134" s="53"/>
      <c r="S134" s="53"/>
      <c r="T134" s="54"/>
      <c r="U134" s="12"/>
      <c r="V134" s="12"/>
      <c r="W134" s="12"/>
      <c r="X134" s="12"/>
      <c r="Y134" s="12"/>
      <c r="Z134" s="12"/>
      <c r="AA134" s="12"/>
      <c r="AB134" s="12"/>
      <c r="AC134" s="12"/>
      <c r="AD134" s="12"/>
      <c r="AE134" s="12"/>
      <c r="AT134" s="22" t="s">
        <v>738</v>
      </c>
      <c r="AU134" s="22" t="s">
        <v>80</v>
      </c>
    </row>
    <row r="135" spans="1:65" s="35" customFormat="1" ht="44.25" customHeight="1">
      <c r="A135" s="12"/>
      <c r="B135" s="2"/>
      <c r="C135" s="246" t="s">
        <v>96</v>
      </c>
      <c r="D135" s="246" t="s">
        <v>149</v>
      </c>
      <c r="E135" s="247" t="s">
        <v>1116</v>
      </c>
      <c r="F135" s="248" t="s">
        <v>1117</v>
      </c>
      <c r="G135" s="249" t="s">
        <v>205</v>
      </c>
      <c r="H135" s="250">
        <v>64.008</v>
      </c>
      <c r="I135" s="3"/>
      <c r="J135" s="272">
        <f>ROUND(I135*H135,2)</f>
        <v>0</v>
      </c>
      <c r="K135" s="248" t="s">
        <v>736</v>
      </c>
      <c r="L135" s="2"/>
      <c r="M135" s="4" t="s">
        <v>3</v>
      </c>
      <c r="N135" s="179" t="s">
        <v>43</v>
      </c>
      <c r="O135" s="53"/>
      <c r="P135" s="180">
        <f>O135*H135</f>
        <v>0</v>
      </c>
      <c r="Q135" s="180">
        <v>0</v>
      </c>
      <c r="R135" s="180">
        <f>Q135*H135</f>
        <v>0</v>
      </c>
      <c r="S135" s="180">
        <v>0</v>
      </c>
      <c r="T135" s="181">
        <f>S135*H135</f>
        <v>0</v>
      </c>
      <c r="U135" s="12"/>
      <c r="V135" s="12"/>
      <c r="W135" s="12"/>
      <c r="X135" s="12"/>
      <c r="Y135" s="12"/>
      <c r="Z135" s="12"/>
      <c r="AA135" s="12"/>
      <c r="AB135" s="12"/>
      <c r="AC135" s="12"/>
      <c r="AD135" s="12"/>
      <c r="AE135" s="12"/>
      <c r="AR135" s="182" t="s">
        <v>90</v>
      </c>
      <c r="AT135" s="182" t="s">
        <v>149</v>
      </c>
      <c r="AU135" s="182" t="s">
        <v>80</v>
      </c>
      <c r="AY135" s="22" t="s">
        <v>145</v>
      </c>
      <c r="BE135" s="183">
        <f>IF(N135="základní",J135,0)</f>
        <v>0</v>
      </c>
      <c r="BF135" s="183">
        <f>IF(N135="snížená",J135,0)</f>
        <v>0</v>
      </c>
      <c r="BG135" s="183">
        <f>IF(N135="zákl. přenesená",J135,0)</f>
        <v>0</v>
      </c>
      <c r="BH135" s="183">
        <f>IF(N135="sníž. přenesená",J135,0)</f>
        <v>0</v>
      </c>
      <c r="BI135" s="183">
        <f>IF(N135="nulová",J135,0)</f>
        <v>0</v>
      </c>
      <c r="BJ135" s="22" t="s">
        <v>15</v>
      </c>
      <c r="BK135" s="183">
        <f>ROUND(I135*H135,2)</f>
        <v>0</v>
      </c>
      <c r="BL135" s="22" t="s">
        <v>90</v>
      </c>
      <c r="BM135" s="182" t="s">
        <v>1118</v>
      </c>
    </row>
    <row r="136" spans="1:47" s="35" customFormat="1" ht="12">
      <c r="A136" s="12"/>
      <c r="B136" s="2"/>
      <c r="C136" s="99"/>
      <c r="D136" s="279" t="s">
        <v>738</v>
      </c>
      <c r="E136" s="99"/>
      <c r="F136" s="280" t="s">
        <v>1119</v>
      </c>
      <c r="G136" s="99"/>
      <c r="H136" s="99"/>
      <c r="I136" s="12"/>
      <c r="J136" s="99"/>
      <c r="K136" s="99"/>
      <c r="L136" s="2"/>
      <c r="M136" s="274"/>
      <c r="N136" s="275"/>
      <c r="O136" s="53"/>
      <c r="P136" s="53"/>
      <c r="Q136" s="53"/>
      <c r="R136" s="53"/>
      <c r="S136" s="53"/>
      <c r="T136" s="54"/>
      <c r="U136" s="12"/>
      <c r="V136" s="12"/>
      <c r="W136" s="12"/>
      <c r="X136" s="12"/>
      <c r="Y136" s="12"/>
      <c r="Z136" s="12"/>
      <c r="AA136" s="12"/>
      <c r="AB136" s="12"/>
      <c r="AC136" s="12"/>
      <c r="AD136" s="12"/>
      <c r="AE136" s="12"/>
      <c r="AT136" s="22" t="s">
        <v>738</v>
      </c>
      <c r="AU136" s="22" t="s">
        <v>80</v>
      </c>
    </row>
    <row r="137" spans="2:51" s="6" customFormat="1" ht="12">
      <c r="B137" s="189"/>
      <c r="C137" s="256"/>
      <c r="D137" s="252" t="s">
        <v>161</v>
      </c>
      <c r="E137" s="257" t="s">
        <v>3</v>
      </c>
      <c r="F137" s="258" t="s">
        <v>1102</v>
      </c>
      <c r="G137" s="256"/>
      <c r="H137" s="257" t="s">
        <v>3</v>
      </c>
      <c r="J137" s="256"/>
      <c r="K137" s="256"/>
      <c r="L137" s="189"/>
      <c r="M137" s="191"/>
      <c r="N137" s="192"/>
      <c r="O137" s="192"/>
      <c r="P137" s="192"/>
      <c r="Q137" s="192"/>
      <c r="R137" s="192"/>
      <c r="S137" s="192"/>
      <c r="T137" s="193"/>
      <c r="AT137" s="190" t="s">
        <v>161</v>
      </c>
      <c r="AU137" s="190" t="s">
        <v>80</v>
      </c>
      <c r="AV137" s="6" t="s">
        <v>15</v>
      </c>
      <c r="AW137" s="6" t="s">
        <v>33</v>
      </c>
      <c r="AX137" s="6" t="s">
        <v>72</v>
      </c>
      <c r="AY137" s="190" t="s">
        <v>145</v>
      </c>
    </row>
    <row r="138" spans="2:51" s="6" customFormat="1" ht="12">
      <c r="B138" s="189"/>
      <c r="C138" s="256"/>
      <c r="D138" s="252" t="s">
        <v>161</v>
      </c>
      <c r="E138" s="257" t="s">
        <v>3</v>
      </c>
      <c r="F138" s="258" t="s">
        <v>1103</v>
      </c>
      <c r="G138" s="256"/>
      <c r="H138" s="257" t="s">
        <v>3</v>
      </c>
      <c r="J138" s="256"/>
      <c r="K138" s="256"/>
      <c r="L138" s="189"/>
      <c r="M138" s="191"/>
      <c r="N138" s="192"/>
      <c r="O138" s="192"/>
      <c r="P138" s="192"/>
      <c r="Q138" s="192"/>
      <c r="R138" s="192"/>
      <c r="S138" s="192"/>
      <c r="T138" s="193"/>
      <c r="AT138" s="190" t="s">
        <v>161</v>
      </c>
      <c r="AU138" s="190" t="s">
        <v>80</v>
      </c>
      <c r="AV138" s="6" t="s">
        <v>15</v>
      </c>
      <c r="AW138" s="6" t="s">
        <v>33</v>
      </c>
      <c r="AX138" s="6" t="s">
        <v>72</v>
      </c>
      <c r="AY138" s="190" t="s">
        <v>145</v>
      </c>
    </row>
    <row r="139" spans="2:51" s="5" customFormat="1" ht="12">
      <c r="B139" s="184"/>
      <c r="C139" s="251"/>
      <c r="D139" s="252" t="s">
        <v>161</v>
      </c>
      <c r="E139" s="253" t="s">
        <v>3</v>
      </c>
      <c r="F139" s="254" t="s">
        <v>1104</v>
      </c>
      <c r="G139" s="251"/>
      <c r="H139" s="255">
        <v>40.5</v>
      </c>
      <c r="J139" s="251"/>
      <c r="K139" s="251"/>
      <c r="L139" s="184"/>
      <c r="M139" s="186"/>
      <c r="N139" s="187"/>
      <c r="O139" s="187"/>
      <c r="P139" s="187"/>
      <c r="Q139" s="187"/>
      <c r="R139" s="187"/>
      <c r="S139" s="187"/>
      <c r="T139" s="188"/>
      <c r="AT139" s="185" t="s">
        <v>161</v>
      </c>
      <c r="AU139" s="185" t="s">
        <v>80</v>
      </c>
      <c r="AV139" s="5" t="s">
        <v>80</v>
      </c>
      <c r="AW139" s="5" t="s">
        <v>33</v>
      </c>
      <c r="AX139" s="5" t="s">
        <v>72</v>
      </c>
      <c r="AY139" s="185" t="s">
        <v>145</v>
      </c>
    </row>
    <row r="140" spans="2:51" s="5" customFormat="1" ht="12">
      <c r="B140" s="184"/>
      <c r="C140" s="251"/>
      <c r="D140" s="252" t="s">
        <v>161</v>
      </c>
      <c r="E140" s="253" t="s">
        <v>3</v>
      </c>
      <c r="F140" s="254" t="s">
        <v>1120</v>
      </c>
      <c r="G140" s="251"/>
      <c r="H140" s="255">
        <v>-4.8</v>
      </c>
      <c r="J140" s="251"/>
      <c r="K140" s="251"/>
      <c r="L140" s="184"/>
      <c r="M140" s="186"/>
      <c r="N140" s="187"/>
      <c r="O140" s="187"/>
      <c r="P140" s="187"/>
      <c r="Q140" s="187"/>
      <c r="R140" s="187"/>
      <c r="S140" s="187"/>
      <c r="T140" s="188"/>
      <c r="AT140" s="185" t="s">
        <v>161</v>
      </c>
      <c r="AU140" s="185" t="s">
        <v>80</v>
      </c>
      <c r="AV140" s="5" t="s">
        <v>80</v>
      </c>
      <c r="AW140" s="5" t="s">
        <v>33</v>
      </c>
      <c r="AX140" s="5" t="s">
        <v>72</v>
      </c>
      <c r="AY140" s="185" t="s">
        <v>145</v>
      </c>
    </row>
    <row r="141" spans="2:51" s="5" customFormat="1" ht="12">
      <c r="B141" s="184"/>
      <c r="C141" s="251"/>
      <c r="D141" s="252" t="s">
        <v>161</v>
      </c>
      <c r="E141" s="253" t="s">
        <v>3</v>
      </c>
      <c r="F141" s="254" t="s">
        <v>1121</v>
      </c>
      <c r="G141" s="251"/>
      <c r="H141" s="255">
        <v>-3.672</v>
      </c>
      <c r="J141" s="251"/>
      <c r="K141" s="251"/>
      <c r="L141" s="184"/>
      <c r="M141" s="186"/>
      <c r="N141" s="187"/>
      <c r="O141" s="187"/>
      <c r="P141" s="187"/>
      <c r="Q141" s="187"/>
      <c r="R141" s="187"/>
      <c r="S141" s="187"/>
      <c r="T141" s="188"/>
      <c r="AT141" s="185" t="s">
        <v>161</v>
      </c>
      <c r="AU141" s="185" t="s">
        <v>80</v>
      </c>
      <c r="AV141" s="5" t="s">
        <v>80</v>
      </c>
      <c r="AW141" s="5" t="s">
        <v>33</v>
      </c>
      <c r="AX141" s="5" t="s">
        <v>72</v>
      </c>
      <c r="AY141" s="185" t="s">
        <v>145</v>
      </c>
    </row>
    <row r="142" spans="2:51" s="6" customFormat="1" ht="12">
      <c r="B142" s="189"/>
      <c r="C142" s="256"/>
      <c r="D142" s="252" t="s">
        <v>161</v>
      </c>
      <c r="E142" s="257" t="s">
        <v>3</v>
      </c>
      <c r="F142" s="258" t="s">
        <v>1105</v>
      </c>
      <c r="G142" s="256"/>
      <c r="H142" s="257" t="s">
        <v>3</v>
      </c>
      <c r="J142" s="256"/>
      <c r="K142" s="256"/>
      <c r="L142" s="189"/>
      <c r="M142" s="191"/>
      <c r="N142" s="192"/>
      <c r="O142" s="192"/>
      <c r="P142" s="192"/>
      <c r="Q142" s="192"/>
      <c r="R142" s="192"/>
      <c r="S142" s="192"/>
      <c r="T142" s="193"/>
      <c r="AT142" s="190" t="s">
        <v>161</v>
      </c>
      <c r="AU142" s="190" t="s">
        <v>80</v>
      </c>
      <c r="AV142" s="6" t="s">
        <v>15</v>
      </c>
      <c r="AW142" s="6" t="s">
        <v>33</v>
      </c>
      <c r="AX142" s="6" t="s">
        <v>72</v>
      </c>
      <c r="AY142" s="190" t="s">
        <v>145</v>
      </c>
    </row>
    <row r="143" spans="2:51" s="5" customFormat="1" ht="12">
      <c r="B143" s="184"/>
      <c r="C143" s="251"/>
      <c r="D143" s="252" t="s">
        <v>161</v>
      </c>
      <c r="E143" s="253" t="s">
        <v>3</v>
      </c>
      <c r="F143" s="254" t="s">
        <v>1106</v>
      </c>
      <c r="G143" s="251"/>
      <c r="H143" s="255">
        <v>17.6</v>
      </c>
      <c r="J143" s="251"/>
      <c r="K143" s="251"/>
      <c r="L143" s="184"/>
      <c r="M143" s="186"/>
      <c r="N143" s="187"/>
      <c r="O143" s="187"/>
      <c r="P143" s="187"/>
      <c r="Q143" s="187"/>
      <c r="R143" s="187"/>
      <c r="S143" s="187"/>
      <c r="T143" s="188"/>
      <c r="AT143" s="185" t="s">
        <v>161</v>
      </c>
      <c r="AU143" s="185" t="s">
        <v>80</v>
      </c>
      <c r="AV143" s="5" t="s">
        <v>80</v>
      </c>
      <c r="AW143" s="5" t="s">
        <v>33</v>
      </c>
      <c r="AX143" s="5" t="s">
        <v>72</v>
      </c>
      <c r="AY143" s="185" t="s">
        <v>145</v>
      </c>
    </row>
    <row r="144" spans="2:51" s="5" customFormat="1" ht="12">
      <c r="B144" s="184"/>
      <c r="C144" s="251"/>
      <c r="D144" s="252" t="s">
        <v>161</v>
      </c>
      <c r="E144" s="253" t="s">
        <v>3</v>
      </c>
      <c r="F144" s="254" t="s">
        <v>1122</v>
      </c>
      <c r="G144" s="251"/>
      <c r="H144" s="255">
        <v>-0.896</v>
      </c>
      <c r="J144" s="251"/>
      <c r="K144" s="251"/>
      <c r="L144" s="184"/>
      <c r="M144" s="186"/>
      <c r="N144" s="187"/>
      <c r="O144" s="187"/>
      <c r="P144" s="187"/>
      <c r="Q144" s="187"/>
      <c r="R144" s="187"/>
      <c r="S144" s="187"/>
      <c r="T144" s="188"/>
      <c r="AT144" s="185" t="s">
        <v>161</v>
      </c>
      <c r="AU144" s="185" t="s">
        <v>80</v>
      </c>
      <c r="AV144" s="5" t="s">
        <v>80</v>
      </c>
      <c r="AW144" s="5" t="s">
        <v>33</v>
      </c>
      <c r="AX144" s="5" t="s">
        <v>72</v>
      </c>
      <c r="AY144" s="185" t="s">
        <v>145</v>
      </c>
    </row>
    <row r="145" spans="2:51" s="5" customFormat="1" ht="12">
      <c r="B145" s="184"/>
      <c r="C145" s="251"/>
      <c r="D145" s="252" t="s">
        <v>161</v>
      </c>
      <c r="E145" s="253" t="s">
        <v>3</v>
      </c>
      <c r="F145" s="254" t="s">
        <v>1123</v>
      </c>
      <c r="G145" s="251"/>
      <c r="H145" s="255">
        <v>-0.75</v>
      </c>
      <c r="J145" s="251"/>
      <c r="K145" s="251"/>
      <c r="L145" s="184"/>
      <c r="M145" s="186"/>
      <c r="N145" s="187"/>
      <c r="O145" s="187"/>
      <c r="P145" s="187"/>
      <c r="Q145" s="187"/>
      <c r="R145" s="187"/>
      <c r="S145" s="187"/>
      <c r="T145" s="188"/>
      <c r="AT145" s="185" t="s">
        <v>161</v>
      </c>
      <c r="AU145" s="185" t="s">
        <v>80</v>
      </c>
      <c r="AV145" s="5" t="s">
        <v>80</v>
      </c>
      <c r="AW145" s="5" t="s">
        <v>33</v>
      </c>
      <c r="AX145" s="5" t="s">
        <v>72</v>
      </c>
      <c r="AY145" s="185" t="s">
        <v>145</v>
      </c>
    </row>
    <row r="146" spans="2:51" s="6" customFormat="1" ht="12">
      <c r="B146" s="189"/>
      <c r="C146" s="256"/>
      <c r="D146" s="252" t="s">
        <v>161</v>
      </c>
      <c r="E146" s="257" t="s">
        <v>3</v>
      </c>
      <c r="F146" s="258" t="s">
        <v>1107</v>
      </c>
      <c r="G146" s="256"/>
      <c r="H146" s="257" t="s">
        <v>3</v>
      </c>
      <c r="J146" s="256"/>
      <c r="K146" s="256"/>
      <c r="L146" s="189"/>
      <c r="M146" s="191"/>
      <c r="N146" s="192"/>
      <c r="O146" s="192"/>
      <c r="P146" s="192"/>
      <c r="Q146" s="192"/>
      <c r="R146" s="192"/>
      <c r="S146" s="192"/>
      <c r="T146" s="193"/>
      <c r="AT146" s="190" t="s">
        <v>161</v>
      </c>
      <c r="AU146" s="190" t="s">
        <v>80</v>
      </c>
      <c r="AV146" s="6" t="s">
        <v>15</v>
      </c>
      <c r="AW146" s="6" t="s">
        <v>33</v>
      </c>
      <c r="AX146" s="6" t="s">
        <v>72</v>
      </c>
      <c r="AY146" s="190" t="s">
        <v>145</v>
      </c>
    </row>
    <row r="147" spans="2:51" s="5" customFormat="1" ht="12">
      <c r="B147" s="184"/>
      <c r="C147" s="251"/>
      <c r="D147" s="252" t="s">
        <v>161</v>
      </c>
      <c r="E147" s="253" t="s">
        <v>3</v>
      </c>
      <c r="F147" s="254" t="s">
        <v>1108</v>
      </c>
      <c r="G147" s="251"/>
      <c r="H147" s="255">
        <v>19.75</v>
      </c>
      <c r="J147" s="251"/>
      <c r="K147" s="251"/>
      <c r="L147" s="184"/>
      <c r="M147" s="186"/>
      <c r="N147" s="187"/>
      <c r="O147" s="187"/>
      <c r="P147" s="187"/>
      <c r="Q147" s="187"/>
      <c r="R147" s="187"/>
      <c r="S147" s="187"/>
      <c r="T147" s="188"/>
      <c r="AT147" s="185" t="s">
        <v>161</v>
      </c>
      <c r="AU147" s="185" t="s">
        <v>80</v>
      </c>
      <c r="AV147" s="5" t="s">
        <v>80</v>
      </c>
      <c r="AW147" s="5" t="s">
        <v>33</v>
      </c>
      <c r="AX147" s="5" t="s">
        <v>72</v>
      </c>
      <c r="AY147" s="185" t="s">
        <v>145</v>
      </c>
    </row>
    <row r="148" spans="2:51" s="5" customFormat="1" ht="12">
      <c r="B148" s="184"/>
      <c r="C148" s="251"/>
      <c r="D148" s="252" t="s">
        <v>161</v>
      </c>
      <c r="E148" s="253" t="s">
        <v>3</v>
      </c>
      <c r="F148" s="254" t="s">
        <v>1124</v>
      </c>
      <c r="G148" s="251"/>
      <c r="H148" s="255">
        <v>-1.6</v>
      </c>
      <c r="J148" s="251"/>
      <c r="K148" s="251"/>
      <c r="L148" s="184"/>
      <c r="M148" s="186"/>
      <c r="N148" s="187"/>
      <c r="O148" s="187"/>
      <c r="P148" s="187"/>
      <c r="Q148" s="187"/>
      <c r="R148" s="187"/>
      <c r="S148" s="187"/>
      <c r="T148" s="188"/>
      <c r="AT148" s="185" t="s">
        <v>161</v>
      </c>
      <c r="AU148" s="185" t="s">
        <v>80</v>
      </c>
      <c r="AV148" s="5" t="s">
        <v>80</v>
      </c>
      <c r="AW148" s="5" t="s">
        <v>33</v>
      </c>
      <c r="AX148" s="5" t="s">
        <v>72</v>
      </c>
      <c r="AY148" s="185" t="s">
        <v>145</v>
      </c>
    </row>
    <row r="149" spans="2:51" s="5" customFormat="1" ht="12">
      <c r="B149" s="184"/>
      <c r="C149" s="251"/>
      <c r="D149" s="252" t="s">
        <v>161</v>
      </c>
      <c r="E149" s="253" t="s">
        <v>3</v>
      </c>
      <c r="F149" s="254" t="s">
        <v>1125</v>
      </c>
      <c r="G149" s="251"/>
      <c r="H149" s="255">
        <v>-2.124</v>
      </c>
      <c r="J149" s="251"/>
      <c r="K149" s="251"/>
      <c r="L149" s="184"/>
      <c r="M149" s="186"/>
      <c r="N149" s="187"/>
      <c r="O149" s="187"/>
      <c r="P149" s="187"/>
      <c r="Q149" s="187"/>
      <c r="R149" s="187"/>
      <c r="S149" s="187"/>
      <c r="T149" s="188"/>
      <c r="AT149" s="185" t="s">
        <v>161</v>
      </c>
      <c r="AU149" s="185" t="s">
        <v>80</v>
      </c>
      <c r="AV149" s="5" t="s">
        <v>80</v>
      </c>
      <c r="AW149" s="5" t="s">
        <v>33</v>
      </c>
      <c r="AX149" s="5" t="s">
        <v>72</v>
      </c>
      <c r="AY149" s="185" t="s">
        <v>145</v>
      </c>
    </row>
    <row r="150" spans="2:51" s="7" customFormat="1" ht="12">
      <c r="B150" s="194"/>
      <c r="C150" s="259"/>
      <c r="D150" s="252" t="s">
        <v>161</v>
      </c>
      <c r="E150" s="260" t="s">
        <v>3</v>
      </c>
      <c r="F150" s="261" t="s">
        <v>172</v>
      </c>
      <c r="G150" s="259"/>
      <c r="H150" s="262">
        <v>64.008</v>
      </c>
      <c r="J150" s="259"/>
      <c r="K150" s="259"/>
      <c r="L150" s="194"/>
      <c r="M150" s="196"/>
      <c r="N150" s="197"/>
      <c r="O150" s="197"/>
      <c r="P150" s="197"/>
      <c r="Q150" s="197"/>
      <c r="R150" s="197"/>
      <c r="S150" s="197"/>
      <c r="T150" s="198"/>
      <c r="AT150" s="195" t="s">
        <v>161</v>
      </c>
      <c r="AU150" s="195" t="s">
        <v>80</v>
      </c>
      <c r="AV150" s="7" t="s">
        <v>90</v>
      </c>
      <c r="AW150" s="7" t="s">
        <v>33</v>
      </c>
      <c r="AX150" s="7" t="s">
        <v>15</v>
      </c>
      <c r="AY150" s="195" t="s">
        <v>145</v>
      </c>
    </row>
    <row r="151" spans="2:63" s="1" customFormat="1" ht="22.9" customHeight="1">
      <c r="B151" s="171"/>
      <c r="C151" s="242"/>
      <c r="D151" s="240" t="s">
        <v>71</v>
      </c>
      <c r="E151" s="244" t="s">
        <v>80</v>
      </c>
      <c r="F151" s="244" t="s">
        <v>345</v>
      </c>
      <c r="G151" s="242"/>
      <c r="H151" s="242"/>
      <c r="J151" s="245">
        <f>BK151</f>
        <v>0</v>
      </c>
      <c r="K151" s="242"/>
      <c r="L151" s="171"/>
      <c r="M151" s="173"/>
      <c r="N151" s="174"/>
      <c r="O151" s="174"/>
      <c r="P151" s="175">
        <f>SUM(P152:P196)</f>
        <v>0</v>
      </c>
      <c r="Q151" s="174"/>
      <c r="R151" s="175">
        <f>SUM(R152:R196)</f>
        <v>34.77128298</v>
      </c>
      <c r="S151" s="174"/>
      <c r="T151" s="176">
        <f>SUM(T152:T196)</f>
        <v>0</v>
      </c>
      <c r="AR151" s="172" t="s">
        <v>15</v>
      </c>
      <c r="AT151" s="177" t="s">
        <v>71</v>
      </c>
      <c r="AU151" s="177" t="s">
        <v>15</v>
      </c>
      <c r="AY151" s="172" t="s">
        <v>145</v>
      </c>
      <c r="BK151" s="178">
        <f>SUM(BK152:BK196)</f>
        <v>0</v>
      </c>
    </row>
    <row r="152" spans="1:65" s="35" customFormat="1" ht="33" customHeight="1">
      <c r="A152" s="12"/>
      <c r="B152" s="2"/>
      <c r="C152" s="246" t="s">
        <v>177</v>
      </c>
      <c r="D152" s="246" t="s">
        <v>149</v>
      </c>
      <c r="E152" s="247" t="s">
        <v>1126</v>
      </c>
      <c r="F152" s="248" t="s">
        <v>1127</v>
      </c>
      <c r="G152" s="249" t="s">
        <v>205</v>
      </c>
      <c r="H152" s="250">
        <v>0.768</v>
      </c>
      <c r="I152" s="3"/>
      <c r="J152" s="272">
        <f>ROUND(I152*H152,2)</f>
        <v>0</v>
      </c>
      <c r="K152" s="248" t="s">
        <v>736</v>
      </c>
      <c r="L152" s="2"/>
      <c r="M152" s="4" t="s">
        <v>3</v>
      </c>
      <c r="N152" s="179" t="s">
        <v>43</v>
      </c>
      <c r="O152" s="53"/>
      <c r="P152" s="180">
        <f>O152*H152</f>
        <v>0</v>
      </c>
      <c r="Q152" s="180">
        <v>2.45329</v>
      </c>
      <c r="R152" s="180">
        <f>Q152*H152</f>
        <v>1.88412672</v>
      </c>
      <c r="S152" s="180">
        <v>0</v>
      </c>
      <c r="T152" s="181">
        <f>S152*H152</f>
        <v>0</v>
      </c>
      <c r="U152" s="12"/>
      <c r="V152" s="12"/>
      <c r="W152" s="12"/>
      <c r="X152" s="12"/>
      <c r="Y152" s="12"/>
      <c r="Z152" s="12"/>
      <c r="AA152" s="12"/>
      <c r="AB152" s="12"/>
      <c r="AC152" s="12"/>
      <c r="AD152" s="12"/>
      <c r="AE152" s="12"/>
      <c r="AR152" s="182" t="s">
        <v>90</v>
      </c>
      <c r="AT152" s="182" t="s">
        <v>149</v>
      </c>
      <c r="AU152" s="182" t="s">
        <v>80</v>
      </c>
      <c r="AY152" s="22" t="s">
        <v>145</v>
      </c>
      <c r="BE152" s="183">
        <f>IF(N152="základní",J152,0)</f>
        <v>0</v>
      </c>
      <c r="BF152" s="183">
        <f>IF(N152="snížená",J152,0)</f>
        <v>0</v>
      </c>
      <c r="BG152" s="183">
        <f>IF(N152="zákl. přenesená",J152,0)</f>
        <v>0</v>
      </c>
      <c r="BH152" s="183">
        <f>IF(N152="sníž. přenesená",J152,0)</f>
        <v>0</v>
      </c>
      <c r="BI152" s="183">
        <f>IF(N152="nulová",J152,0)</f>
        <v>0</v>
      </c>
      <c r="BJ152" s="22" t="s">
        <v>15</v>
      </c>
      <c r="BK152" s="183">
        <f>ROUND(I152*H152,2)</f>
        <v>0</v>
      </c>
      <c r="BL152" s="22" t="s">
        <v>90</v>
      </c>
      <c r="BM152" s="182" t="s">
        <v>1128</v>
      </c>
    </row>
    <row r="153" spans="1:47" s="35" customFormat="1" ht="12">
      <c r="A153" s="12"/>
      <c r="B153" s="2"/>
      <c r="C153" s="99"/>
      <c r="D153" s="279" t="s">
        <v>738</v>
      </c>
      <c r="E153" s="99"/>
      <c r="F153" s="280" t="s">
        <v>1129</v>
      </c>
      <c r="G153" s="99"/>
      <c r="H153" s="99"/>
      <c r="I153" s="12"/>
      <c r="J153" s="99"/>
      <c r="K153" s="99"/>
      <c r="L153" s="2"/>
      <c r="M153" s="274"/>
      <c r="N153" s="275"/>
      <c r="O153" s="53"/>
      <c r="P153" s="53"/>
      <c r="Q153" s="53"/>
      <c r="R153" s="53"/>
      <c r="S153" s="53"/>
      <c r="T153" s="54"/>
      <c r="U153" s="12"/>
      <c r="V153" s="12"/>
      <c r="W153" s="12"/>
      <c r="X153" s="12"/>
      <c r="Y153" s="12"/>
      <c r="Z153" s="12"/>
      <c r="AA153" s="12"/>
      <c r="AB153" s="12"/>
      <c r="AC153" s="12"/>
      <c r="AD153" s="12"/>
      <c r="AE153" s="12"/>
      <c r="AT153" s="22" t="s">
        <v>738</v>
      </c>
      <c r="AU153" s="22" t="s">
        <v>80</v>
      </c>
    </row>
    <row r="154" spans="2:51" s="6" customFormat="1" ht="12">
      <c r="B154" s="189"/>
      <c r="C154" s="256"/>
      <c r="D154" s="252" t="s">
        <v>161</v>
      </c>
      <c r="E154" s="257" t="s">
        <v>3</v>
      </c>
      <c r="F154" s="258" t="s">
        <v>1105</v>
      </c>
      <c r="G154" s="256"/>
      <c r="H154" s="257" t="s">
        <v>3</v>
      </c>
      <c r="J154" s="256"/>
      <c r="K154" s="256"/>
      <c r="L154" s="189"/>
      <c r="M154" s="191"/>
      <c r="N154" s="192"/>
      <c r="O154" s="192"/>
      <c r="P154" s="192"/>
      <c r="Q154" s="192"/>
      <c r="R154" s="192"/>
      <c r="S154" s="192"/>
      <c r="T154" s="193"/>
      <c r="AT154" s="190" t="s">
        <v>161</v>
      </c>
      <c r="AU154" s="190" t="s">
        <v>80</v>
      </c>
      <c r="AV154" s="6" t="s">
        <v>15</v>
      </c>
      <c r="AW154" s="6" t="s">
        <v>33</v>
      </c>
      <c r="AX154" s="6" t="s">
        <v>72</v>
      </c>
      <c r="AY154" s="190" t="s">
        <v>145</v>
      </c>
    </row>
    <row r="155" spans="2:51" s="5" customFormat="1" ht="12">
      <c r="B155" s="184"/>
      <c r="C155" s="251"/>
      <c r="D155" s="252" t="s">
        <v>161</v>
      </c>
      <c r="E155" s="253" t="s">
        <v>3</v>
      </c>
      <c r="F155" s="254" t="s">
        <v>1130</v>
      </c>
      <c r="G155" s="251"/>
      <c r="H155" s="255">
        <v>0.128</v>
      </c>
      <c r="J155" s="251"/>
      <c r="K155" s="251"/>
      <c r="L155" s="184"/>
      <c r="M155" s="186"/>
      <c r="N155" s="187"/>
      <c r="O155" s="187"/>
      <c r="P155" s="187"/>
      <c r="Q155" s="187"/>
      <c r="R155" s="187"/>
      <c r="S155" s="187"/>
      <c r="T155" s="188"/>
      <c r="AT155" s="185" t="s">
        <v>161</v>
      </c>
      <c r="AU155" s="185" t="s">
        <v>80</v>
      </c>
      <c r="AV155" s="5" t="s">
        <v>80</v>
      </c>
      <c r="AW155" s="5" t="s">
        <v>33</v>
      </c>
      <c r="AX155" s="5" t="s">
        <v>72</v>
      </c>
      <c r="AY155" s="185" t="s">
        <v>145</v>
      </c>
    </row>
    <row r="156" spans="2:51" s="6" customFormat="1" ht="12">
      <c r="B156" s="189"/>
      <c r="C156" s="256"/>
      <c r="D156" s="252" t="s">
        <v>161</v>
      </c>
      <c r="E156" s="257" t="s">
        <v>3</v>
      </c>
      <c r="F156" s="258" t="s">
        <v>1103</v>
      </c>
      <c r="G156" s="256"/>
      <c r="H156" s="257" t="s">
        <v>3</v>
      </c>
      <c r="J156" s="256"/>
      <c r="K156" s="256"/>
      <c r="L156" s="189"/>
      <c r="M156" s="191"/>
      <c r="N156" s="192"/>
      <c r="O156" s="192"/>
      <c r="P156" s="192"/>
      <c r="Q156" s="192"/>
      <c r="R156" s="192"/>
      <c r="S156" s="192"/>
      <c r="T156" s="193"/>
      <c r="AT156" s="190" t="s">
        <v>161</v>
      </c>
      <c r="AU156" s="190" t="s">
        <v>80</v>
      </c>
      <c r="AV156" s="6" t="s">
        <v>15</v>
      </c>
      <c r="AW156" s="6" t="s">
        <v>33</v>
      </c>
      <c r="AX156" s="6" t="s">
        <v>72</v>
      </c>
      <c r="AY156" s="190" t="s">
        <v>145</v>
      </c>
    </row>
    <row r="157" spans="2:51" s="5" customFormat="1" ht="12">
      <c r="B157" s="184"/>
      <c r="C157" s="251"/>
      <c r="D157" s="252" t="s">
        <v>161</v>
      </c>
      <c r="E157" s="253" t="s">
        <v>3</v>
      </c>
      <c r="F157" s="254" t="s">
        <v>1131</v>
      </c>
      <c r="G157" s="251"/>
      <c r="H157" s="255">
        <v>0.48</v>
      </c>
      <c r="J157" s="251"/>
      <c r="K157" s="251"/>
      <c r="L157" s="184"/>
      <c r="M157" s="186"/>
      <c r="N157" s="187"/>
      <c r="O157" s="187"/>
      <c r="P157" s="187"/>
      <c r="Q157" s="187"/>
      <c r="R157" s="187"/>
      <c r="S157" s="187"/>
      <c r="T157" s="188"/>
      <c r="AT157" s="185" t="s">
        <v>161</v>
      </c>
      <c r="AU157" s="185" t="s">
        <v>80</v>
      </c>
      <c r="AV157" s="5" t="s">
        <v>80</v>
      </c>
      <c r="AW157" s="5" t="s">
        <v>33</v>
      </c>
      <c r="AX157" s="5" t="s">
        <v>72</v>
      </c>
      <c r="AY157" s="185" t="s">
        <v>145</v>
      </c>
    </row>
    <row r="158" spans="2:51" s="6" customFormat="1" ht="12">
      <c r="B158" s="189"/>
      <c r="C158" s="256"/>
      <c r="D158" s="252" t="s">
        <v>161</v>
      </c>
      <c r="E158" s="257" t="s">
        <v>3</v>
      </c>
      <c r="F158" s="258" t="s">
        <v>1107</v>
      </c>
      <c r="G158" s="256"/>
      <c r="H158" s="257" t="s">
        <v>3</v>
      </c>
      <c r="J158" s="256"/>
      <c r="K158" s="256"/>
      <c r="L158" s="189"/>
      <c r="M158" s="191"/>
      <c r="N158" s="192"/>
      <c r="O158" s="192"/>
      <c r="P158" s="192"/>
      <c r="Q158" s="192"/>
      <c r="R158" s="192"/>
      <c r="S158" s="192"/>
      <c r="T158" s="193"/>
      <c r="AT158" s="190" t="s">
        <v>161</v>
      </c>
      <c r="AU158" s="190" t="s">
        <v>80</v>
      </c>
      <c r="AV158" s="6" t="s">
        <v>15</v>
      </c>
      <c r="AW158" s="6" t="s">
        <v>33</v>
      </c>
      <c r="AX158" s="6" t="s">
        <v>72</v>
      </c>
      <c r="AY158" s="190" t="s">
        <v>145</v>
      </c>
    </row>
    <row r="159" spans="2:51" s="5" customFormat="1" ht="12">
      <c r="B159" s="184"/>
      <c r="C159" s="251"/>
      <c r="D159" s="252" t="s">
        <v>161</v>
      </c>
      <c r="E159" s="253" t="s">
        <v>3</v>
      </c>
      <c r="F159" s="254" t="s">
        <v>1132</v>
      </c>
      <c r="G159" s="251"/>
      <c r="H159" s="255">
        <v>0.16</v>
      </c>
      <c r="J159" s="251"/>
      <c r="K159" s="251"/>
      <c r="L159" s="184"/>
      <c r="M159" s="186"/>
      <c r="N159" s="187"/>
      <c r="O159" s="187"/>
      <c r="P159" s="187"/>
      <c r="Q159" s="187"/>
      <c r="R159" s="187"/>
      <c r="S159" s="187"/>
      <c r="T159" s="188"/>
      <c r="AT159" s="185" t="s">
        <v>161</v>
      </c>
      <c r="AU159" s="185" t="s">
        <v>80</v>
      </c>
      <c r="AV159" s="5" t="s">
        <v>80</v>
      </c>
      <c r="AW159" s="5" t="s">
        <v>33</v>
      </c>
      <c r="AX159" s="5" t="s">
        <v>72</v>
      </c>
      <c r="AY159" s="185" t="s">
        <v>145</v>
      </c>
    </row>
    <row r="160" spans="2:51" s="7" customFormat="1" ht="12">
      <c r="B160" s="194"/>
      <c r="C160" s="259"/>
      <c r="D160" s="252" t="s">
        <v>161</v>
      </c>
      <c r="E160" s="260" t="s">
        <v>3</v>
      </c>
      <c r="F160" s="261" t="s">
        <v>172</v>
      </c>
      <c r="G160" s="259"/>
      <c r="H160" s="262">
        <v>0.768</v>
      </c>
      <c r="J160" s="259"/>
      <c r="K160" s="259"/>
      <c r="L160" s="194"/>
      <c r="M160" s="196"/>
      <c r="N160" s="197"/>
      <c r="O160" s="197"/>
      <c r="P160" s="197"/>
      <c r="Q160" s="197"/>
      <c r="R160" s="197"/>
      <c r="S160" s="197"/>
      <c r="T160" s="198"/>
      <c r="AT160" s="195" t="s">
        <v>161</v>
      </c>
      <c r="AU160" s="195" t="s">
        <v>80</v>
      </c>
      <c r="AV160" s="7" t="s">
        <v>90</v>
      </c>
      <c r="AW160" s="7" t="s">
        <v>33</v>
      </c>
      <c r="AX160" s="7" t="s">
        <v>15</v>
      </c>
      <c r="AY160" s="195" t="s">
        <v>145</v>
      </c>
    </row>
    <row r="161" spans="1:65" s="35" customFormat="1" ht="33" customHeight="1">
      <c r="A161" s="12"/>
      <c r="B161" s="2"/>
      <c r="C161" s="246" t="s">
        <v>182</v>
      </c>
      <c r="D161" s="246" t="s">
        <v>149</v>
      </c>
      <c r="E161" s="247" t="s">
        <v>1133</v>
      </c>
      <c r="F161" s="248" t="s">
        <v>1134</v>
      </c>
      <c r="G161" s="249" t="s">
        <v>205</v>
      </c>
      <c r="H161" s="250">
        <v>13.074</v>
      </c>
      <c r="I161" s="3"/>
      <c r="J161" s="272">
        <f>ROUND(I161*H161,2)</f>
        <v>0</v>
      </c>
      <c r="K161" s="248" t="s">
        <v>736</v>
      </c>
      <c r="L161" s="2"/>
      <c r="M161" s="4" t="s">
        <v>3</v>
      </c>
      <c r="N161" s="179" t="s">
        <v>43</v>
      </c>
      <c r="O161" s="53"/>
      <c r="P161" s="180">
        <f>O161*H161</f>
        <v>0</v>
      </c>
      <c r="Q161" s="180">
        <v>2.45329</v>
      </c>
      <c r="R161" s="180">
        <f>Q161*H161</f>
        <v>32.07431346</v>
      </c>
      <c r="S161" s="180">
        <v>0</v>
      </c>
      <c r="T161" s="181">
        <f>S161*H161</f>
        <v>0</v>
      </c>
      <c r="U161" s="12"/>
      <c r="V161" s="12"/>
      <c r="W161" s="12"/>
      <c r="X161" s="12"/>
      <c r="Y161" s="12"/>
      <c r="Z161" s="12"/>
      <c r="AA161" s="12"/>
      <c r="AB161" s="12"/>
      <c r="AC161" s="12"/>
      <c r="AD161" s="12"/>
      <c r="AE161" s="12"/>
      <c r="AR161" s="182" t="s">
        <v>90</v>
      </c>
      <c r="AT161" s="182" t="s">
        <v>149</v>
      </c>
      <c r="AU161" s="182" t="s">
        <v>80</v>
      </c>
      <c r="AY161" s="22" t="s">
        <v>145</v>
      </c>
      <c r="BE161" s="183">
        <f>IF(N161="základní",J161,0)</f>
        <v>0</v>
      </c>
      <c r="BF161" s="183">
        <f>IF(N161="snížená",J161,0)</f>
        <v>0</v>
      </c>
      <c r="BG161" s="183">
        <f>IF(N161="zákl. přenesená",J161,0)</f>
        <v>0</v>
      </c>
      <c r="BH161" s="183">
        <f>IF(N161="sníž. přenesená",J161,0)</f>
        <v>0</v>
      </c>
      <c r="BI161" s="183">
        <f>IF(N161="nulová",J161,0)</f>
        <v>0</v>
      </c>
      <c r="BJ161" s="22" t="s">
        <v>15</v>
      </c>
      <c r="BK161" s="183">
        <f>ROUND(I161*H161,2)</f>
        <v>0</v>
      </c>
      <c r="BL161" s="22" t="s">
        <v>90</v>
      </c>
      <c r="BM161" s="182" t="s">
        <v>1135</v>
      </c>
    </row>
    <row r="162" spans="1:47" s="35" customFormat="1" ht="12">
      <c r="A162" s="12"/>
      <c r="B162" s="2"/>
      <c r="C162" s="99"/>
      <c r="D162" s="279" t="s">
        <v>738</v>
      </c>
      <c r="E162" s="99"/>
      <c r="F162" s="280" t="s">
        <v>1136</v>
      </c>
      <c r="G162" s="99"/>
      <c r="H162" s="99"/>
      <c r="I162" s="12"/>
      <c r="J162" s="99"/>
      <c r="K162" s="99"/>
      <c r="L162" s="2"/>
      <c r="M162" s="274"/>
      <c r="N162" s="275"/>
      <c r="O162" s="53"/>
      <c r="P162" s="53"/>
      <c r="Q162" s="53"/>
      <c r="R162" s="53"/>
      <c r="S162" s="53"/>
      <c r="T162" s="54"/>
      <c r="U162" s="12"/>
      <c r="V162" s="12"/>
      <c r="W162" s="12"/>
      <c r="X162" s="12"/>
      <c r="Y162" s="12"/>
      <c r="Z162" s="12"/>
      <c r="AA162" s="12"/>
      <c r="AB162" s="12"/>
      <c r="AC162" s="12"/>
      <c r="AD162" s="12"/>
      <c r="AE162" s="12"/>
      <c r="AT162" s="22" t="s">
        <v>738</v>
      </c>
      <c r="AU162" s="22" t="s">
        <v>80</v>
      </c>
    </row>
    <row r="163" spans="2:51" s="6" customFormat="1" ht="12">
      <c r="B163" s="189"/>
      <c r="C163" s="256"/>
      <c r="D163" s="252" t="s">
        <v>161</v>
      </c>
      <c r="E163" s="257" t="s">
        <v>3</v>
      </c>
      <c r="F163" s="258" t="s">
        <v>1105</v>
      </c>
      <c r="G163" s="256"/>
      <c r="H163" s="257" t="s">
        <v>3</v>
      </c>
      <c r="J163" s="256"/>
      <c r="K163" s="256"/>
      <c r="L163" s="189"/>
      <c r="M163" s="191"/>
      <c r="N163" s="192"/>
      <c r="O163" s="192"/>
      <c r="P163" s="192"/>
      <c r="Q163" s="192"/>
      <c r="R163" s="192"/>
      <c r="S163" s="192"/>
      <c r="T163" s="193"/>
      <c r="AT163" s="190" t="s">
        <v>161</v>
      </c>
      <c r="AU163" s="190" t="s">
        <v>80</v>
      </c>
      <c r="AV163" s="6" t="s">
        <v>15</v>
      </c>
      <c r="AW163" s="6" t="s">
        <v>33</v>
      </c>
      <c r="AX163" s="6" t="s">
        <v>72</v>
      </c>
      <c r="AY163" s="190" t="s">
        <v>145</v>
      </c>
    </row>
    <row r="164" spans="2:51" s="5" customFormat="1" ht="12">
      <c r="B164" s="184"/>
      <c r="C164" s="251"/>
      <c r="D164" s="252" t="s">
        <v>161</v>
      </c>
      <c r="E164" s="253" t="s">
        <v>3</v>
      </c>
      <c r="F164" s="254" t="s">
        <v>1137</v>
      </c>
      <c r="G164" s="251"/>
      <c r="H164" s="255">
        <v>0.768</v>
      </c>
      <c r="J164" s="251"/>
      <c r="K164" s="251"/>
      <c r="L164" s="184"/>
      <c r="M164" s="186"/>
      <c r="N164" s="187"/>
      <c r="O164" s="187"/>
      <c r="P164" s="187"/>
      <c r="Q164" s="187"/>
      <c r="R164" s="187"/>
      <c r="S164" s="187"/>
      <c r="T164" s="188"/>
      <c r="AT164" s="185" t="s">
        <v>161</v>
      </c>
      <c r="AU164" s="185" t="s">
        <v>80</v>
      </c>
      <c r="AV164" s="5" t="s">
        <v>80</v>
      </c>
      <c r="AW164" s="5" t="s">
        <v>33</v>
      </c>
      <c r="AX164" s="5" t="s">
        <v>72</v>
      </c>
      <c r="AY164" s="185" t="s">
        <v>145</v>
      </c>
    </row>
    <row r="165" spans="2:51" s="5" customFormat="1" ht="12">
      <c r="B165" s="184"/>
      <c r="C165" s="251"/>
      <c r="D165" s="252" t="s">
        <v>161</v>
      </c>
      <c r="E165" s="253" t="s">
        <v>3</v>
      </c>
      <c r="F165" s="254" t="s">
        <v>1138</v>
      </c>
      <c r="G165" s="251"/>
      <c r="H165" s="255">
        <v>0.75</v>
      </c>
      <c r="J165" s="251"/>
      <c r="K165" s="251"/>
      <c r="L165" s="184"/>
      <c r="M165" s="186"/>
      <c r="N165" s="187"/>
      <c r="O165" s="187"/>
      <c r="P165" s="187"/>
      <c r="Q165" s="187"/>
      <c r="R165" s="187"/>
      <c r="S165" s="187"/>
      <c r="T165" s="188"/>
      <c r="AT165" s="185" t="s">
        <v>161</v>
      </c>
      <c r="AU165" s="185" t="s">
        <v>80</v>
      </c>
      <c r="AV165" s="5" t="s">
        <v>80</v>
      </c>
      <c r="AW165" s="5" t="s">
        <v>33</v>
      </c>
      <c r="AX165" s="5" t="s">
        <v>72</v>
      </c>
      <c r="AY165" s="185" t="s">
        <v>145</v>
      </c>
    </row>
    <row r="166" spans="2:51" s="6" customFormat="1" ht="12">
      <c r="B166" s="189"/>
      <c r="C166" s="256"/>
      <c r="D166" s="252" t="s">
        <v>161</v>
      </c>
      <c r="E166" s="257" t="s">
        <v>3</v>
      </c>
      <c r="F166" s="258" t="s">
        <v>1103</v>
      </c>
      <c r="G166" s="256"/>
      <c r="H166" s="257" t="s">
        <v>3</v>
      </c>
      <c r="J166" s="256"/>
      <c r="K166" s="256"/>
      <c r="L166" s="189"/>
      <c r="M166" s="191"/>
      <c r="N166" s="192"/>
      <c r="O166" s="192"/>
      <c r="P166" s="192"/>
      <c r="Q166" s="192"/>
      <c r="R166" s="192"/>
      <c r="S166" s="192"/>
      <c r="T166" s="193"/>
      <c r="AT166" s="190" t="s">
        <v>161</v>
      </c>
      <c r="AU166" s="190" t="s">
        <v>80</v>
      </c>
      <c r="AV166" s="6" t="s">
        <v>15</v>
      </c>
      <c r="AW166" s="6" t="s">
        <v>33</v>
      </c>
      <c r="AX166" s="6" t="s">
        <v>72</v>
      </c>
      <c r="AY166" s="190" t="s">
        <v>145</v>
      </c>
    </row>
    <row r="167" spans="2:51" s="5" customFormat="1" ht="12">
      <c r="B167" s="184"/>
      <c r="C167" s="251"/>
      <c r="D167" s="252" t="s">
        <v>161</v>
      </c>
      <c r="E167" s="253" t="s">
        <v>3</v>
      </c>
      <c r="F167" s="254" t="s">
        <v>1139</v>
      </c>
      <c r="G167" s="251"/>
      <c r="H167" s="255">
        <v>4.32</v>
      </c>
      <c r="J167" s="251"/>
      <c r="K167" s="251"/>
      <c r="L167" s="184"/>
      <c r="M167" s="186"/>
      <c r="N167" s="187"/>
      <c r="O167" s="187"/>
      <c r="P167" s="187"/>
      <c r="Q167" s="187"/>
      <c r="R167" s="187"/>
      <c r="S167" s="187"/>
      <c r="T167" s="188"/>
      <c r="AT167" s="185" t="s">
        <v>161</v>
      </c>
      <c r="AU167" s="185" t="s">
        <v>80</v>
      </c>
      <c r="AV167" s="5" t="s">
        <v>80</v>
      </c>
      <c r="AW167" s="5" t="s">
        <v>33</v>
      </c>
      <c r="AX167" s="5" t="s">
        <v>72</v>
      </c>
      <c r="AY167" s="185" t="s">
        <v>145</v>
      </c>
    </row>
    <row r="168" spans="2:51" s="5" customFormat="1" ht="12">
      <c r="B168" s="184"/>
      <c r="C168" s="251"/>
      <c r="D168" s="252" t="s">
        <v>161</v>
      </c>
      <c r="E168" s="253" t="s">
        <v>3</v>
      </c>
      <c r="F168" s="254" t="s">
        <v>1140</v>
      </c>
      <c r="G168" s="251"/>
      <c r="H168" s="255">
        <v>3.672</v>
      </c>
      <c r="J168" s="251"/>
      <c r="K168" s="251"/>
      <c r="L168" s="184"/>
      <c r="M168" s="186"/>
      <c r="N168" s="187"/>
      <c r="O168" s="187"/>
      <c r="P168" s="187"/>
      <c r="Q168" s="187"/>
      <c r="R168" s="187"/>
      <c r="S168" s="187"/>
      <c r="T168" s="188"/>
      <c r="AT168" s="185" t="s">
        <v>161</v>
      </c>
      <c r="AU168" s="185" t="s">
        <v>80</v>
      </c>
      <c r="AV168" s="5" t="s">
        <v>80</v>
      </c>
      <c r="AW168" s="5" t="s">
        <v>33</v>
      </c>
      <c r="AX168" s="5" t="s">
        <v>72</v>
      </c>
      <c r="AY168" s="185" t="s">
        <v>145</v>
      </c>
    </row>
    <row r="169" spans="2:51" s="6" customFormat="1" ht="12">
      <c r="B169" s="189"/>
      <c r="C169" s="256"/>
      <c r="D169" s="252" t="s">
        <v>161</v>
      </c>
      <c r="E169" s="257" t="s">
        <v>3</v>
      </c>
      <c r="F169" s="258" t="s">
        <v>1107</v>
      </c>
      <c r="G169" s="256"/>
      <c r="H169" s="257" t="s">
        <v>3</v>
      </c>
      <c r="J169" s="256"/>
      <c r="K169" s="256"/>
      <c r="L169" s="189"/>
      <c r="M169" s="191"/>
      <c r="N169" s="192"/>
      <c r="O169" s="192"/>
      <c r="P169" s="192"/>
      <c r="Q169" s="192"/>
      <c r="R169" s="192"/>
      <c r="S169" s="192"/>
      <c r="T169" s="193"/>
      <c r="AT169" s="190" t="s">
        <v>161</v>
      </c>
      <c r="AU169" s="190" t="s">
        <v>80</v>
      </c>
      <c r="AV169" s="6" t="s">
        <v>15</v>
      </c>
      <c r="AW169" s="6" t="s">
        <v>33</v>
      </c>
      <c r="AX169" s="6" t="s">
        <v>72</v>
      </c>
      <c r="AY169" s="190" t="s">
        <v>145</v>
      </c>
    </row>
    <row r="170" spans="2:51" s="5" customFormat="1" ht="12">
      <c r="B170" s="184"/>
      <c r="C170" s="251"/>
      <c r="D170" s="252" t="s">
        <v>161</v>
      </c>
      <c r="E170" s="253" t="s">
        <v>3</v>
      </c>
      <c r="F170" s="254" t="s">
        <v>1141</v>
      </c>
      <c r="G170" s="251"/>
      <c r="H170" s="255">
        <v>1.44</v>
      </c>
      <c r="J170" s="251"/>
      <c r="K170" s="251"/>
      <c r="L170" s="184"/>
      <c r="M170" s="186"/>
      <c r="N170" s="187"/>
      <c r="O170" s="187"/>
      <c r="P170" s="187"/>
      <c r="Q170" s="187"/>
      <c r="R170" s="187"/>
      <c r="S170" s="187"/>
      <c r="T170" s="188"/>
      <c r="AT170" s="185" t="s">
        <v>161</v>
      </c>
      <c r="AU170" s="185" t="s">
        <v>80</v>
      </c>
      <c r="AV170" s="5" t="s">
        <v>80</v>
      </c>
      <c r="AW170" s="5" t="s">
        <v>33</v>
      </c>
      <c r="AX170" s="5" t="s">
        <v>72</v>
      </c>
      <c r="AY170" s="185" t="s">
        <v>145</v>
      </c>
    </row>
    <row r="171" spans="2:51" s="5" customFormat="1" ht="12">
      <c r="B171" s="184"/>
      <c r="C171" s="251"/>
      <c r="D171" s="252" t="s">
        <v>161</v>
      </c>
      <c r="E171" s="253" t="s">
        <v>3</v>
      </c>
      <c r="F171" s="254" t="s">
        <v>1142</v>
      </c>
      <c r="G171" s="251"/>
      <c r="H171" s="255">
        <v>2.124</v>
      </c>
      <c r="J171" s="251"/>
      <c r="K171" s="251"/>
      <c r="L171" s="184"/>
      <c r="M171" s="186"/>
      <c r="N171" s="187"/>
      <c r="O171" s="187"/>
      <c r="P171" s="187"/>
      <c r="Q171" s="187"/>
      <c r="R171" s="187"/>
      <c r="S171" s="187"/>
      <c r="T171" s="188"/>
      <c r="AT171" s="185" t="s">
        <v>161</v>
      </c>
      <c r="AU171" s="185" t="s">
        <v>80</v>
      </c>
      <c r="AV171" s="5" t="s">
        <v>80</v>
      </c>
      <c r="AW171" s="5" t="s">
        <v>33</v>
      </c>
      <c r="AX171" s="5" t="s">
        <v>72</v>
      </c>
      <c r="AY171" s="185" t="s">
        <v>145</v>
      </c>
    </row>
    <row r="172" spans="2:51" s="7" customFormat="1" ht="12">
      <c r="B172" s="194"/>
      <c r="C172" s="259"/>
      <c r="D172" s="252" t="s">
        <v>161</v>
      </c>
      <c r="E172" s="260" t="s">
        <v>3</v>
      </c>
      <c r="F172" s="261" t="s">
        <v>172</v>
      </c>
      <c r="G172" s="259"/>
      <c r="H172" s="262">
        <v>13.074</v>
      </c>
      <c r="J172" s="259"/>
      <c r="K172" s="259"/>
      <c r="L172" s="194"/>
      <c r="M172" s="196"/>
      <c r="N172" s="197"/>
      <c r="O172" s="197"/>
      <c r="P172" s="197"/>
      <c r="Q172" s="197"/>
      <c r="R172" s="197"/>
      <c r="S172" s="197"/>
      <c r="T172" s="198"/>
      <c r="AT172" s="195" t="s">
        <v>161</v>
      </c>
      <c r="AU172" s="195" t="s">
        <v>80</v>
      </c>
      <c r="AV172" s="7" t="s">
        <v>90</v>
      </c>
      <c r="AW172" s="7" t="s">
        <v>33</v>
      </c>
      <c r="AX172" s="7" t="s">
        <v>15</v>
      </c>
      <c r="AY172" s="195" t="s">
        <v>145</v>
      </c>
    </row>
    <row r="173" spans="1:65" s="35" customFormat="1" ht="16.5" customHeight="1">
      <c r="A173" s="12"/>
      <c r="B173" s="2"/>
      <c r="C173" s="246" t="s">
        <v>187</v>
      </c>
      <c r="D173" s="246" t="s">
        <v>149</v>
      </c>
      <c r="E173" s="247" t="s">
        <v>1143</v>
      </c>
      <c r="F173" s="248" t="s">
        <v>1144</v>
      </c>
      <c r="G173" s="249" t="s">
        <v>159</v>
      </c>
      <c r="H173" s="250">
        <v>60.417</v>
      </c>
      <c r="I173" s="3"/>
      <c r="J173" s="272">
        <f>ROUND(I173*H173,2)</f>
        <v>0</v>
      </c>
      <c r="K173" s="248" t="s">
        <v>736</v>
      </c>
      <c r="L173" s="2"/>
      <c r="M173" s="4" t="s">
        <v>3</v>
      </c>
      <c r="N173" s="179" t="s">
        <v>43</v>
      </c>
      <c r="O173" s="53"/>
      <c r="P173" s="180">
        <f>O173*H173</f>
        <v>0</v>
      </c>
      <c r="Q173" s="180">
        <v>0.00264</v>
      </c>
      <c r="R173" s="180">
        <f>Q173*H173</f>
        <v>0.15950088</v>
      </c>
      <c r="S173" s="180">
        <v>0</v>
      </c>
      <c r="T173" s="181">
        <f>S173*H173</f>
        <v>0</v>
      </c>
      <c r="U173" s="12"/>
      <c r="V173" s="12"/>
      <c r="W173" s="12"/>
      <c r="X173" s="12"/>
      <c r="Y173" s="12"/>
      <c r="Z173" s="12"/>
      <c r="AA173" s="12"/>
      <c r="AB173" s="12"/>
      <c r="AC173" s="12"/>
      <c r="AD173" s="12"/>
      <c r="AE173" s="12"/>
      <c r="AR173" s="182" t="s">
        <v>90</v>
      </c>
      <c r="AT173" s="182" t="s">
        <v>149</v>
      </c>
      <c r="AU173" s="182" t="s">
        <v>80</v>
      </c>
      <c r="AY173" s="22" t="s">
        <v>145</v>
      </c>
      <c r="BE173" s="183">
        <f>IF(N173="základní",J173,0)</f>
        <v>0</v>
      </c>
      <c r="BF173" s="183">
        <f>IF(N173="snížená",J173,0)</f>
        <v>0</v>
      </c>
      <c r="BG173" s="183">
        <f>IF(N173="zákl. přenesená",J173,0)</f>
        <v>0</v>
      </c>
      <c r="BH173" s="183">
        <f>IF(N173="sníž. přenesená",J173,0)</f>
        <v>0</v>
      </c>
      <c r="BI173" s="183">
        <f>IF(N173="nulová",J173,0)</f>
        <v>0</v>
      </c>
      <c r="BJ173" s="22" t="s">
        <v>15</v>
      </c>
      <c r="BK173" s="183">
        <f>ROUND(I173*H173,2)</f>
        <v>0</v>
      </c>
      <c r="BL173" s="22" t="s">
        <v>90</v>
      </c>
      <c r="BM173" s="182" t="s">
        <v>1145</v>
      </c>
    </row>
    <row r="174" spans="1:47" s="35" customFormat="1" ht="12">
      <c r="A174" s="12"/>
      <c r="B174" s="2"/>
      <c r="C174" s="99"/>
      <c r="D174" s="279" t="s">
        <v>738</v>
      </c>
      <c r="E174" s="99"/>
      <c r="F174" s="280" t="s">
        <v>1146</v>
      </c>
      <c r="G174" s="99"/>
      <c r="H174" s="99"/>
      <c r="I174" s="12"/>
      <c r="J174" s="99"/>
      <c r="K174" s="99"/>
      <c r="L174" s="2"/>
      <c r="M174" s="274"/>
      <c r="N174" s="275"/>
      <c r="O174" s="53"/>
      <c r="P174" s="53"/>
      <c r="Q174" s="53"/>
      <c r="R174" s="53"/>
      <c r="S174" s="53"/>
      <c r="T174" s="54"/>
      <c r="U174" s="12"/>
      <c r="V174" s="12"/>
      <c r="W174" s="12"/>
      <c r="X174" s="12"/>
      <c r="Y174" s="12"/>
      <c r="Z174" s="12"/>
      <c r="AA174" s="12"/>
      <c r="AB174" s="12"/>
      <c r="AC174" s="12"/>
      <c r="AD174" s="12"/>
      <c r="AE174" s="12"/>
      <c r="AT174" s="22" t="s">
        <v>738</v>
      </c>
      <c r="AU174" s="22" t="s">
        <v>80</v>
      </c>
    </row>
    <row r="175" spans="2:51" s="6" customFormat="1" ht="12">
      <c r="B175" s="189"/>
      <c r="C175" s="256"/>
      <c r="D175" s="252" t="s">
        <v>161</v>
      </c>
      <c r="E175" s="257" t="s">
        <v>3</v>
      </c>
      <c r="F175" s="258" t="s">
        <v>1105</v>
      </c>
      <c r="G175" s="256"/>
      <c r="H175" s="257" t="s">
        <v>3</v>
      </c>
      <c r="J175" s="256"/>
      <c r="K175" s="256"/>
      <c r="L175" s="189"/>
      <c r="M175" s="191"/>
      <c r="N175" s="192"/>
      <c r="O175" s="192"/>
      <c r="P175" s="192"/>
      <c r="Q175" s="192"/>
      <c r="R175" s="192"/>
      <c r="S175" s="192"/>
      <c r="T175" s="193"/>
      <c r="AT175" s="190" t="s">
        <v>161</v>
      </c>
      <c r="AU175" s="190" t="s">
        <v>80</v>
      </c>
      <c r="AV175" s="6" t="s">
        <v>15</v>
      </c>
      <c r="AW175" s="6" t="s">
        <v>33</v>
      </c>
      <c r="AX175" s="6" t="s">
        <v>72</v>
      </c>
      <c r="AY175" s="190" t="s">
        <v>145</v>
      </c>
    </row>
    <row r="176" spans="2:51" s="5" customFormat="1" ht="12">
      <c r="B176" s="184"/>
      <c r="C176" s="251"/>
      <c r="D176" s="252" t="s">
        <v>161</v>
      </c>
      <c r="E176" s="253" t="s">
        <v>3</v>
      </c>
      <c r="F176" s="254" t="s">
        <v>1147</v>
      </c>
      <c r="G176" s="251"/>
      <c r="H176" s="255">
        <v>4.032</v>
      </c>
      <c r="J176" s="251"/>
      <c r="K176" s="251"/>
      <c r="L176" s="184"/>
      <c r="M176" s="186"/>
      <c r="N176" s="187"/>
      <c r="O176" s="187"/>
      <c r="P176" s="187"/>
      <c r="Q176" s="187"/>
      <c r="R176" s="187"/>
      <c r="S176" s="187"/>
      <c r="T176" s="188"/>
      <c r="AT176" s="185" t="s">
        <v>161</v>
      </c>
      <c r="AU176" s="185" t="s">
        <v>80</v>
      </c>
      <c r="AV176" s="5" t="s">
        <v>80</v>
      </c>
      <c r="AW176" s="5" t="s">
        <v>33</v>
      </c>
      <c r="AX176" s="5" t="s">
        <v>72</v>
      </c>
      <c r="AY176" s="185" t="s">
        <v>145</v>
      </c>
    </row>
    <row r="177" spans="2:51" s="5" customFormat="1" ht="12">
      <c r="B177" s="184"/>
      <c r="C177" s="251"/>
      <c r="D177" s="252" t="s">
        <v>161</v>
      </c>
      <c r="E177" s="253" t="s">
        <v>3</v>
      </c>
      <c r="F177" s="254" t="s">
        <v>1148</v>
      </c>
      <c r="G177" s="251"/>
      <c r="H177" s="255">
        <v>6.3</v>
      </c>
      <c r="J177" s="251"/>
      <c r="K177" s="251"/>
      <c r="L177" s="184"/>
      <c r="M177" s="186"/>
      <c r="N177" s="187"/>
      <c r="O177" s="187"/>
      <c r="P177" s="187"/>
      <c r="Q177" s="187"/>
      <c r="R177" s="187"/>
      <c r="S177" s="187"/>
      <c r="T177" s="188"/>
      <c r="AT177" s="185" t="s">
        <v>161</v>
      </c>
      <c r="AU177" s="185" t="s">
        <v>80</v>
      </c>
      <c r="AV177" s="5" t="s">
        <v>80</v>
      </c>
      <c r="AW177" s="5" t="s">
        <v>33</v>
      </c>
      <c r="AX177" s="5" t="s">
        <v>72</v>
      </c>
      <c r="AY177" s="185" t="s">
        <v>145</v>
      </c>
    </row>
    <row r="178" spans="2:51" s="6" customFormat="1" ht="12">
      <c r="B178" s="189"/>
      <c r="C178" s="256"/>
      <c r="D178" s="252" t="s">
        <v>161</v>
      </c>
      <c r="E178" s="257" t="s">
        <v>3</v>
      </c>
      <c r="F178" s="258" t="s">
        <v>1103</v>
      </c>
      <c r="G178" s="256"/>
      <c r="H178" s="257" t="s">
        <v>3</v>
      </c>
      <c r="J178" s="256"/>
      <c r="K178" s="256"/>
      <c r="L178" s="189"/>
      <c r="M178" s="191"/>
      <c r="N178" s="192"/>
      <c r="O178" s="192"/>
      <c r="P178" s="192"/>
      <c r="Q178" s="192"/>
      <c r="R178" s="192"/>
      <c r="S178" s="192"/>
      <c r="T178" s="193"/>
      <c r="AT178" s="190" t="s">
        <v>161</v>
      </c>
      <c r="AU178" s="190" t="s">
        <v>80</v>
      </c>
      <c r="AV178" s="6" t="s">
        <v>15</v>
      </c>
      <c r="AW178" s="6" t="s">
        <v>33</v>
      </c>
      <c r="AX178" s="6" t="s">
        <v>72</v>
      </c>
      <c r="AY178" s="190" t="s">
        <v>145</v>
      </c>
    </row>
    <row r="179" spans="2:51" s="5" customFormat="1" ht="12">
      <c r="B179" s="184"/>
      <c r="C179" s="251"/>
      <c r="D179" s="252" t="s">
        <v>161</v>
      </c>
      <c r="E179" s="253" t="s">
        <v>3</v>
      </c>
      <c r="F179" s="254" t="s">
        <v>1149</v>
      </c>
      <c r="G179" s="251"/>
      <c r="H179" s="255">
        <v>14.742</v>
      </c>
      <c r="J179" s="251"/>
      <c r="K179" s="251"/>
      <c r="L179" s="184"/>
      <c r="M179" s="186"/>
      <c r="N179" s="187"/>
      <c r="O179" s="187"/>
      <c r="P179" s="187"/>
      <c r="Q179" s="187"/>
      <c r="R179" s="187"/>
      <c r="S179" s="187"/>
      <c r="T179" s="188"/>
      <c r="AT179" s="185" t="s">
        <v>161</v>
      </c>
      <c r="AU179" s="185" t="s">
        <v>80</v>
      </c>
      <c r="AV179" s="5" t="s">
        <v>80</v>
      </c>
      <c r="AW179" s="5" t="s">
        <v>33</v>
      </c>
      <c r="AX179" s="5" t="s">
        <v>72</v>
      </c>
      <c r="AY179" s="185" t="s">
        <v>145</v>
      </c>
    </row>
    <row r="180" spans="2:51" s="5" customFormat="1" ht="12">
      <c r="B180" s="184"/>
      <c r="C180" s="251"/>
      <c r="D180" s="252" t="s">
        <v>161</v>
      </c>
      <c r="E180" s="253" t="s">
        <v>3</v>
      </c>
      <c r="F180" s="254" t="s">
        <v>1150</v>
      </c>
      <c r="G180" s="251"/>
      <c r="H180" s="255">
        <v>19.278</v>
      </c>
      <c r="J180" s="251"/>
      <c r="K180" s="251"/>
      <c r="L180" s="184"/>
      <c r="M180" s="186"/>
      <c r="N180" s="187"/>
      <c r="O180" s="187"/>
      <c r="P180" s="187"/>
      <c r="Q180" s="187"/>
      <c r="R180" s="187"/>
      <c r="S180" s="187"/>
      <c r="T180" s="188"/>
      <c r="AT180" s="185" t="s">
        <v>161</v>
      </c>
      <c r="AU180" s="185" t="s">
        <v>80</v>
      </c>
      <c r="AV180" s="5" t="s">
        <v>80</v>
      </c>
      <c r="AW180" s="5" t="s">
        <v>33</v>
      </c>
      <c r="AX180" s="5" t="s">
        <v>72</v>
      </c>
      <c r="AY180" s="185" t="s">
        <v>145</v>
      </c>
    </row>
    <row r="181" spans="2:51" s="6" customFormat="1" ht="12">
      <c r="B181" s="189"/>
      <c r="C181" s="256"/>
      <c r="D181" s="252" t="s">
        <v>161</v>
      </c>
      <c r="E181" s="257" t="s">
        <v>3</v>
      </c>
      <c r="F181" s="258" t="s">
        <v>1107</v>
      </c>
      <c r="G181" s="256"/>
      <c r="H181" s="257" t="s">
        <v>3</v>
      </c>
      <c r="J181" s="256"/>
      <c r="K181" s="256"/>
      <c r="L181" s="189"/>
      <c r="M181" s="191"/>
      <c r="N181" s="192"/>
      <c r="O181" s="192"/>
      <c r="P181" s="192"/>
      <c r="Q181" s="192"/>
      <c r="R181" s="192"/>
      <c r="S181" s="192"/>
      <c r="T181" s="193"/>
      <c r="AT181" s="190" t="s">
        <v>161</v>
      </c>
      <c r="AU181" s="190" t="s">
        <v>80</v>
      </c>
      <c r="AV181" s="6" t="s">
        <v>15</v>
      </c>
      <c r="AW181" s="6" t="s">
        <v>33</v>
      </c>
      <c r="AX181" s="6" t="s">
        <v>72</v>
      </c>
      <c r="AY181" s="190" t="s">
        <v>145</v>
      </c>
    </row>
    <row r="182" spans="2:51" s="5" customFormat="1" ht="12">
      <c r="B182" s="184"/>
      <c r="C182" s="251"/>
      <c r="D182" s="252" t="s">
        <v>161</v>
      </c>
      <c r="E182" s="253" t="s">
        <v>3</v>
      </c>
      <c r="F182" s="254" t="s">
        <v>1151</v>
      </c>
      <c r="G182" s="251"/>
      <c r="H182" s="255">
        <v>4.914</v>
      </c>
      <c r="J182" s="251"/>
      <c r="K182" s="251"/>
      <c r="L182" s="184"/>
      <c r="M182" s="186"/>
      <c r="N182" s="187"/>
      <c r="O182" s="187"/>
      <c r="P182" s="187"/>
      <c r="Q182" s="187"/>
      <c r="R182" s="187"/>
      <c r="S182" s="187"/>
      <c r="T182" s="188"/>
      <c r="AT182" s="185" t="s">
        <v>161</v>
      </c>
      <c r="AU182" s="185" t="s">
        <v>80</v>
      </c>
      <c r="AV182" s="5" t="s">
        <v>80</v>
      </c>
      <c r="AW182" s="5" t="s">
        <v>33</v>
      </c>
      <c r="AX182" s="5" t="s">
        <v>72</v>
      </c>
      <c r="AY182" s="185" t="s">
        <v>145</v>
      </c>
    </row>
    <row r="183" spans="2:51" s="5" customFormat="1" ht="12">
      <c r="B183" s="184"/>
      <c r="C183" s="251"/>
      <c r="D183" s="252" t="s">
        <v>161</v>
      </c>
      <c r="E183" s="253" t="s">
        <v>3</v>
      </c>
      <c r="F183" s="254" t="s">
        <v>1152</v>
      </c>
      <c r="G183" s="251"/>
      <c r="H183" s="255">
        <v>11.151</v>
      </c>
      <c r="J183" s="251"/>
      <c r="K183" s="251"/>
      <c r="L183" s="184"/>
      <c r="M183" s="186"/>
      <c r="N183" s="187"/>
      <c r="O183" s="187"/>
      <c r="P183" s="187"/>
      <c r="Q183" s="187"/>
      <c r="R183" s="187"/>
      <c r="S183" s="187"/>
      <c r="T183" s="188"/>
      <c r="AT183" s="185" t="s">
        <v>161</v>
      </c>
      <c r="AU183" s="185" t="s">
        <v>80</v>
      </c>
      <c r="AV183" s="5" t="s">
        <v>80</v>
      </c>
      <c r="AW183" s="5" t="s">
        <v>33</v>
      </c>
      <c r="AX183" s="5" t="s">
        <v>72</v>
      </c>
      <c r="AY183" s="185" t="s">
        <v>145</v>
      </c>
    </row>
    <row r="184" spans="2:51" s="7" customFormat="1" ht="12">
      <c r="B184" s="194"/>
      <c r="C184" s="259"/>
      <c r="D184" s="252" t="s">
        <v>161</v>
      </c>
      <c r="E184" s="260" t="s">
        <v>3</v>
      </c>
      <c r="F184" s="261" t="s">
        <v>172</v>
      </c>
      <c r="G184" s="259"/>
      <c r="H184" s="262">
        <v>60.417</v>
      </c>
      <c r="J184" s="259"/>
      <c r="K184" s="259"/>
      <c r="L184" s="194"/>
      <c r="M184" s="196"/>
      <c r="N184" s="197"/>
      <c r="O184" s="197"/>
      <c r="P184" s="197"/>
      <c r="Q184" s="197"/>
      <c r="R184" s="197"/>
      <c r="S184" s="197"/>
      <c r="T184" s="198"/>
      <c r="AT184" s="195" t="s">
        <v>161</v>
      </c>
      <c r="AU184" s="195" t="s">
        <v>80</v>
      </c>
      <c r="AV184" s="7" t="s">
        <v>90</v>
      </c>
      <c r="AW184" s="7" t="s">
        <v>33</v>
      </c>
      <c r="AX184" s="7" t="s">
        <v>15</v>
      </c>
      <c r="AY184" s="195" t="s">
        <v>145</v>
      </c>
    </row>
    <row r="185" spans="1:65" s="35" customFormat="1" ht="16.5" customHeight="1">
      <c r="A185" s="12"/>
      <c r="B185" s="2"/>
      <c r="C185" s="246" t="s">
        <v>199</v>
      </c>
      <c r="D185" s="246" t="s">
        <v>149</v>
      </c>
      <c r="E185" s="247" t="s">
        <v>1153</v>
      </c>
      <c r="F185" s="248" t="s">
        <v>1154</v>
      </c>
      <c r="G185" s="249" t="s">
        <v>159</v>
      </c>
      <c r="H185" s="250">
        <v>60.417</v>
      </c>
      <c r="I185" s="3"/>
      <c r="J185" s="272">
        <f>ROUND(I185*H185,2)</f>
        <v>0</v>
      </c>
      <c r="K185" s="248" t="s">
        <v>736</v>
      </c>
      <c r="L185" s="2"/>
      <c r="M185" s="4" t="s">
        <v>3</v>
      </c>
      <c r="N185" s="179" t="s">
        <v>43</v>
      </c>
      <c r="O185" s="53"/>
      <c r="P185" s="180">
        <f>O185*H185</f>
        <v>0</v>
      </c>
      <c r="Q185" s="180">
        <v>0</v>
      </c>
      <c r="R185" s="180">
        <f>Q185*H185</f>
        <v>0</v>
      </c>
      <c r="S185" s="180">
        <v>0</v>
      </c>
      <c r="T185" s="181">
        <f>S185*H185</f>
        <v>0</v>
      </c>
      <c r="U185" s="12"/>
      <c r="V185" s="12"/>
      <c r="W185" s="12"/>
      <c r="X185" s="12"/>
      <c r="Y185" s="12"/>
      <c r="Z185" s="12"/>
      <c r="AA185" s="12"/>
      <c r="AB185" s="12"/>
      <c r="AC185" s="12"/>
      <c r="AD185" s="12"/>
      <c r="AE185" s="12"/>
      <c r="AR185" s="182" t="s">
        <v>90</v>
      </c>
      <c r="AT185" s="182" t="s">
        <v>149</v>
      </c>
      <c r="AU185" s="182" t="s">
        <v>80</v>
      </c>
      <c r="AY185" s="22" t="s">
        <v>145</v>
      </c>
      <c r="BE185" s="183">
        <f>IF(N185="základní",J185,0)</f>
        <v>0</v>
      </c>
      <c r="BF185" s="183">
        <f>IF(N185="snížená",J185,0)</f>
        <v>0</v>
      </c>
      <c r="BG185" s="183">
        <f>IF(N185="zákl. přenesená",J185,0)</f>
        <v>0</v>
      </c>
      <c r="BH185" s="183">
        <f>IF(N185="sníž. přenesená",J185,0)</f>
        <v>0</v>
      </c>
      <c r="BI185" s="183">
        <f>IF(N185="nulová",J185,0)</f>
        <v>0</v>
      </c>
      <c r="BJ185" s="22" t="s">
        <v>15</v>
      </c>
      <c r="BK185" s="183">
        <f>ROUND(I185*H185,2)</f>
        <v>0</v>
      </c>
      <c r="BL185" s="22" t="s">
        <v>90</v>
      </c>
      <c r="BM185" s="182" t="s">
        <v>1155</v>
      </c>
    </row>
    <row r="186" spans="1:47" s="35" customFormat="1" ht="12">
      <c r="A186" s="12"/>
      <c r="B186" s="2"/>
      <c r="C186" s="99"/>
      <c r="D186" s="279" t="s">
        <v>738</v>
      </c>
      <c r="E186" s="99"/>
      <c r="F186" s="280" t="s">
        <v>1156</v>
      </c>
      <c r="G186" s="99"/>
      <c r="H186" s="99"/>
      <c r="I186" s="12"/>
      <c r="J186" s="99"/>
      <c r="K186" s="99"/>
      <c r="L186" s="2"/>
      <c r="M186" s="274"/>
      <c r="N186" s="275"/>
      <c r="O186" s="53"/>
      <c r="P186" s="53"/>
      <c r="Q186" s="53"/>
      <c r="R186" s="53"/>
      <c r="S186" s="53"/>
      <c r="T186" s="54"/>
      <c r="U186" s="12"/>
      <c r="V186" s="12"/>
      <c r="W186" s="12"/>
      <c r="X186" s="12"/>
      <c r="Y186" s="12"/>
      <c r="Z186" s="12"/>
      <c r="AA186" s="12"/>
      <c r="AB186" s="12"/>
      <c r="AC186" s="12"/>
      <c r="AD186" s="12"/>
      <c r="AE186" s="12"/>
      <c r="AT186" s="22" t="s">
        <v>738</v>
      </c>
      <c r="AU186" s="22" t="s">
        <v>80</v>
      </c>
    </row>
    <row r="187" spans="1:65" s="35" customFormat="1" ht="21.75" customHeight="1">
      <c r="A187" s="12"/>
      <c r="B187" s="2"/>
      <c r="C187" s="246" t="s">
        <v>147</v>
      </c>
      <c r="D187" s="246" t="s">
        <v>149</v>
      </c>
      <c r="E187" s="247" t="s">
        <v>1157</v>
      </c>
      <c r="F187" s="248" t="s">
        <v>1158</v>
      </c>
      <c r="G187" s="249" t="s">
        <v>222</v>
      </c>
      <c r="H187" s="250">
        <v>0.616</v>
      </c>
      <c r="I187" s="3"/>
      <c r="J187" s="272">
        <f>ROUND(I187*H187,2)</f>
        <v>0</v>
      </c>
      <c r="K187" s="248" t="s">
        <v>736</v>
      </c>
      <c r="L187" s="2"/>
      <c r="M187" s="4" t="s">
        <v>3</v>
      </c>
      <c r="N187" s="179" t="s">
        <v>43</v>
      </c>
      <c r="O187" s="53"/>
      <c r="P187" s="180">
        <f>O187*H187</f>
        <v>0</v>
      </c>
      <c r="Q187" s="180">
        <v>1.06062</v>
      </c>
      <c r="R187" s="180">
        <f>Q187*H187</f>
        <v>0.6533419199999999</v>
      </c>
      <c r="S187" s="180">
        <v>0</v>
      </c>
      <c r="T187" s="181">
        <f>S187*H187</f>
        <v>0</v>
      </c>
      <c r="U187" s="12"/>
      <c r="V187" s="12"/>
      <c r="W187" s="12"/>
      <c r="X187" s="12"/>
      <c r="Y187" s="12"/>
      <c r="Z187" s="12"/>
      <c r="AA187" s="12"/>
      <c r="AB187" s="12"/>
      <c r="AC187" s="12"/>
      <c r="AD187" s="12"/>
      <c r="AE187" s="12"/>
      <c r="AR187" s="182" t="s">
        <v>90</v>
      </c>
      <c r="AT187" s="182" t="s">
        <v>149</v>
      </c>
      <c r="AU187" s="182" t="s">
        <v>80</v>
      </c>
      <c r="AY187" s="22" t="s">
        <v>145</v>
      </c>
      <c r="BE187" s="183">
        <f>IF(N187="základní",J187,0)</f>
        <v>0</v>
      </c>
      <c r="BF187" s="183">
        <f>IF(N187="snížená",J187,0)</f>
        <v>0</v>
      </c>
      <c r="BG187" s="183">
        <f>IF(N187="zákl. přenesená",J187,0)</f>
        <v>0</v>
      </c>
      <c r="BH187" s="183">
        <f>IF(N187="sníž. přenesená",J187,0)</f>
        <v>0</v>
      </c>
      <c r="BI187" s="183">
        <f>IF(N187="nulová",J187,0)</f>
        <v>0</v>
      </c>
      <c r="BJ187" s="22" t="s">
        <v>15</v>
      </c>
      <c r="BK187" s="183">
        <f>ROUND(I187*H187,2)</f>
        <v>0</v>
      </c>
      <c r="BL187" s="22" t="s">
        <v>90</v>
      </c>
      <c r="BM187" s="182" t="s">
        <v>1159</v>
      </c>
    </row>
    <row r="188" spans="1:47" s="35" customFormat="1" ht="12">
      <c r="A188" s="12"/>
      <c r="B188" s="2"/>
      <c r="C188" s="99"/>
      <c r="D188" s="279" t="s">
        <v>738</v>
      </c>
      <c r="E188" s="99"/>
      <c r="F188" s="280" t="s">
        <v>1160</v>
      </c>
      <c r="G188" s="99"/>
      <c r="H188" s="99"/>
      <c r="I188" s="12"/>
      <c r="J188" s="99"/>
      <c r="K188" s="99"/>
      <c r="L188" s="2"/>
      <c r="M188" s="274"/>
      <c r="N188" s="275"/>
      <c r="O188" s="53"/>
      <c r="P188" s="53"/>
      <c r="Q188" s="53"/>
      <c r="R188" s="53"/>
      <c r="S188" s="53"/>
      <c r="T188" s="54"/>
      <c r="U188" s="12"/>
      <c r="V188" s="12"/>
      <c r="W188" s="12"/>
      <c r="X188" s="12"/>
      <c r="Y188" s="12"/>
      <c r="Z188" s="12"/>
      <c r="AA188" s="12"/>
      <c r="AB188" s="12"/>
      <c r="AC188" s="12"/>
      <c r="AD188" s="12"/>
      <c r="AE188" s="12"/>
      <c r="AT188" s="22" t="s">
        <v>738</v>
      </c>
      <c r="AU188" s="22" t="s">
        <v>80</v>
      </c>
    </row>
    <row r="189" spans="2:51" s="6" customFormat="1" ht="12">
      <c r="B189" s="189"/>
      <c r="C189" s="256"/>
      <c r="D189" s="252" t="s">
        <v>161</v>
      </c>
      <c r="E189" s="257" t="s">
        <v>3</v>
      </c>
      <c r="F189" s="258" t="s">
        <v>1105</v>
      </c>
      <c r="G189" s="256"/>
      <c r="H189" s="257" t="s">
        <v>3</v>
      </c>
      <c r="J189" s="256"/>
      <c r="K189" s="256"/>
      <c r="L189" s="189"/>
      <c r="M189" s="191"/>
      <c r="N189" s="192"/>
      <c r="O189" s="192"/>
      <c r="P189" s="192"/>
      <c r="Q189" s="192"/>
      <c r="R189" s="192"/>
      <c r="S189" s="192"/>
      <c r="T189" s="193"/>
      <c r="AT189" s="190" t="s">
        <v>161</v>
      </c>
      <c r="AU189" s="190" t="s">
        <v>80</v>
      </c>
      <c r="AV189" s="6" t="s">
        <v>15</v>
      </c>
      <c r="AW189" s="6" t="s">
        <v>33</v>
      </c>
      <c r="AX189" s="6" t="s">
        <v>72</v>
      </c>
      <c r="AY189" s="190" t="s">
        <v>145</v>
      </c>
    </row>
    <row r="190" spans="2:51" s="5" customFormat="1" ht="12">
      <c r="B190" s="184"/>
      <c r="C190" s="251"/>
      <c r="D190" s="252" t="s">
        <v>161</v>
      </c>
      <c r="E190" s="253" t="s">
        <v>3</v>
      </c>
      <c r="F190" s="254" t="s">
        <v>1161</v>
      </c>
      <c r="G190" s="251"/>
      <c r="H190" s="255">
        <v>0.086</v>
      </c>
      <c r="J190" s="251"/>
      <c r="K190" s="251"/>
      <c r="L190" s="184"/>
      <c r="M190" s="186"/>
      <c r="N190" s="187"/>
      <c r="O190" s="187"/>
      <c r="P190" s="187"/>
      <c r="Q190" s="187"/>
      <c r="R190" s="187"/>
      <c r="S190" s="187"/>
      <c r="T190" s="188"/>
      <c r="AT190" s="185" t="s">
        <v>161</v>
      </c>
      <c r="AU190" s="185" t="s">
        <v>80</v>
      </c>
      <c r="AV190" s="5" t="s">
        <v>80</v>
      </c>
      <c r="AW190" s="5" t="s">
        <v>33</v>
      </c>
      <c r="AX190" s="5" t="s">
        <v>72</v>
      </c>
      <c r="AY190" s="185" t="s">
        <v>145</v>
      </c>
    </row>
    <row r="191" spans="2:51" s="6" customFormat="1" ht="12">
      <c r="B191" s="189"/>
      <c r="C191" s="256"/>
      <c r="D191" s="252" t="s">
        <v>161</v>
      </c>
      <c r="E191" s="257" t="s">
        <v>3</v>
      </c>
      <c r="F191" s="258" t="s">
        <v>1103</v>
      </c>
      <c r="G191" s="256"/>
      <c r="H191" s="257" t="s">
        <v>3</v>
      </c>
      <c r="J191" s="256"/>
      <c r="K191" s="256"/>
      <c r="L191" s="189"/>
      <c r="M191" s="191"/>
      <c r="N191" s="192"/>
      <c r="O191" s="192"/>
      <c r="P191" s="192"/>
      <c r="Q191" s="192"/>
      <c r="R191" s="192"/>
      <c r="S191" s="192"/>
      <c r="T191" s="193"/>
      <c r="AT191" s="190" t="s">
        <v>161</v>
      </c>
      <c r="AU191" s="190" t="s">
        <v>80</v>
      </c>
      <c r="AV191" s="6" t="s">
        <v>15</v>
      </c>
      <c r="AW191" s="6" t="s">
        <v>33</v>
      </c>
      <c r="AX191" s="6" t="s">
        <v>72</v>
      </c>
      <c r="AY191" s="190" t="s">
        <v>145</v>
      </c>
    </row>
    <row r="192" spans="2:51" s="5" customFormat="1" ht="12">
      <c r="B192" s="184"/>
      <c r="C192" s="251"/>
      <c r="D192" s="252" t="s">
        <v>161</v>
      </c>
      <c r="E192" s="253" t="s">
        <v>3</v>
      </c>
      <c r="F192" s="254" t="s">
        <v>1162</v>
      </c>
      <c r="G192" s="251"/>
      <c r="H192" s="255">
        <v>0.341</v>
      </c>
      <c r="J192" s="251"/>
      <c r="K192" s="251"/>
      <c r="L192" s="184"/>
      <c r="M192" s="186"/>
      <c r="N192" s="187"/>
      <c r="O192" s="187"/>
      <c r="P192" s="187"/>
      <c r="Q192" s="187"/>
      <c r="R192" s="187"/>
      <c r="S192" s="187"/>
      <c r="T192" s="188"/>
      <c r="AT192" s="185" t="s">
        <v>161</v>
      </c>
      <c r="AU192" s="185" t="s">
        <v>80</v>
      </c>
      <c r="AV192" s="5" t="s">
        <v>80</v>
      </c>
      <c r="AW192" s="5" t="s">
        <v>33</v>
      </c>
      <c r="AX192" s="5" t="s">
        <v>72</v>
      </c>
      <c r="AY192" s="185" t="s">
        <v>145</v>
      </c>
    </row>
    <row r="193" spans="2:51" s="6" customFormat="1" ht="12">
      <c r="B193" s="189"/>
      <c r="C193" s="256"/>
      <c r="D193" s="252" t="s">
        <v>161</v>
      </c>
      <c r="E193" s="257" t="s">
        <v>3</v>
      </c>
      <c r="F193" s="258" t="s">
        <v>1107</v>
      </c>
      <c r="G193" s="256"/>
      <c r="H193" s="257" t="s">
        <v>3</v>
      </c>
      <c r="J193" s="256"/>
      <c r="K193" s="256"/>
      <c r="L193" s="189"/>
      <c r="M193" s="191"/>
      <c r="N193" s="192"/>
      <c r="O193" s="192"/>
      <c r="P193" s="192"/>
      <c r="Q193" s="192"/>
      <c r="R193" s="192"/>
      <c r="S193" s="192"/>
      <c r="T193" s="193"/>
      <c r="AT193" s="190" t="s">
        <v>161</v>
      </c>
      <c r="AU193" s="190" t="s">
        <v>80</v>
      </c>
      <c r="AV193" s="6" t="s">
        <v>15</v>
      </c>
      <c r="AW193" s="6" t="s">
        <v>33</v>
      </c>
      <c r="AX193" s="6" t="s">
        <v>72</v>
      </c>
      <c r="AY193" s="190" t="s">
        <v>145</v>
      </c>
    </row>
    <row r="194" spans="2:51" s="5" customFormat="1" ht="12">
      <c r="B194" s="184"/>
      <c r="C194" s="251"/>
      <c r="D194" s="252" t="s">
        <v>161</v>
      </c>
      <c r="E194" s="253" t="s">
        <v>3</v>
      </c>
      <c r="F194" s="254" t="s">
        <v>1163</v>
      </c>
      <c r="G194" s="251"/>
      <c r="H194" s="255">
        <v>0.143</v>
      </c>
      <c r="J194" s="251"/>
      <c r="K194" s="251"/>
      <c r="L194" s="184"/>
      <c r="M194" s="186"/>
      <c r="N194" s="187"/>
      <c r="O194" s="187"/>
      <c r="P194" s="187"/>
      <c r="Q194" s="187"/>
      <c r="R194" s="187"/>
      <c r="S194" s="187"/>
      <c r="T194" s="188"/>
      <c r="AT194" s="185" t="s">
        <v>161</v>
      </c>
      <c r="AU194" s="185" t="s">
        <v>80</v>
      </c>
      <c r="AV194" s="5" t="s">
        <v>80</v>
      </c>
      <c r="AW194" s="5" t="s">
        <v>33</v>
      </c>
      <c r="AX194" s="5" t="s">
        <v>72</v>
      </c>
      <c r="AY194" s="185" t="s">
        <v>145</v>
      </c>
    </row>
    <row r="195" spans="2:51" s="7" customFormat="1" ht="12">
      <c r="B195" s="194"/>
      <c r="C195" s="259"/>
      <c r="D195" s="252" t="s">
        <v>161</v>
      </c>
      <c r="E195" s="260" t="s">
        <v>3</v>
      </c>
      <c r="F195" s="261" t="s">
        <v>172</v>
      </c>
      <c r="G195" s="259"/>
      <c r="H195" s="262">
        <v>0.57</v>
      </c>
      <c r="J195" s="259"/>
      <c r="K195" s="259"/>
      <c r="L195" s="194"/>
      <c r="M195" s="196"/>
      <c r="N195" s="197"/>
      <c r="O195" s="197"/>
      <c r="P195" s="197"/>
      <c r="Q195" s="197"/>
      <c r="R195" s="197"/>
      <c r="S195" s="197"/>
      <c r="T195" s="198"/>
      <c r="AT195" s="195" t="s">
        <v>161</v>
      </c>
      <c r="AU195" s="195" t="s">
        <v>80</v>
      </c>
      <c r="AV195" s="7" t="s">
        <v>90</v>
      </c>
      <c r="AW195" s="7" t="s">
        <v>33</v>
      </c>
      <c r="AX195" s="7" t="s">
        <v>15</v>
      </c>
      <c r="AY195" s="195" t="s">
        <v>145</v>
      </c>
    </row>
    <row r="196" spans="2:51" s="5" customFormat="1" ht="12">
      <c r="B196" s="184"/>
      <c r="C196" s="251"/>
      <c r="D196" s="252" t="s">
        <v>161</v>
      </c>
      <c r="E196" s="251"/>
      <c r="F196" s="254" t="s">
        <v>1164</v>
      </c>
      <c r="G196" s="251"/>
      <c r="H196" s="255">
        <v>0.616</v>
      </c>
      <c r="J196" s="251"/>
      <c r="K196" s="251"/>
      <c r="L196" s="184"/>
      <c r="M196" s="186"/>
      <c r="N196" s="187"/>
      <c r="O196" s="187"/>
      <c r="P196" s="187"/>
      <c r="Q196" s="187"/>
      <c r="R196" s="187"/>
      <c r="S196" s="187"/>
      <c r="T196" s="188"/>
      <c r="AT196" s="185" t="s">
        <v>161</v>
      </c>
      <c r="AU196" s="185" t="s">
        <v>80</v>
      </c>
      <c r="AV196" s="5" t="s">
        <v>80</v>
      </c>
      <c r="AW196" s="5" t="s">
        <v>4</v>
      </c>
      <c r="AX196" s="5" t="s">
        <v>15</v>
      </c>
      <c r="AY196" s="185" t="s">
        <v>145</v>
      </c>
    </row>
    <row r="197" spans="2:63" s="1" customFormat="1" ht="22.9" customHeight="1">
      <c r="B197" s="171"/>
      <c r="C197" s="242"/>
      <c r="D197" s="240" t="s">
        <v>71</v>
      </c>
      <c r="E197" s="244" t="s">
        <v>87</v>
      </c>
      <c r="F197" s="244" t="s">
        <v>367</v>
      </c>
      <c r="G197" s="242"/>
      <c r="H197" s="242"/>
      <c r="J197" s="245">
        <f>BK197</f>
        <v>0</v>
      </c>
      <c r="K197" s="242"/>
      <c r="L197" s="171"/>
      <c r="M197" s="173"/>
      <c r="N197" s="174"/>
      <c r="O197" s="174"/>
      <c r="P197" s="175">
        <f>SUM(P198:P238)</f>
        <v>0</v>
      </c>
      <c r="Q197" s="174"/>
      <c r="R197" s="175">
        <f>SUM(R198:R238)</f>
        <v>39.176412539999994</v>
      </c>
      <c r="S197" s="174"/>
      <c r="T197" s="176">
        <f>SUM(T198:T238)</f>
        <v>0</v>
      </c>
      <c r="AR197" s="172" t="s">
        <v>15</v>
      </c>
      <c r="AT197" s="177" t="s">
        <v>71</v>
      </c>
      <c r="AU197" s="177" t="s">
        <v>15</v>
      </c>
      <c r="AY197" s="172" t="s">
        <v>145</v>
      </c>
      <c r="BK197" s="178">
        <f>SUM(BK198:BK238)</f>
        <v>0</v>
      </c>
    </row>
    <row r="198" spans="1:65" s="35" customFormat="1" ht="37.9" customHeight="1">
      <c r="A198" s="12"/>
      <c r="B198" s="2"/>
      <c r="C198" s="246" t="s">
        <v>197</v>
      </c>
      <c r="D198" s="246" t="s">
        <v>149</v>
      </c>
      <c r="E198" s="247" t="s">
        <v>1165</v>
      </c>
      <c r="F198" s="248" t="s">
        <v>1166</v>
      </c>
      <c r="G198" s="249" t="s">
        <v>205</v>
      </c>
      <c r="H198" s="250">
        <v>0.659</v>
      </c>
      <c r="I198" s="3"/>
      <c r="J198" s="272">
        <f>ROUND(I198*H198,2)</f>
        <v>0</v>
      </c>
      <c r="K198" s="248" t="s">
        <v>736</v>
      </c>
      <c r="L198" s="2"/>
      <c r="M198" s="4" t="s">
        <v>3</v>
      </c>
      <c r="N198" s="179" t="s">
        <v>43</v>
      </c>
      <c r="O198" s="53"/>
      <c r="P198" s="180">
        <f>O198*H198</f>
        <v>0</v>
      </c>
      <c r="Q198" s="180">
        <v>1.8775</v>
      </c>
      <c r="R198" s="180">
        <f>Q198*H198</f>
        <v>1.2372725</v>
      </c>
      <c r="S198" s="180">
        <v>0</v>
      </c>
      <c r="T198" s="181">
        <f>S198*H198</f>
        <v>0</v>
      </c>
      <c r="U198" s="12"/>
      <c r="V198" s="12"/>
      <c r="W198" s="12"/>
      <c r="X198" s="12"/>
      <c r="Y198" s="12"/>
      <c r="Z198" s="12"/>
      <c r="AA198" s="12"/>
      <c r="AB198" s="12"/>
      <c r="AC198" s="12"/>
      <c r="AD198" s="12"/>
      <c r="AE198" s="12"/>
      <c r="AR198" s="182" t="s">
        <v>90</v>
      </c>
      <c r="AT198" s="182" t="s">
        <v>149</v>
      </c>
      <c r="AU198" s="182" t="s">
        <v>80</v>
      </c>
      <c r="AY198" s="22" t="s">
        <v>145</v>
      </c>
      <c r="BE198" s="183">
        <f>IF(N198="základní",J198,0)</f>
        <v>0</v>
      </c>
      <c r="BF198" s="183">
        <f>IF(N198="snížená",J198,0)</f>
        <v>0</v>
      </c>
      <c r="BG198" s="183">
        <f>IF(N198="zákl. přenesená",J198,0)</f>
        <v>0</v>
      </c>
      <c r="BH198" s="183">
        <f>IF(N198="sníž. přenesená",J198,0)</f>
        <v>0</v>
      </c>
      <c r="BI198" s="183">
        <f>IF(N198="nulová",J198,0)</f>
        <v>0</v>
      </c>
      <c r="BJ198" s="22" t="s">
        <v>15</v>
      </c>
      <c r="BK198" s="183">
        <f>ROUND(I198*H198,2)</f>
        <v>0</v>
      </c>
      <c r="BL198" s="22" t="s">
        <v>90</v>
      </c>
      <c r="BM198" s="182" t="s">
        <v>1167</v>
      </c>
    </row>
    <row r="199" spans="1:47" s="35" customFormat="1" ht="12">
      <c r="A199" s="12"/>
      <c r="B199" s="2"/>
      <c r="C199" s="99"/>
      <c r="D199" s="279" t="s">
        <v>738</v>
      </c>
      <c r="E199" s="99"/>
      <c r="F199" s="280" t="s">
        <v>1168</v>
      </c>
      <c r="G199" s="99"/>
      <c r="H199" s="99"/>
      <c r="I199" s="12"/>
      <c r="J199" s="99"/>
      <c r="K199" s="99"/>
      <c r="L199" s="2"/>
      <c r="M199" s="274"/>
      <c r="N199" s="275"/>
      <c r="O199" s="53"/>
      <c r="P199" s="53"/>
      <c r="Q199" s="53"/>
      <c r="R199" s="53"/>
      <c r="S199" s="53"/>
      <c r="T199" s="54"/>
      <c r="U199" s="12"/>
      <c r="V199" s="12"/>
      <c r="W199" s="12"/>
      <c r="X199" s="12"/>
      <c r="Y199" s="12"/>
      <c r="Z199" s="12"/>
      <c r="AA199" s="12"/>
      <c r="AB199" s="12"/>
      <c r="AC199" s="12"/>
      <c r="AD199" s="12"/>
      <c r="AE199" s="12"/>
      <c r="AT199" s="22" t="s">
        <v>738</v>
      </c>
      <c r="AU199" s="22" t="s">
        <v>80</v>
      </c>
    </row>
    <row r="200" spans="2:51" s="6" customFormat="1" ht="12">
      <c r="B200" s="189"/>
      <c r="C200" s="256"/>
      <c r="D200" s="252" t="s">
        <v>161</v>
      </c>
      <c r="E200" s="257" t="s">
        <v>3</v>
      </c>
      <c r="F200" s="258" t="s">
        <v>1169</v>
      </c>
      <c r="G200" s="256"/>
      <c r="H200" s="257" t="s">
        <v>3</v>
      </c>
      <c r="J200" s="256"/>
      <c r="K200" s="256"/>
      <c r="L200" s="189"/>
      <c r="M200" s="191"/>
      <c r="N200" s="192"/>
      <c r="O200" s="192"/>
      <c r="P200" s="192"/>
      <c r="Q200" s="192"/>
      <c r="R200" s="192"/>
      <c r="S200" s="192"/>
      <c r="T200" s="193"/>
      <c r="AT200" s="190" t="s">
        <v>161</v>
      </c>
      <c r="AU200" s="190" t="s">
        <v>80</v>
      </c>
      <c r="AV200" s="6" t="s">
        <v>15</v>
      </c>
      <c r="AW200" s="6" t="s">
        <v>33</v>
      </c>
      <c r="AX200" s="6" t="s">
        <v>72</v>
      </c>
      <c r="AY200" s="190" t="s">
        <v>145</v>
      </c>
    </row>
    <row r="201" spans="2:51" s="5" customFormat="1" ht="12">
      <c r="B201" s="184"/>
      <c r="C201" s="251"/>
      <c r="D201" s="252" t="s">
        <v>161</v>
      </c>
      <c r="E201" s="253" t="s">
        <v>3</v>
      </c>
      <c r="F201" s="254" t="s">
        <v>1170</v>
      </c>
      <c r="G201" s="251"/>
      <c r="H201" s="255">
        <v>0.432</v>
      </c>
      <c r="J201" s="251"/>
      <c r="K201" s="251"/>
      <c r="L201" s="184"/>
      <c r="M201" s="186"/>
      <c r="N201" s="187"/>
      <c r="O201" s="187"/>
      <c r="P201" s="187"/>
      <c r="Q201" s="187"/>
      <c r="R201" s="187"/>
      <c r="S201" s="187"/>
      <c r="T201" s="188"/>
      <c r="AT201" s="185" t="s">
        <v>161</v>
      </c>
      <c r="AU201" s="185" t="s">
        <v>80</v>
      </c>
      <c r="AV201" s="5" t="s">
        <v>80</v>
      </c>
      <c r="AW201" s="5" t="s">
        <v>33</v>
      </c>
      <c r="AX201" s="5" t="s">
        <v>72</v>
      </c>
      <c r="AY201" s="185" t="s">
        <v>145</v>
      </c>
    </row>
    <row r="202" spans="2:51" s="5" customFormat="1" ht="12">
      <c r="B202" s="184"/>
      <c r="C202" s="251"/>
      <c r="D202" s="252" t="s">
        <v>161</v>
      </c>
      <c r="E202" s="253" t="s">
        <v>3</v>
      </c>
      <c r="F202" s="254" t="s">
        <v>1171</v>
      </c>
      <c r="G202" s="251"/>
      <c r="H202" s="255">
        <v>0.227</v>
      </c>
      <c r="J202" s="251"/>
      <c r="K202" s="251"/>
      <c r="L202" s="184"/>
      <c r="M202" s="186"/>
      <c r="N202" s="187"/>
      <c r="O202" s="187"/>
      <c r="P202" s="187"/>
      <c r="Q202" s="187"/>
      <c r="R202" s="187"/>
      <c r="S202" s="187"/>
      <c r="T202" s="188"/>
      <c r="AT202" s="185" t="s">
        <v>161</v>
      </c>
      <c r="AU202" s="185" t="s">
        <v>80</v>
      </c>
      <c r="AV202" s="5" t="s">
        <v>80</v>
      </c>
      <c r="AW202" s="5" t="s">
        <v>33</v>
      </c>
      <c r="AX202" s="5" t="s">
        <v>72</v>
      </c>
      <c r="AY202" s="185" t="s">
        <v>145</v>
      </c>
    </row>
    <row r="203" spans="2:51" s="7" customFormat="1" ht="12">
      <c r="B203" s="194"/>
      <c r="C203" s="259"/>
      <c r="D203" s="252" t="s">
        <v>161</v>
      </c>
      <c r="E203" s="260" t="s">
        <v>3</v>
      </c>
      <c r="F203" s="261" t="s">
        <v>172</v>
      </c>
      <c r="G203" s="259"/>
      <c r="H203" s="262">
        <v>0.659</v>
      </c>
      <c r="J203" s="259"/>
      <c r="K203" s="259"/>
      <c r="L203" s="194"/>
      <c r="M203" s="196"/>
      <c r="N203" s="197"/>
      <c r="O203" s="197"/>
      <c r="P203" s="197"/>
      <c r="Q203" s="197"/>
      <c r="R203" s="197"/>
      <c r="S203" s="197"/>
      <c r="T203" s="198"/>
      <c r="AT203" s="195" t="s">
        <v>161</v>
      </c>
      <c r="AU203" s="195" t="s">
        <v>80</v>
      </c>
      <c r="AV203" s="7" t="s">
        <v>90</v>
      </c>
      <c r="AW203" s="7" t="s">
        <v>33</v>
      </c>
      <c r="AX203" s="7" t="s">
        <v>15</v>
      </c>
      <c r="AY203" s="195" t="s">
        <v>145</v>
      </c>
    </row>
    <row r="204" spans="1:65" s="35" customFormat="1" ht="37.9" customHeight="1">
      <c r="A204" s="12"/>
      <c r="B204" s="2"/>
      <c r="C204" s="246" t="s">
        <v>212</v>
      </c>
      <c r="D204" s="246" t="s">
        <v>149</v>
      </c>
      <c r="E204" s="247" t="s">
        <v>1172</v>
      </c>
      <c r="F204" s="248" t="s">
        <v>1173</v>
      </c>
      <c r="G204" s="249" t="s">
        <v>159</v>
      </c>
      <c r="H204" s="250">
        <v>21.038</v>
      </c>
      <c r="I204" s="3"/>
      <c r="J204" s="272">
        <f>ROUND(I204*H204,2)</f>
        <v>0</v>
      </c>
      <c r="K204" s="248" t="s">
        <v>736</v>
      </c>
      <c r="L204" s="2"/>
      <c r="M204" s="4" t="s">
        <v>3</v>
      </c>
      <c r="N204" s="179" t="s">
        <v>43</v>
      </c>
      <c r="O204" s="53"/>
      <c r="P204" s="180">
        <f>O204*H204</f>
        <v>0</v>
      </c>
      <c r="Q204" s="180">
        <v>0.22158</v>
      </c>
      <c r="R204" s="180">
        <f>Q204*H204</f>
        <v>4.66160004</v>
      </c>
      <c r="S204" s="180">
        <v>0</v>
      </c>
      <c r="T204" s="181">
        <f>S204*H204</f>
        <v>0</v>
      </c>
      <c r="U204" s="12"/>
      <c r="V204" s="12"/>
      <c r="W204" s="12"/>
      <c r="X204" s="12"/>
      <c r="Y204" s="12"/>
      <c r="Z204" s="12"/>
      <c r="AA204" s="12"/>
      <c r="AB204" s="12"/>
      <c r="AC204" s="12"/>
      <c r="AD204" s="12"/>
      <c r="AE204" s="12"/>
      <c r="AR204" s="182" t="s">
        <v>90</v>
      </c>
      <c r="AT204" s="182" t="s">
        <v>149</v>
      </c>
      <c r="AU204" s="182" t="s">
        <v>80</v>
      </c>
      <c r="AY204" s="22" t="s">
        <v>145</v>
      </c>
      <c r="BE204" s="183">
        <f>IF(N204="základní",J204,0)</f>
        <v>0</v>
      </c>
      <c r="BF204" s="183">
        <f>IF(N204="snížená",J204,0)</f>
        <v>0</v>
      </c>
      <c r="BG204" s="183">
        <f>IF(N204="zákl. přenesená",J204,0)</f>
        <v>0</v>
      </c>
      <c r="BH204" s="183">
        <f>IF(N204="sníž. přenesená",J204,0)</f>
        <v>0</v>
      </c>
      <c r="BI204" s="183">
        <f>IF(N204="nulová",J204,0)</f>
        <v>0</v>
      </c>
      <c r="BJ204" s="22" t="s">
        <v>15</v>
      </c>
      <c r="BK204" s="183">
        <f>ROUND(I204*H204,2)</f>
        <v>0</v>
      </c>
      <c r="BL204" s="22" t="s">
        <v>90</v>
      </c>
      <c r="BM204" s="182" t="s">
        <v>1174</v>
      </c>
    </row>
    <row r="205" spans="1:47" s="35" customFormat="1" ht="12">
      <c r="A205" s="12"/>
      <c r="B205" s="2"/>
      <c r="C205" s="99"/>
      <c r="D205" s="279" t="s">
        <v>738</v>
      </c>
      <c r="E205" s="99"/>
      <c r="F205" s="280" t="s">
        <v>1175</v>
      </c>
      <c r="G205" s="99"/>
      <c r="H205" s="99"/>
      <c r="I205" s="12"/>
      <c r="J205" s="99"/>
      <c r="K205" s="99"/>
      <c r="L205" s="2"/>
      <c r="M205" s="274"/>
      <c r="N205" s="275"/>
      <c r="O205" s="53"/>
      <c r="P205" s="53"/>
      <c r="Q205" s="53"/>
      <c r="R205" s="53"/>
      <c r="S205" s="53"/>
      <c r="T205" s="54"/>
      <c r="U205" s="12"/>
      <c r="V205" s="12"/>
      <c r="W205" s="12"/>
      <c r="X205" s="12"/>
      <c r="Y205" s="12"/>
      <c r="Z205" s="12"/>
      <c r="AA205" s="12"/>
      <c r="AB205" s="12"/>
      <c r="AC205" s="12"/>
      <c r="AD205" s="12"/>
      <c r="AE205" s="12"/>
      <c r="AT205" s="22" t="s">
        <v>738</v>
      </c>
      <c r="AU205" s="22" t="s">
        <v>80</v>
      </c>
    </row>
    <row r="206" spans="2:51" s="5" customFormat="1" ht="12">
      <c r="B206" s="184"/>
      <c r="C206" s="251"/>
      <c r="D206" s="252" t="s">
        <v>161</v>
      </c>
      <c r="E206" s="253" t="s">
        <v>3</v>
      </c>
      <c r="F206" s="254" t="s">
        <v>1176</v>
      </c>
      <c r="G206" s="251"/>
      <c r="H206" s="255">
        <v>21.038</v>
      </c>
      <c r="J206" s="251"/>
      <c r="K206" s="251"/>
      <c r="L206" s="184"/>
      <c r="M206" s="186"/>
      <c r="N206" s="187"/>
      <c r="O206" s="187"/>
      <c r="P206" s="187"/>
      <c r="Q206" s="187"/>
      <c r="R206" s="187"/>
      <c r="S206" s="187"/>
      <c r="T206" s="188"/>
      <c r="AT206" s="185" t="s">
        <v>161</v>
      </c>
      <c r="AU206" s="185" t="s">
        <v>80</v>
      </c>
      <c r="AV206" s="5" t="s">
        <v>80</v>
      </c>
      <c r="AW206" s="5" t="s">
        <v>33</v>
      </c>
      <c r="AX206" s="5" t="s">
        <v>15</v>
      </c>
      <c r="AY206" s="185" t="s">
        <v>145</v>
      </c>
    </row>
    <row r="207" spans="1:65" s="35" customFormat="1" ht="37.9" customHeight="1">
      <c r="A207" s="12"/>
      <c r="B207" s="2"/>
      <c r="C207" s="246" t="s">
        <v>218</v>
      </c>
      <c r="D207" s="246" t="s">
        <v>149</v>
      </c>
      <c r="E207" s="247" t="s">
        <v>1177</v>
      </c>
      <c r="F207" s="248" t="s">
        <v>1178</v>
      </c>
      <c r="G207" s="249" t="s">
        <v>152</v>
      </c>
      <c r="H207" s="250">
        <v>14</v>
      </c>
      <c r="I207" s="3"/>
      <c r="J207" s="272">
        <f>ROUND(I207*H207,2)</f>
        <v>0</v>
      </c>
      <c r="K207" s="248" t="s">
        <v>736</v>
      </c>
      <c r="L207" s="2"/>
      <c r="M207" s="4" t="s">
        <v>3</v>
      </c>
      <c r="N207" s="179" t="s">
        <v>43</v>
      </c>
      <c r="O207" s="53"/>
      <c r="P207" s="180">
        <f>O207*H207</f>
        <v>0</v>
      </c>
      <c r="Q207" s="180">
        <v>0.07285</v>
      </c>
      <c r="R207" s="180">
        <f>Q207*H207</f>
        <v>1.0199</v>
      </c>
      <c r="S207" s="180">
        <v>0</v>
      </c>
      <c r="T207" s="181">
        <f>S207*H207</f>
        <v>0</v>
      </c>
      <c r="U207" s="12"/>
      <c r="V207" s="12"/>
      <c r="W207" s="12"/>
      <c r="X207" s="12"/>
      <c r="Y207" s="12"/>
      <c r="Z207" s="12"/>
      <c r="AA207" s="12"/>
      <c r="AB207" s="12"/>
      <c r="AC207" s="12"/>
      <c r="AD207" s="12"/>
      <c r="AE207" s="12"/>
      <c r="AR207" s="182" t="s">
        <v>90</v>
      </c>
      <c r="AT207" s="182" t="s">
        <v>149</v>
      </c>
      <c r="AU207" s="182" t="s">
        <v>80</v>
      </c>
      <c r="AY207" s="22" t="s">
        <v>145</v>
      </c>
      <c r="BE207" s="183">
        <f>IF(N207="základní",J207,0)</f>
        <v>0</v>
      </c>
      <c r="BF207" s="183">
        <f>IF(N207="snížená",J207,0)</f>
        <v>0</v>
      </c>
      <c r="BG207" s="183">
        <f>IF(N207="zákl. přenesená",J207,0)</f>
        <v>0</v>
      </c>
      <c r="BH207" s="183">
        <f>IF(N207="sníž. přenesená",J207,0)</f>
        <v>0</v>
      </c>
      <c r="BI207" s="183">
        <f>IF(N207="nulová",J207,0)</f>
        <v>0</v>
      </c>
      <c r="BJ207" s="22" t="s">
        <v>15</v>
      </c>
      <c r="BK207" s="183">
        <f>ROUND(I207*H207,2)</f>
        <v>0</v>
      </c>
      <c r="BL207" s="22" t="s">
        <v>90</v>
      </c>
      <c r="BM207" s="182" t="s">
        <v>1179</v>
      </c>
    </row>
    <row r="208" spans="1:47" s="35" customFormat="1" ht="12">
      <c r="A208" s="12"/>
      <c r="B208" s="2"/>
      <c r="C208" s="99"/>
      <c r="D208" s="279" t="s">
        <v>738</v>
      </c>
      <c r="E208" s="99"/>
      <c r="F208" s="280" t="s">
        <v>1180</v>
      </c>
      <c r="G208" s="99"/>
      <c r="H208" s="99"/>
      <c r="I208" s="12"/>
      <c r="J208" s="99"/>
      <c r="K208" s="99"/>
      <c r="L208" s="2"/>
      <c r="M208" s="274"/>
      <c r="N208" s="275"/>
      <c r="O208" s="53"/>
      <c r="P208" s="53"/>
      <c r="Q208" s="53"/>
      <c r="R208" s="53"/>
      <c r="S208" s="53"/>
      <c r="T208" s="54"/>
      <c r="U208" s="12"/>
      <c r="V208" s="12"/>
      <c r="W208" s="12"/>
      <c r="X208" s="12"/>
      <c r="Y208" s="12"/>
      <c r="Z208" s="12"/>
      <c r="AA208" s="12"/>
      <c r="AB208" s="12"/>
      <c r="AC208" s="12"/>
      <c r="AD208" s="12"/>
      <c r="AE208" s="12"/>
      <c r="AT208" s="22" t="s">
        <v>738</v>
      </c>
      <c r="AU208" s="22" t="s">
        <v>80</v>
      </c>
    </row>
    <row r="209" spans="2:51" s="5" customFormat="1" ht="12">
      <c r="B209" s="184"/>
      <c r="C209" s="251"/>
      <c r="D209" s="252" t="s">
        <v>161</v>
      </c>
      <c r="E209" s="253" t="s">
        <v>3</v>
      </c>
      <c r="F209" s="254" t="s">
        <v>1181</v>
      </c>
      <c r="G209" s="251"/>
      <c r="H209" s="255">
        <v>14</v>
      </c>
      <c r="J209" s="251"/>
      <c r="K209" s="251"/>
      <c r="L209" s="184"/>
      <c r="M209" s="186"/>
      <c r="N209" s="187"/>
      <c r="O209" s="187"/>
      <c r="P209" s="187"/>
      <c r="Q209" s="187"/>
      <c r="R209" s="187"/>
      <c r="S209" s="187"/>
      <c r="T209" s="188"/>
      <c r="AT209" s="185" t="s">
        <v>161</v>
      </c>
      <c r="AU209" s="185" t="s">
        <v>80</v>
      </c>
      <c r="AV209" s="5" t="s">
        <v>80</v>
      </c>
      <c r="AW209" s="5" t="s">
        <v>33</v>
      </c>
      <c r="AX209" s="5" t="s">
        <v>15</v>
      </c>
      <c r="AY209" s="185" t="s">
        <v>145</v>
      </c>
    </row>
    <row r="210" spans="1:65" s="35" customFormat="1" ht="33" customHeight="1">
      <c r="A210" s="12"/>
      <c r="B210" s="2"/>
      <c r="C210" s="246" t="s">
        <v>9</v>
      </c>
      <c r="D210" s="246" t="s">
        <v>149</v>
      </c>
      <c r="E210" s="247" t="s">
        <v>1182</v>
      </c>
      <c r="F210" s="248" t="s">
        <v>1183</v>
      </c>
      <c r="G210" s="249" t="s">
        <v>152</v>
      </c>
      <c r="H210" s="250">
        <v>4</v>
      </c>
      <c r="I210" s="3"/>
      <c r="J210" s="272">
        <f>ROUND(I210*H210,2)</f>
        <v>0</v>
      </c>
      <c r="K210" s="248" t="s">
        <v>736</v>
      </c>
      <c r="L210" s="2"/>
      <c r="M210" s="4" t="s">
        <v>3</v>
      </c>
      <c r="N210" s="179" t="s">
        <v>43</v>
      </c>
      <c r="O210" s="53"/>
      <c r="P210" s="180">
        <f>O210*H210</f>
        <v>0</v>
      </c>
      <c r="Q210" s="180">
        <v>0.02646</v>
      </c>
      <c r="R210" s="180">
        <f>Q210*H210</f>
        <v>0.10584</v>
      </c>
      <c r="S210" s="180">
        <v>0</v>
      </c>
      <c r="T210" s="181">
        <f>S210*H210</f>
        <v>0</v>
      </c>
      <c r="U210" s="12"/>
      <c r="V210" s="12"/>
      <c r="W210" s="12"/>
      <c r="X210" s="12"/>
      <c r="Y210" s="12"/>
      <c r="Z210" s="12"/>
      <c r="AA210" s="12"/>
      <c r="AB210" s="12"/>
      <c r="AC210" s="12"/>
      <c r="AD210" s="12"/>
      <c r="AE210" s="12"/>
      <c r="AR210" s="182" t="s">
        <v>90</v>
      </c>
      <c r="AT210" s="182" t="s">
        <v>149</v>
      </c>
      <c r="AU210" s="182" t="s">
        <v>80</v>
      </c>
      <c r="AY210" s="22" t="s">
        <v>145</v>
      </c>
      <c r="BE210" s="183">
        <f>IF(N210="základní",J210,0)</f>
        <v>0</v>
      </c>
      <c r="BF210" s="183">
        <f>IF(N210="snížená",J210,0)</f>
        <v>0</v>
      </c>
      <c r="BG210" s="183">
        <f>IF(N210="zákl. přenesená",J210,0)</f>
        <v>0</v>
      </c>
      <c r="BH210" s="183">
        <f>IF(N210="sníž. přenesená",J210,0)</f>
        <v>0</v>
      </c>
      <c r="BI210" s="183">
        <f>IF(N210="nulová",J210,0)</f>
        <v>0</v>
      </c>
      <c r="BJ210" s="22" t="s">
        <v>15</v>
      </c>
      <c r="BK210" s="183">
        <f>ROUND(I210*H210,2)</f>
        <v>0</v>
      </c>
      <c r="BL210" s="22" t="s">
        <v>90</v>
      </c>
      <c r="BM210" s="182" t="s">
        <v>1184</v>
      </c>
    </row>
    <row r="211" spans="1:47" s="35" customFormat="1" ht="12">
      <c r="A211" s="12"/>
      <c r="B211" s="2"/>
      <c r="C211" s="99"/>
      <c r="D211" s="279" t="s">
        <v>738</v>
      </c>
      <c r="E211" s="99"/>
      <c r="F211" s="280" t="s">
        <v>1185</v>
      </c>
      <c r="G211" s="99"/>
      <c r="H211" s="99"/>
      <c r="I211" s="12"/>
      <c r="J211" s="99"/>
      <c r="K211" s="99"/>
      <c r="L211" s="2"/>
      <c r="M211" s="274"/>
      <c r="N211" s="275"/>
      <c r="O211" s="53"/>
      <c r="P211" s="53"/>
      <c r="Q211" s="53"/>
      <c r="R211" s="53"/>
      <c r="S211" s="53"/>
      <c r="T211" s="54"/>
      <c r="U211" s="12"/>
      <c r="V211" s="12"/>
      <c r="W211" s="12"/>
      <c r="X211" s="12"/>
      <c r="Y211" s="12"/>
      <c r="Z211" s="12"/>
      <c r="AA211" s="12"/>
      <c r="AB211" s="12"/>
      <c r="AC211" s="12"/>
      <c r="AD211" s="12"/>
      <c r="AE211" s="12"/>
      <c r="AT211" s="22" t="s">
        <v>738</v>
      </c>
      <c r="AU211" s="22" t="s">
        <v>80</v>
      </c>
    </row>
    <row r="212" spans="1:65" s="35" customFormat="1" ht="16.5" customHeight="1">
      <c r="A212" s="12"/>
      <c r="B212" s="2"/>
      <c r="C212" s="263" t="s">
        <v>232</v>
      </c>
      <c r="D212" s="263" t="s">
        <v>219</v>
      </c>
      <c r="E212" s="264" t="s">
        <v>1186</v>
      </c>
      <c r="F212" s="265" t="s">
        <v>1187</v>
      </c>
      <c r="G212" s="266" t="s">
        <v>152</v>
      </c>
      <c r="H212" s="267">
        <v>4</v>
      </c>
      <c r="I212" s="8"/>
      <c r="J212" s="273">
        <f>ROUND(I212*H212,2)</f>
        <v>0</v>
      </c>
      <c r="K212" s="265" t="s">
        <v>3</v>
      </c>
      <c r="L212" s="199"/>
      <c r="M212" s="9" t="s">
        <v>3</v>
      </c>
      <c r="N212" s="200" t="s">
        <v>43</v>
      </c>
      <c r="O212" s="53"/>
      <c r="P212" s="180">
        <f>O212*H212</f>
        <v>0</v>
      </c>
      <c r="Q212" s="180">
        <v>0.528</v>
      </c>
      <c r="R212" s="180">
        <f>Q212*H212</f>
        <v>2.112</v>
      </c>
      <c r="S212" s="180">
        <v>0</v>
      </c>
      <c r="T212" s="181">
        <f>S212*H212</f>
        <v>0</v>
      </c>
      <c r="U212" s="12"/>
      <c r="V212" s="12"/>
      <c r="W212" s="12"/>
      <c r="X212" s="12"/>
      <c r="Y212" s="12"/>
      <c r="Z212" s="12"/>
      <c r="AA212" s="12"/>
      <c r="AB212" s="12"/>
      <c r="AC212" s="12"/>
      <c r="AD212" s="12"/>
      <c r="AE212" s="12"/>
      <c r="AR212" s="182" t="s">
        <v>182</v>
      </c>
      <c r="AT212" s="182" t="s">
        <v>219</v>
      </c>
      <c r="AU212" s="182" t="s">
        <v>80</v>
      </c>
      <c r="AY212" s="22" t="s">
        <v>145</v>
      </c>
      <c r="BE212" s="183">
        <f>IF(N212="základní",J212,0)</f>
        <v>0</v>
      </c>
      <c r="BF212" s="183">
        <f>IF(N212="snížená",J212,0)</f>
        <v>0</v>
      </c>
      <c r="BG212" s="183">
        <f>IF(N212="zákl. přenesená",J212,0)</f>
        <v>0</v>
      </c>
      <c r="BH212" s="183">
        <f>IF(N212="sníž. přenesená",J212,0)</f>
        <v>0</v>
      </c>
      <c r="BI212" s="183">
        <f>IF(N212="nulová",J212,0)</f>
        <v>0</v>
      </c>
      <c r="BJ212" s="22" t="s">
        <v>15</v>
      </c>
      <c r="BK212" s="183">
        <f>ROUND(I212*H212,2)</f>
        <v>0</v>
      </c>
      <c r="BL212" s="22" t="s">
        <v>90</v>
      </c>
      <c r="BM212" s="182" t="s">
        <v>1188</v>
      </c>
    </row>
    <row r="213" spans="1:65" s="35" customFormat="1" ht="33" customHeight="1">
      <c r="A213" s="12"/>
      <c r="B213" s="2"/>
      <c r="C213" s="246" t="s">
        <v>237</v>
      </c>
      <c r="D213" s="246" t="s">
        <v>149</v>
      </c>
      <c r="E213" s="247" t="s">
        <v>1189</v>
      </c>
      <c r="F213" s="248" t="s">
        <v>1190</v>
      </c>
      <c r="G213" s="249" t="s">
        <v>152</v>
      </c>
      <c r="H213" s="250">
        <v>6</v>
      </c>
      <c r="I213" s="3"/>
      <c r="J213" s="272">
        <f>ROUND(I213*H213,2)</f>
        <v>0</v>
      </c>
      <c r="K213" s="248" t="s">
        <v>736</v>
      </c>
      <c r="L213" s="2"/>
      <c r="M213" s="4" t="s">
        <v>3</v>
      </c>
      <c r="N213" s="179" t="s">
        <v>43</v>
      </c>
      <c r="O213" s="53"/>
      <c r="P213" s="180">
        <f>O213*H213</f>
        <v>0</v>
      </c>
      <c r="Q213" s="180">
        <v>0.0328</v>
      </c>
      <c r="R213" s="180">
        <f>Q213*H213</f>
        <v>0.19680000000000003</v>
      </c>
      <c r="S213" s="180">
        <v>0</v>
      </c>
      <c r="T213" s="181">
        <f>S213*H213</f>
        <v>0</v>
      </c>
      <c r="U213" s="12"/>
      <c r="V213" s="12"/>
      <c r="W213" s="12"/>
      <c r="X213" s="12"/>
      <c r="Y213" s="12"/>
      <c r="Z213" s="12"/>
      <c r="AA213" s="12"/>
      <c r="AB213" s="12"/>
      <c r="AC213" s="12"/>
      <c r="AD213" s="12"/>
      <c r="AE213" s="12"/>
      <c r="AR213" s="182" t="s">
        <v>90</v>
      </c>
      <c r="AT213" s="182" t="s">
        <v>149</v>
      </c>
      <c r="AU213" s="182" t="s">
        <v>80</v>
      </c>
      <c r="AY213" s="22" t="s">
        <v>145</v>
      </c>
      <c r="BE213" s="183">
        <f>IF(N213="základní",J213,0)</f>
        <v>0</v>
      </c>
      <c r="BF213" s="183">
        <f>IF(N213="snížená",J213,0)</f>
        <v>0</v>
      </c>
      <c r="BG213" s="183">
        <f>IF(N213="zákl. přenesená",J213,0)</f>
        <v>0</v>
      </c>
      <c r="BH213" s="183">
        <f>IF(N213="sníž. přenesená",J213,0)</f>
        <v>0</v>
      </c>
      <c r="BI213" s="183">
        <f>IF(N213="nulová",J213,0)</f>
        <v>0</v>
      </c>
      <c r="BJ213" s="22" t="s">
        <v>15</v>
      </c>
      <c r="BK213" s="183">
        <f>ROUND(I213*H213,2)</f>
        <v>0</v>
      </c>
      <c r="BL213" s="22" t="s">
        <v>90</v>
      </c>
      <c r="BM213" s="182" t="s">
        <v>1191</v>
      </c>
    </row>
    <row r="214" spans="1:47" s="35" customFormat="1" ht="12">
      <c r="A214" s="12"/>
      <c r="B214" s="2"/>
      <c r="C214" s="99"/>
      <c r="D214" s="279" t="s">
        <v>738</v>
      </c>
      <c r="E214" s="99"/>
      <c r="F214" s="280" t="s">
        <v>1192</v>
      </c>
      <c r="G214" s="99"/>
      <c r="H214" s="99"/>
      <c r="I214" s="12"/>
      <c r="J214" s="99"/>
      <c r="K214" s="99"/>
      <c r="L214" s="2"/>
      <c r="M214" s="274"/>
      <c r="N214" s="275"/>
      <c r="O214" s="53"/>
      <c r="P214" s="53"/>
      <c r="Q214" s="53"/>
      <c r="R214" s="53"/>
      <c r="S214" s="53"/>
      <c r="T214" s="54"/>
      <c r="U214" s="12"/>
      <c r="V214" s="12"/>
      <c r="W214" s="12"/>
      <c r="X214" s="12"/>
      <c r="Y214" s="12"/>
      <c r="Z214" s="12"/>
      <c r="AA214" s="12"/>
      <c r="AB214" s="12"/>
      <c r="AC214" s="12"/>
      <c r="AD214" s="12"/>
      <c r="AE214" s="12"/>
      <c r="AT214" s="22" t="s">
        <v>738</v>
      </c>
      <c r="AU214" s="22" t="s">
        <v>80</v>
      </c>
    </row>
    <row r="215" spans="1:65" s="35" customFormat="1" ht="21.75" customHeight="1">
      <c r="A215" s="12"/>
      <c r="B215" s="2"/>
      <c r="C215" s="263" t="s">
        <v>242</v>
      </c>
      <c r="D215" s="263" t="s">
        <v>219</v>
      </c>
      <c r="E215" s="264" t="s">
        <v>1193</v>
      </c>
      <c r="F215" s="265" t="s">
        <v>1194</v>
      </c>
      <c r="G215" s="266" t="s">
        <v>152</v>
      </c>
      <c r="H215" s="267">
        <v>1</v>
      </c>
      <c r="I215" s="8"/>
      <c r="J215" s="273">
        <f aca="true" t="shared" si="0" ref="J215:J221">ROUND(I215*H215,2)</f>
        <v>0</v>
      </c>
      <c r="K215" s="265" t="s">
        <v>3</v>
      </c>
      <c r="L215" s="199"/>
      <c r="M215" s="9" t="s">
        <v>3</v>
      </c>
      <c r="N215" s="200" t="s">
        <v>43</v>
      </c>
      <c r="O215" s="53"/>
      <c r="P215" s="180">
        <f aca="true" t="shared" si="1" ref="P215:P221">O215*H215</f>
        <v>0</v>
      </c>
      <c r="Q215" s="180">
        <v>4.928</v>
      </c>
      <c r="R215" s="180">
        <f aca="true" t="shared" si="2" ref="R215:R221">Q215*H215</f>
        <v>4.928</v>
      </c>
      <c r="S215" s="180">
        <v>0</v>
      </c>
      <c r="T215" s="181">
        <f aca="true" t="shared" si="3" ref="T215:T221">S215*H215</f>
        <v>0</v>
      </c>
      <c r="U215" s="12"/>
      <c r="V215" s="12"/>
      <c r="W215" s="12"/>
      <c r="X215" s="12"/>
      <c r="Y215" s="12"/>
      <c r="Z215" s="12"/>
      <c r="AA215" s="12"/>
      <c r="AB215" s="12"/>
      <c r="AC215" s="12"/>
      <c r="AD215" s="12"/>
      <c r="AE215" s="12"/>
      <c r="AR215" s="182" t="s">
        <v>182</v>
      </c>
      <c r="AT215" s="182" t="s">
        <v>219</v>
      </c>
      <c r="AU215" s="182" t="s">
        <v>80</v>
      </c>
      <c r="AY215" s="22" t="s">
        <v>145</v>
      </c>
      <c r="BE215" s="183">
        <f aca="true" t="shared" si="4" ref="BE215:BE221">IF(N215="základní",J215,0)</f>
        <v>0</v>
      </c>
      <c r="BF215" s="183">
        <f aca="true" t="shared" si="5" ref="BF215:BF221">IF(N215="snížená",J215,0)</f>
        <v>0</v>
      </c>
      <c r="BG215" s="183">
        <f aca="true" t="shared" si="6" ref="BG215:BG221">IF(N215="zákl. přenesená",J215,0)</f>
        <v>0</v>
      </c>
      <c r="BH215" s="183">
        <f aca="true" t="shared" si="7" ref="BH215:BH221">IF(N215="sníž. přenesená",J215,0)</f>
        <v>0</v>
      </c>
      <c r="BI215" s="183">
        <f aca="true" t="shared" si="8" ref="BI215:BI221">IF(N215="nulová",J215,0)</f>
        <v>0</v>
      </c>
      <c r="BJ215" s="22" t="s">
        <v>15</v>
      </c>
      <c r="BK215" s="183">
        <f aca="true" t="shared" si="9" ref="BK215:BK221">ROUND(I215*H215,2)</f>
        <v>0</v>
      </c>
      <c r="BL215" s="22" t="s">
        <v>90</v>
      </c>
      <c r="BM215" s="182" t="s">
        <v>1195</v>
      </c>
    </row>
    <row r="216" spans="1:65" s="35" customFormat="1" ht="21.75" customHeight="1">
      <c r="A216" s="12"/>
      <c r="B216" s="2"/>
      <c r="C216" s="263" t="s">
        <v>246</v>
      </c>
      <c r="D216" s="263" t="s">
        <v>219</v>
      </c>
      <c r="E216" s="264" t="s">
        <v>1196</v>
      </c>
      <c r="F216" s="265" t="s">
        <v>1197</v>
      </c>
      <c r="G216" s="266" t="s">
        <v>152</v>
      </c>
      <c r="H216" s="267">
        <v>1</v>
      </c>
      <c r="I216" s="8"/>
      <c r="J216" s="273">
        <f t="shared" si="0"/>
        <v>0</v>
      </c>
      <c r="K216" s="265" t="s">
        <v>3</v>
      </c>
      <c r="L216" s="199"/>
      <c r="M216" s="9" t="s">
        <v>3</v>
      </c>
      <c r="N216" s="200" t="s">
        <v>43</v>
      </c>
      <c r="O216" s="53"/>
      <c r="P216" s="180">
        <f t="shared" si="1"/>
        <v>0</v>
      </c>
      <c r="Q216" s="180">
        <v>4.773</v>
      </c>
      <c r="R216" s="180">
        <f t="shared" si="2"/>
        <v>4.773</v>
      </c>
      <c r="S216" s="180">
        <v>0</v>
      </c>
      <c r="T216" s="181">
        <f t="shared" si="3"/>
        <v>0</v>
      </c>
      <c r="U216" s="12"/>
      <c r="V216" s="12"/>
      <c r="W216" s="12"/>
      <c r="X216" s="12"/>
      <c r="Y216" s="12"/>
      <c r="Z216" s="12"/>
      <c r="AA216" s="12"/>
      <c r="AB216" s="12"/>
      <c r="AC216" s="12"/>
      <c r="AD216" s="12"/>
      <c r="AE216" s="12"/>
      <c r="AR216" s="182" t="s">
        <v>182</v>
      </c>
      <c r="AT216" s="182" t="s">
        <v>219</v>
      </c>
      <c r="AU216" s="182" t="s">
        <v>80</v>
      </c>
      <c r="AY216" s="22" t="s">
        <v>145</v>
      </c>
      <c r="BE216" s="183">
        <f t="shared" si="4"/>
        <v>0</v>
      </c>
      <c r="BF216" s="183">
        <f t="shared" si="5"/>
        <v>0</v>
      </c>
      <c r="BG216" s="183">
        <f t="shared" si="6"/>
        <v>0</v>
      </c>
      <c r="BH216" s="183">
        <f t="shared" si="7"/>
        <v>0</v>
      </c>
      <c r="BI216" s="183">
        <f t="shared" si="8"/>
        <v>0</v>
      </c>
      <c r="BJ216" s="22" t="s">
        <v>15</v>
      </c>
      <c r="BK216" s="183">
        <f t="shared" si="9"/>
        <v>0</v>
      </c>
      <c r="BL216" s="22" t="s">
        <v>90</v>
      </c>
      <c r="BM216" s="182" t="s">
        <v>1198</v>
      </c>
    </row>
    <row r="217" spans="1:65" s="35" customFormat="1" ht="21.75" customHeight="1">
      <c r="A217" s="12"/>
      <c r="B217" s="2"/>
      <c r="C217" s="263" t="s">
        <v>250</v>
      </c>
      <c r="D217" s="263" t="s">
        <v>219</v>
      </c>
      <c r="E217" s="264" t="s">
        <v>1199</v>
      </c>
      <c r="F217" s="265" t="s">
        <v>1200</v>
      </c>
      <c r="G217" s="266" t="s">
        <v>152</v>
      </c>
      <c r="H217" s="267">
        <v>1</v>
      </c>
      <c r="I217" s="8"/>
      <c r="J217" s="273">
        <f t="shared" si="0"/>
        <v>0</v>
      </c>
      <c r="K217" s="265" t="s">
        <v>3</v>
      </c>
      <c r="L217" s="199"/>
      <c r="M217" s="9" t="s">
        <v>3</v>
      </c>
      <c r="N217" s="200" t="s">
        <v>43</v>
      </c>
      <c r="O217" s="53"/>
      <c r="P217" s="180">
        <f t="shared" si="1"/>
        <v>0</v>
      </c>
      <c r="Q217" s="180">
        <v>4.921</v>
      </c>
      <c r="R217" s="180">
        <f t="shared" si="2"/>
        <v>4.921</v>
      </c>
      <c r="S217" s="180">
        <v>0</v>
      </c>
      <c r="T217" s="181">
        <f t="shared" si="3"/>
        <v>0</v>
      </c>
      <c r="U217" s="12"/>
      <c r="V217" s="12"/>
      <c r="W217" s="12"/>
      <c r="X217" s="12"/>
      <c r="Y217" s="12"/>
      <c r="Z217" s="12"/>
      <c r="AA217" s="12"/>
      <c r="AB217" s="12"/>
      <c r="AC217" s="12"/>
      <c r="AD217" s="12"/>
      <c r="AE217" s="12"/>
      <c r="AR217" s="182" t="s">
        <v>182</v>
      </c>
      <c r="AT217" s="182" t="s">
        <v>219</v>
      </c>
      <c r="AU217" s="182" t="s">
        <v>80</v>
      </c>
      <c r="AY217" s="22" t="s">
        <v>145</v>
      </c>
      <c r="BE217" s="183">
        <f t="shared" si="4"/>
        <v>0</v>
      </c>
      <c r="BF217" s="183">
        <f t="shared" si="5"/>
        <v>0</v>
      </c>
      <c r="BG217" s="183">
        <f t="shared" si="6"/>
        <v>0</v>
      </c>
      <c r="BH217" s="183">
        <f t="shared" si="7"/>
        <v>0</v>
      </c>
      <c r="BI217" s="183">
        <f t="shared" si="8"/>
        <v>0</v>
      </c>
      <c r="BJ217" s="22" t="s">
        <v>15</v>
      </c>
      <c r="BK217" s="183">
        <f t="shared" si="9"/>
        <v>0</v>
      </c>
      <c r="BL217" s="22" t="s">
        <v>90</v>
      </c>
      <c r="BM217" s="182" t="s">
        <v>1201</v>
      </c>
    </row>
    <row r="218" spans="1:65" s="35" customFormat="1" ht="21.75" customHeight="1">
      <c r="A218" s="12"/>
      <c r="B218" s="2"/>
      <c r="C218" s="263" t="s">
        <v>8</v>
      </c>
      <c r="D218" s="263" t="s">
        <v>219</v>
      </c>
      <c r="E218" s="264" t="s">
        <v>1202</v>
      </c>
      <c r="F218" s="265" t="s">
        <v>1203</v>
      </c>
      <c r="G218" s="266" t="s">
        <v>152</v>
      </c>
      <c r="H218" s="267">
        <v>1</v>
      </c>
      <c r="I218" s="8"/>
      <c r="J218" s="273">
        <f t="shared" si="0"/>
        <v>0</v>
      </c>
      <c r="K218" s="265" t="s">
        <v>3</v>
      </c>
      <c r="L218" s="199"/>
      <c r="M218" s="9" t="s">
        <v>3</v>
      </c>
      <c r="N218" s="200" t="s">
        <v>43</v>
      </c>
      <c r="O218" s="53"/>
      <c r="P218" s="180">
        <f t="shared" si="1"/>
        <v>0</v>
      </c>
      <c r="Q218" s="180">
        <v>4.627</v>
      </c>
      <c r="R218" s="180">
        <f t="shared" si="2"/>
        <v>4.627</v>
      </c>
      <c r="S218" s="180">
        <v>0</v>
      </c>
      <c r="T218" s="181">
        <f t="shared" si="3"/>
        <v>0</v>
      </c>
      <c r="U218" s="12"/>
      <c r="V218" s="12"/>
      <c r="W218" s="12"/>
      <c r="X218" s="12"/>
      <c r="Y218" s="12"/>
      <c r="Z218" s="12"/>
      <c r="AA218" s="12"/>
      <c r="AB218" s="12"/>
      <c r="AC218" s="12"/>
      <c r="AD218" s="12"/>
      <c r="AE218" s="12"/>
      <c r="AR218" s="182" t="s">
        <v>182</v>
      </c>
      <c r="AT218" s="182" t="s">
        <v>219</v>
      </c>
      <c r="AU218" s="182" t="s">
        <v>80</v>
      </c>
      <c r="AY218" s="22" t="s">
        <v>145</v>
      </c>
      <c r="BE218" s="183">
        <f t="shared" si="4"/>
        <v>0</v>
      </c>
      <c r="BF218" s="183">
        <f t="shared" si="5"/>
        <v>0</v>
      </c>
      <c r="BG218" s="183">
        <f t="shared" si="6"/>
        <v>0</v>
      </c>
      <c r="BH218" s="183">
        <f t="shared" si="7"/>
        <v>0</v>
      </c>
      <c r="BI218" s="183">
        <f t="shared" si="8"/>
        <v>0</v>
      </c>
      <c r="BJ218" s="22" t="s">
        <v>15</v>
      </c>
      <c r="BK218" s="183">
        <f t="shared" si="9"/>
        <v>0</v>
      </c>
      <c r="BL218" s="22" t="s">
        <v>90</v>
      </c>
      <c r="BM218" s="182" t="s">
        <v>1204</v>
      </c>
    </row>
    <row r="219" spans="1:65" s="35" customFormat="1" ht="21.75" customHeight="1">
      <c r="A219" s="12"/>
      <c r="B219" s="2"/>
      <c r="C219" s="263" t="s">
        <v>259</v>
      </c>
      <c r="D219" s="263" t="s">
        <v>219</v>
      </c>
      <c r="E219" s="264" t="s">
        <v>1205</v>
      </c>
      <c r="F219" s="265" t="s">
        <v>1206</v>
      </c>
      <c r="G219" s="266" t="s">
        <v>152</v>
      </c>
      <c r="H219" s="267">
        <v>1</v>
      </c>
      <c r="I219" s="8"/>
      <c r="J219" s="273">
        <f t="shared" si="0"/>
        <v>0</v>
      </c>
      <c r="K219" s="265" t="s">
        <v>3</v>
      </c>
      <c r="L219" s="199"/>
      <c r="M219" s="9" t="s">
        <v>3</v>
      </c>
      <c r="N219" s="200" t="s">
        <v>43</v>
      </c>
      <c r="O219" s="53"/>
      <c r="P219" s="180">
        <f t="shared" si="1"/>
        <v>0</v>
      </c>
      <c r="Q219" s="180">
        <v>4.478</v>
      </c>
      <c r="R219" s="180">
        <f t="shared" si="2"/>
        <v>4.478</v>
      </c>
      <c r="S219" s="180">
        <v>0</v>
      </c>
      <c r="T219" s="181">
        <f t="shared" si="3"/>
        <v>0</v>
      </c>
      <c r="U219" s="12"/>
      <c r="V219" s="12"/>
      <c r="W219" s="12"/>
      <c r="X219" s="12"/>
      <c r="Y219" s="12"/>
      <c r="Z219" s="12"/>
      <c r="AA219" s="12"/>
      <c r="AB219" s="12"/>
      <c r="AC219" s="12"/>
      <c r="AD219" s="12"/>
      <c r="AE219" s="12"/>
      <c r="AR219" s="182" t="s">
        <v>182</v>
      </c>
      <c r="AT219" s="182" t="s">
        <v>219</v>
      </c>
      <c r="AU219" s="182" t="s">
        <v>80</v>
      </c>
      <c r="AY219" s="22" t="s">
        <v>145</v>
      </c>
      <c r="BE219" s="183">
        <f t="shared" si="4"/>
        <v>0</v>
      </c>
      <c r="BF219" s="183">
        <f t="shared" si="5"/>
        <v>0</v>
      </c>
      <c r="BG219" s="183">
        <f t="shared" si="6"/>
        <v>0</v>
      </c>
      <c r="BH219" s="183">
        <f t="shared" si="7"/>
        <v>0</v>
      </c>
      <c r="BI219" s="183">
        <f t="shared" si="8"/>
        <v>0</v>
      </c>
      <c r="BJ219" s="22" t="s">
        <v>15</v>
      </c>
      <c r="BK219" s="183">
        <f t="shared" si="9"/>
        <v>0</v>
      </c>
      <c r="BL219" s="22" t="s">
        <v>90</v>
      </c>
      <c r="BM219" s="182" t="s">
        <v>1207</v>
      </c>
    </row>
    <row r="220" spans="1:65" s="35" customFormat="1" ht="21.75" customHeight="1">
      <c r="A220" s="12"/>
      <c r="B220" s="2"/>
      <c r="C220" s="263" t="s">
        <v>263</v>
      </c>
      <c r="D220" s="263" t="s">
        <v>219</v>
      </c>
      <c r="E220" s="264" t="s">
        <v>1208</v>
      </c>
      <c r="F220" s="265" t="s">
        <v>1209</v>
      </c>
      <c r="G220" s="266" t="s">
        <v>152</v>
      </c>
      <c r="H220" s="267">
        <v>1</v>
      </c>
      <c r="I220" s="8"/>
      <c r="J220" s="273">
        <f t="shared" si="0"/>
        <v>0</v>
      </c>
      <c r="K220" s="265" t="s">
        <v>3</v>
      </c>
      <c r="L220" s="199"/>
      <c r="M220" s="9" t="s">
        <v>3</v>
      </c>
      <c r="N220" s="200" t="s">
        <v>43</v>
      </c>
      <c r="O220" s="53"/>
      <c r="P220" s="180">
        <f t="shared" si="1"/>
        <v>0</v>
      </c>
      <c r="Q220" s="180">
        <v>4.624</v>
      </c>
      <c r="R220" s="180">
        <f t="shared" si="2"/>
        <v>4.624</v>
      </c>
      <c r="S220" s="180">
        <v>0</v>
      </c>
      <c r="T220" s="181">
        <f t="shared" si="3"/>
        <v>0</v>
      </c>
      <c r="U220" s="12"/>
      <c r="V220" s="12"/>
      <c r="W220" s="12"/>
      <c r="X220" s="12"/>
      <c r="Y220" s="12"/>
      <c r="Z220" s="12"/>
      <c r="AA220" s="12"/>
      <c r="AB220" s="12"/>
      <c r="AC220" s="12"/>
      <c r="AD220" s="12"/>
      <c r="AE220" s="12"/>
      <c r="AR220" s="182" t="s">
        <v>182</v>
      </c>
      <c r="AT220" s="182" t="s">
        <v>219</v>
      </c>
      <c r="AU220" s="182" t="s">
        <v>80</v>
      </c>
      <c r="AY220" s="22" t="s">
        <v>145</v>
      </c>
      <c r="BE220" s="183">
        <f t="shared" si="4"/>
        <v>0</v>
      </c>
      <c r="BF220" s="183">
        <f t="shared" si="5"/>
        <v>0</v>
      </c>
      <c r="BG220" s="183">
        <f t="shared" si="6"/>
        <v>0</v>
      </c>
      <c r="BH220" s="183">
        <f t="shared" si="7"/>
        <v>0</v>
      </c>
      <c r="BI220" s="183">
        <f t="shared" si="8"/>
        <v>0</v>
      </c>
      <c r="BJ220" s="22" t="s">
        <v>15</v>
      </c>
      <c r="BK220" s="183">
        <f t="shared" si="9"/>
        <v>0</v>
      </c>
      <c r="BL220" s="22" t="s">
        <v>90</v>
      </c>
      <c r="BM220" s="182" t="s">
        <v>1210</v>
      </c>
    </row>
    <row r="221" spans="1:65" s="35" customFormat="1" ht="33" customHeight="1">
      <c r="A221" s="12"/>
      <c r="B221" s="2"/>
      <c r="C221" s="246" t="s">
        <v>267</v>
      </c>
      <c r="D221" s="246" t="s">
        <v>149</v>
      </c>
      <c r="E221" s="247" t="s">
        <v>1211</v>
      </c>
      <c r="F221" s="248" t="s">
        <v>1212</v>
      </c>
      <c r="G221" s="249" t="s">
        <v>222</v>
      </c>
      <c r="H221" s="250">
        <v>1.492</v>
      </c>
      <c r="I221" s="3"/>
      <c r="J221" s="272">
        <f t="shared" si="0"/>
        <v>0</v>
      </c>
      <c r="K221" s="248" t="s">
        <v>736</v>
      </c>
      <c r="L221" s="2"/>
      <c r="M221" s="4" t="s">
        <v>3</v>
      </c>
      <c r="N221" s="179" t="s">
        <v>43</v>
      </c>
      <c r="O221" s="53"/>
      <c r="P221" s="180">
        <f t="shared" si="1"/>
        <v>0</v>
      </c>
      <c r="Q221" s="180">
        <v>0</v>
      </c>
      <c r="R221" s="180">
        <f t="shared" si="2"/>
        <v>0</v>
      </c>
      <c r="S221" s="180">
        <v>0</v>
      </c>
      <c r="T221" s="181">
        <f t="shared" si="3"/>
        <v>0</v>
      </c>
      <c r="U221" s="12"/>
      <c r="V221" s="12"/>
      <c r="W221" s="12"/>
      <c r="X221" s="12"/>
      <c r="Y221" s="12"/>
      <c r="Z221" s="12"/>
      <c r="AA221" s="12"/>
      <c r="AB221" s="12"/>
      <c r="AC221" s="12"/>
      <c r="AD221" s="12"/>
      <c r="AE221" s="12"/>
      <c r="AR221" s="182" t="s">
        <v>90</v>
      </c>
      <c r="AT221" s="182" t="s">
        <v>149</v>
      </c>
      <c r="AU221" s="182" t="s">
        <v>80</v>
      </c>
      <c r="AY221" s="22" t="s">
        <v>145</v>
      </c>
      <c r="BE221" s="183">
        <f t="shared" si="4"/>
        <v>0</v>
      </c>
      <c r="BF221" s="183">
        <f t="shared" si="5"/>
        <v>0</v>
      </c>
      <c r="BG221" s="183">
        <f t="shared" si="6"/>
        <v>0</v>
      </c>
      <c r="BH221" s="183">
        <f t="shared" si="7"/>
        <v>0</v>
      </c>
      <c r="BI221" s="183">
        <f t="shared" si="8"/>
        <v>0</v>
      </c>
      <c r="BJ221" s="22" t="s">
        <v>15</v>
      </c>
      <c r="BK221" s="183">
        <f t="shared" si="9"/>
        <v>0</v>
      </c>
      <c r="BL221" s="22" t="s">
        <v>90</v>
      </c>
      <c r="BM221" s="182" t="s">
        <v>1213</v>
      </c>
    </row>
    <row r="222" spans="1:47" s="35" customFormat="1" ht="12">
      <c r="A222" s="12"/>
      <c r="B222" s="2"/>
      <c r="C222" s="99"/>
      <c r="D222" s="279" t="s">
        <v>738</v>
      </c>
      <c r="E222" s="99"/>
      <c r="F222" s="280" t="s">
        <v>1214</v>
      </c>
      <c r="G222" s="99"/>
      <c r="H222" s="99"/>
      <c r="I222" s="12"/>
      <c r="J222" s="99"/>
      <c r="K222" s="99"/>
      <c r="L222" s="2"/>
      <c r="M222" s="274"/>
      <c r="N222" s="275"/>
      <c r="O222" s="53"/>
      <c r="P222" s="53"/>
      <c r="Q222" s="53"/>
      <c r="R222" s="53"/>
      <c r="S222" s="53"/>
      <c r="T222" s="54"/>
      <c r="U222" s="12"/>
      <c r="V222" s="12"/>
      <c r="W222" s="12"/>
      <c r="X222" s="12"/>
      <c r="Y222" s="12"/>
      <c r="Z222" s="12"/>
      <c r="AA222" s="12"/>
      <c r="AB222" s="12"/>
      <c r="AC222" s="12"/>
      <c r="AD222" s="12"/>
      <c r="AE222" s="12"/>
      <c r="AT222" s="22" t="s">
        <v>738</v>
      </c>
      <c r="AU222" s="22" t="s">
        <v>80</v>
      </c>
    </row>
    <row r="223" spans="1:65" s="35" customFormat="1" ht="21.75" customHeight="1">
      <c r="A223" s="12"/>
      <c r="B223" s="2"/>
      <c r="C223" s="263" t="s">
        <v>279</v>
      </c>
      <c r="D223" s="263" t="s">
        <v>219</v>
      </c>
      <c r="E223" s="264" t="s">
        <v>1215</v>
      </c>
      <c r="F223" s="265" t="s">
        <v>1216</v>
      </c>
      <c r="G223" s="266" t="s">
        <v>222</v>
      </c>
      <c r="H223" s="267">
        <v>0.424</v>
      </c>
      <c r="I223" s="8"/>
      <c r="J223" s="273">
        <f aca="true" t="shared" si="10" ref="J223:J238">ROUND(I223*H223,2)</f>
        <v>0</v>
      </c>
      <c r="K223" s="265" t="s">
        <v>3</v>
      </c>
      <c r="L223" s="199"/>
      <c r="M223" s="9" t="s">
        <v>3</v>
      </c>
      <c r="N223" s="200" t="s">
        <v>43</v>
      </c>
      <c r="O223" s="53"/>
      <c r="P223" s="180">
        <f aca="true" t="shared" si="11" ref="P223:P238">O223*H223</f>
        <v>0</v>
      </c>
      <c r="Q223" s="180">
        <v>1</v>
      </c>
      <c r="R223" s="180">
        <f aca="true" t="shared" si="12" ref="R223:R238">Q223*H223</f>
        <v>0.424</v>
      </c>
      <c r="S223" s="180">
        <v>0</v>
      </c>
      <c r="T223" s="181">
        <f aca="true" t="shared" si="13" ref="T223:T238">S223*H223</f>
        <v>0</v>
      </c>
      <c r="U223" s="12"/>
      <c r="V223" s="12"/>
      <c r="W223" s="12"/>
      <c r="X223" s="12"/>
      <c r="Y223" s="12"/>
      <c r="Z223" s="12"/>
      <c r="AA223" s="12"/>
      <c r="AB223" s="12"/>
      <c r="AC223" s="12"/>
      <c r="AD223" s="12"/>
      <c r="AE223" s="12"/>
      <c r="AR223" s="182" t="s">
        <v>182</v>
      </c>
      <c r="AT223" s="182" t="s">
        <v>219</v>
      </c>
      <c r="AU223" s="182" t="s">
        <v>80</v>
      </c>
      <c r="AY223" s="22" t="s">
        <v>145</v>
      </c>
      <c r="BE223" s="183">
        <f aca="true" t="shared" si="14" ref="BE223:BE238">IF(N223="základní",J223,0)</f>
        <v>0</v>
      </c>
      <c r="BF223" s="183">
        <f aca="true" t="shared" si="15" ref="BF223:BF238">IF(N223="snížená",J223,0)</f>
        <v>0</v>
      </c>
      <c r="BG223" s="183">
        <f aca="true" t="shared" si="16" ref="BG223:BG238">IF(N223="zákl. přenesená",J223,0)</f>
        <v>0</v>
      </c>
      <c r="BH223" s="183">
        <f aca="true" t="shared" si="17" ref="BH223:BH238">IF(N223="sníž. přenesená",J223,0)</f>
        <v>0</v>
      </c>
      <c r="BI223" s="183">
        <f aca="true" t="shared" si="18" ref="BI223:BI238">IF(N223="nulová",J223,0)</f>
        <v>0</v>
      </c>
      <c r="BJ223" s="22" t="s">
        <v>15</v>
      </c>
      <c r="BK223" s="183">
        <f aca="true" t="shared" si="19" ref="BK223:BK238">ROUND(I223*H223,2)</f>
        <v>0</v>
      </c>
      <c r="BL223" s="22" t="s">
        <v>90</v>
      </c>
      <c r="BM223" s="182" t="s">
        <v>1217</v>
      </c>
    </row>
    <row r="224" spans="1:65" s="35" customFormat="1" ht="21.75" customHeight="1">
      <c r="A224" s="12"/>
      <c r="B224" s="2"/>
      <c r="C224" s="263" t="s">
        <v>284</v>
      </c>
      <c r="D224" s="263" t="s">
        <v>219</v>
      </c>
      <c r="E224" s="264" t="s">
        <v>1215</v>
      </c>
      <c r="F224" s="265" t="s">
        <v>1216</v>
      </c>
      <c r="G224" s="266" t="s">
        <v>222</v>
      </c>
      <c r="H224" s="267">
        <v>0.267</v>
      </c>
      <c r="I224" s="8"/>
      <c r="J224" s="273">
        <f t="shared" si="10"/>
        <v>0</v>
      </c>
      <c r="K224" s="265" t="s">
        <v>3</v>
      </c>
      <c r="L224" s="199"/>
      <c r="M224" s="9" t="s">
        <v>3</v>
      </c>
      <c r="N224" s="200" t="s">
        <v>43</v>
      </c>
      <c r="O224" s="53"/>
      <c r="P224" s="180">
        <f t="shared" si="11"/>
        <v>0</v>
      </c>
      <c r="Q224" s="180">
        <v>1</v>
      </c>
      <c r="R224" s="180">
        <f t="shared" si="12"/>
        <v>0.267</v>
      </c>
      <c r="S224" s="180">
        <v>0</v>
      </c>
      <c r="T224" s="181">
        <f t="shared" si="13"/>
        <v>0</v>
      </c>
      <c r="U224" s="12"/>
      <c r="V224" s="12"/>
      <c r="W224" s="12"/>
      <c r="X224" s="12"/>
      <c r="Y224" s="12"/>
      <c r="Z224" s="12"/>
      <c r="AA224" s="12"/>
      <c r="AB224" s="12"/>
      <c r="AC224" s="12"/>
      <c r="AD224" s="12"/>
      <c r="AE224" s="12"/>
      <c r="AR224" s="182" t="s">
        <v>182</v>
      </c>
      <c r="AT224" s="182" t="s">
        <v>219</v>
      </c>
      <c r="AU224" s="182" t="s">
        <v>80</v>
      </c>
      <c r="AY224" s="22" t="s">
        <v>145</v>
      </c>
      <c r="BE224" s="183">
        <f t="shared" si="14"/>
        <v>0</v>
      </c>
      <c r="BF224" s="183">
        <f t="shared" si="15"/>
        <v>0</v>
      </c>
      <c r="BG224" s="183">
        <f t="shared" si="16"/>
        <v>0</v>
      </c>
      <c r="BH224" s="183">
        <f t="shared" si="17"/>
        <v>0</v>
      </c>
      <c r="BI224" s="183">
        <f t="shared" si="18"/>
        <v>0</v>
      </c>
      <c r="BJ224" s="22" t="s">
        <v>15</v>
      </c>
      <c r="BK224" s="183">
        <f t="shared" si="19"/>
        <v>0</v>
      </c>
      <c r="BL224" s="22" t="s">
        <v>90</v>
      </c>
      <c r="BM224" s="182" t="s">
        <v>1218</v>
      </c>
    </row>
    <row r="225" spans="1:65" s="35" customFormat="1" ht="21.75" customHeight="1">
      <c r="A225" s="12"/>
      <c r="B225" s="2"/>
      <c r="C225" s="263" t="s">
        <v>289</v>
      </c>
      <c r="D225" s="263" t="s">
        <v>219</v>
      </c>
      <c r="E225" s="264" t="s">
        <v>1215</v>
      </c>
      <c r="F225" s="265" t="s">
        <v>1216</v>
      </c>
      <c r="G225" s="266" t="s">
        <v>222</v>
      </c>
      <c r="H225" s="267">
        <v>0.125</v>
      </c>
      <c r="I225" s="8"/>
      <c r="J225" s="273">
        <f t="shared" si="10"/>
        <v>0</v>
      </c>
      <c r="K225" s="265" t="s">
        <v>3</v>
      </c>
      <c r="L225" s="199"/>
      <c r="M225" s="9" t="s">
        <v>3</v>
      </c>
      <c r="N225" s="200" t="s">
        <v>43</v>
      </c>
      <c r="O225" s="53"/>
      <c r="P225" s="180">
        <f t="shared" si="11"/>
        <v>0</v>
      </c>
      <c r="Q225" s="180">
        <v>1</v>
      </c>
      <c r="R225" s="180">
        <f t="shared" si="12"/>
        <v>0.125</v>
      </c>
      <c r="S225" s="180">
        <v>0</v>
      </c>
      <c r="T225" s="181">
        <f t="shared" si="13"/>
        <v>0</v>
      </c>
      <c r="U225" s="12"/>
      <c r="V225" s="12"/>
      <c r="W225" s="12"/>
      <c r="X225" s="12"/>
      <c r="Y225" s="12"/>
      <c r="Z225" s="12"/>
      <c r="AA225" s="12"/>
      <c r="AB225" s="12"/>
      <c r="AC225" s="12"/>
      <c r="AD225" s="12"/>
      <c r="AE225" s="12"/>
      <c r="AR225" s="182" t="s">
        <v>182</v>
      </c>
      <c r="AT225" s="182" t="s">
        <v>219</v>
      </c>
      <c r="AU225" s="182" t="s">
        <v>80</v>
      </c>
      <c r="AY225" s="22" t="s">
        <v>145</v>
      </c>
      <c r="BE225" s="183">
        <f t="shared" si="14"/>
        <v>0</v>
      </c>
      <c r="BF225" s="183">
        <f t="shared" si="15"/>
        <v>0</v>
      </c>
      <c r="BG225" s="183">
        <f t="shared" si="16"/>
        <v>0</v>
      </c>
      <c r="BH225" s="183">
        <f t="shared" si="17"/>
        <v>0</v>
      </c>
      <c r="BI225" s="183">
        <f t="shared" si="18"/>
        <v>0</v>
      </c>
      <c r="BJ225" s="22" t="s">
        <v>15</v>
      </c>
      <c r="BK225" s="183">
        <f t="shared" si="19"/>
        <v>0</v>
      </c>
      <c r="BL225" s="22" t="s">
        <v>90</v>
      </c>
      <c r="BM225" s="182" t="s">
        <v>1219</v>
      </c>
    </row>
    <row r="226" spans="1:65" s="35" customFormat="1" ht="21.75" customHeight="1">
      <c r="A226" s="12"/>
      <c r="B226" s="2"/>
      <c r="C226" s="263" t="s">
        <v>294</v>
      </c>
      <c r="D226" s="263" t="s">
        <v>219</v>
      </c>
      <c r="E226" s="264" t="s">
        <v>1215</v>
      </c>
      <c r="F226" s="265" t="s">
        <v>1216</v>
      </c>
      <c r="G226" s="266" t="s">
        <v>222</v>
      </c>
      <c r="H226" s="267">
        <v>0.053</v>
      </c>
      <c r="I226" s="8"/>
      <c r="J226" s="273">
        <f t="shared" si="10"/>
        <v>0</v>
      </c>
      <c r="K226" s="265" t="s">
        <v>3</v>
      </c>
      <c r="L226" s="199"/>
      <c r="M226" s="9" t="s">
        <v>3</v>
      </c>
      <c r="N226" s="200" t="s">
        <v>43</v>
      </c>
      <c r="O226" s="53"/>
      <c r="P226" s="180">
        <f t="shared" si="11"/>
        <v>0</v>
      </c>
      <c r="Q226" s="180">
        <v>1</v>
      </c>
      <c r="R226" s="180">
        <f t="shared" si="12"/>
        <v>0.053</v>
      </c>
      <c r="S226" s="180">
        <v>0</v>
      </c>
      <c r="T226" s="181">
        <f t="shared" si="13"/>
        <v>0</v>
      </c>
      <c r="U226" s="12"/>
      <c r="V226" s="12"/>
      <c r="W226" s="12"/>
      <c r="X226" s="12"/>
      <c r="Y226" s="12"/>
      <c r="Z226" s="12"/>
      <c r="AA226" s="12"/>
      <c r="AB226" s="12"/>
      <c r="AC226" s="12"/>
      <c r="AD226" s="12"/>
      <c r="AE226" s="12"/>
      <c r="AR226" s="182" t="s">
        <v>182</v>
      </c>
      <c r="AT226" s="182" t="s">
        <v>219</v>
      </c>
      <c r="AU226" s="182" t="s">
        <v>80</v>
      </c>
      <c r="AY226" s="22" t="s">
        <v>145</v>
      </c>
      <c r="BE226" s="183">
        <f t="shared" si="14"/>
        <v>0</v>
      </c>
      <c r="BF226" s="183">
        <f t="shared" si="15"/>
        <v>0</v>
      </c>
      <c r="BG226" s="183">
        <f t="shared" si="16"/>
        <v>0</v>
      </c>
      <c r="BH226" s="183">
        <f t="shared" si="17"/>
        <v>0</v>
      </c>
      <c r="BI226" s="183">
        <f t="shared" si="18"/>
        <v>0</v>
      </c>
      <c r="BJ226" s="22" t="s">
        <v>15</v>
      </c>
      <c r="BK226" s="183">
        <f t="shared" si="19"/>
        <v>0</v>
      </c>
      <c r="BL226" s="22" t="s">
        <v>90</v>
      </c>
      <c r="BM226" s="182" t="s">
        <v>1220</v>
      </c>
    </row>
    <row r="227" spans="1:65" s="35" customFormat="1" ht="21.75" customHeight="1">
      <c r="A227" s="12"/>
      <c r="B227" s="2"/>
      <c r="C227" s="263" t="s">
        <v>301</v>
      </c>
      <c r="D227" s="263" t="s">
        <v>219</v>
      </c>
      <c r="E227" s="264" t="s">
        <v>1221</v>
      </c>
      <c r="F227" s="265" t="s">
        <v>1222</v>
      </c>
      <c r="G227" s="266" t="s">
        <v>222</v>
      </c>
      <c r="H227" s="267">
        <v>0.102</v>
      </c>
      <c r="I227" s="8"/>
      <c r="J227" s="273">
        <f t="shared" si="10"/>
        <v>0</v>
      </c>
      <c r="K227" s="265" t="s">
        <v>3</v>
      </c>
      <c r="L227" s="199"/>
      <c r="M227" s="9" t="s">
        <v>3</v>
      </c>
      <c r="N227" s="200" t="s">
        <v>43</v>
      </c>
      <c r="O227" s="53"/>
      <c r="P227" s="180">
        <f t="shared" si="11"/>
        <v>0</v>
      </c>
      <c r="Q227" s="180">
        <v>1</v>
      </c>
      <c r="R227" s="180">
        <f t="shared" si="12"/>
        <v>0.102</v>
      </c>
      <c r="S227" s="180">
        <v>0</v>
      </c>
      <c r="T227" s="181">
        <f t="shared" si="13"/>
        <v>0</v>
      </c>
      <c r="U227" s="12"/>
      <c r="V227" s="12"/>
      <c r="W227" s="12"/>
      <c r="X227" s="12"/>
      <c r="Y227" s="12"/>
      <c r="Z227" s="12"/>
      <c r="AA227" s="12"/>
      <c r="AB227" s="12"/>
      <c r="AC227" s="12"/>
      <c r="AD227" s="12"/>
      <c r="AE227" s="12"/>
      <c r="AR227" s="182" t="s">
        <v>182</v>
      </c>
      <c r="AT227" s="182" t="s">
        <v>219</v>
      </c>
      <c r="AU227" s="182" t="s">
        <v>80</v>
      </c>
      <c r="AY227" s="22" t="s">
        <v>145</v>
      </c>
      <c r="BE227" s="183">
        <f t="shared" si="14"/>
        <v>0</v>
      </c>
      <c r="BF227" s="183">
        <f t="shared" si="15"/>
        <v>0</v>
      </c>
      <c r="BG227" s="183">
        <f t="shared" si="16"/>
        <v>0</v>
      </c>
      <c r="BH227" s="183">
        <f t="shared" si="17"/>
        <v>0</v>
      </c>
      <c r="BI227" s="183">
        <f t="shared" si="18"/>
        <v>0</v>
      </c>
      <c r="BJ227" s="22" t="s">
        <v>15</v>
      </c>
      <c r="BK227" s="183">
        <f t="shared" si="19"/>
        <v>0</v>
      </c>
      <c r="BL227" s="22" t="s">
        <v>90</v>
      </c>
      <c r="BM227" s="182" t="s">
        <v>1223</v>
      </c>
    </row>
    <row r="228" spans="1:65" s="35" customFormat="1" ht="21.75" customHeight="1">
      <c r="A228" s="12"/>
      <c r="B228" s="2"/>
      <c r="C228" s="263" t="s">
        <v>307</v>
      </c>
      <c r="D228" s="263" t="s">
        <v>219</v>
      </c>
      <c r="E228" s="264" t="s">
        <v>1221</v>
      </c>
      <c r="F228" s="265" t="s">
        <v>1222</v>
      </c>
      <c r="G228" s="266" t="s">
        <v>222</v>
      </c>
      <c r="H228" s="267">
        <v>0.043</v>
      </c>
      <c r="I228" s="8"/>
      <c r="J228" s="273">
        <f t="shared" si="10"/>
        <v>0</v>
      </c>
      <c r="K228" s="265" t="s">
        <v>3</v>
      </c>
      <c r="L228" s="199"/>
      <c r="M228" s="9" t="s">
        <v>3</v>
      </c>
      <c r="N228" s="200" t="s">
        <v>43</v>
      </c>
      <c r="O228" s="53"/>
      <c r="P228" s="180">
        <f t="shared" si="11"/>
        <v>0</v>
      </c>
      <c r="Q228" s="180">
        <v>1</v>
      </c>
      <c r="R228" s="180">
        <f t="shared" si="12"/>
        <v>0.043</v>
      </c>
      <c r="S228" s="180">
        <v>0</v>
      </c>
      <c r="T228" s="181">
        <f t="shared" si="13"/>
        <v>0</v>
      </c>
      <c r="U228" s="12"/>
      <c r="V228" s="12"/>
      <c r="W228" s="12"/>
      <c r="X228" s="12"/>
      <c r="Y228" s="12"/>
      <c r="Z228" s="12"/>
      <c r="AA228" s="12"/>
      <c r="AB228" s="12"/>
      <c r="AC228" s="12"/>
      <c r="AD228" s="12"/>
      <c r="AE228" s="12"/>
      <c r="AR228" s="182" t="s">
        <v>182</v>
      </c>
      <c r="AT228" s="182" t="s">
        <v>219</v>
      </c>
      <c r="AU228" s="182" t="s">
        <v>80</v>
      </c>
      <c r="AY228" s="22" t="s">
        <v>145</v>
      </c>
      <c r="BE228" s="183">
        <f t="shared" si="14"/>
        <v>0</v>
      </c>
      <c r="BF228" s="183">
        <f t="shared" si="15"/>
        <v>0</v>
      </c>
      <c r="BG228" s="183">
        <f t="shared" si="16"/>
        <v>0</v>
      </c>
      <c r="BH228" s="183">
        <f t="shared" si="17"/>
        <v>0</v>
      </c>
      <c r="BI228" s="183">
        <f t="shared" si="18"/>
        <v>0</v>
      </c>
      <c r="BJ228" s="22" t="s">
        <v>15</v>
      </c>
      <c r="BK228" s="183">
        <f t="shared" si="19"/>
        <v>0</v>
      </c>
      <c r="BL228" s="22" t="s">
        <v>90</v>
      </c>
      <c r="BM228" s="182" t="s">
        <v>1224</v>
      </c>
    </row>
    <row r="229" spans="1:65" s="35" customFormat="1" ht="21.75" customHeight="1">
      <c r="A229" s="12"/>
      <c r="B229" s="2"/>
      <c r="C229" s="263" t="s">
        <v>315</v>
      </c>
      <c r="D229" s="263" t="s">
        <v>219</v>
      </c>
      <c r="E229" s="264" t="s">
        <v>1221</v>
      </c>
      <c r="F229" s="265" t="s">
        <v>1222</v>
      </c>
      <c r="G229" s="266" t="s">
        <v>222</v>
      </c>
      <c r="H229" s="267">
        <v>0.042</v>
      </c>
      <c r="I229" s="8"/>
      <c r="J229" s="273">
        <f t="shared" si="10"/>
        <v>0</v>
      </c>
      <c r="K229" s="265" t="s">
        <v>3</v>
      </c>
      <c r="L229" s="199"/>
      <c r="M229" s="9" t="s">
        <v>3</v>
      </c>
      <c r="N229" s="200" t="s">
        <v>43</v>
      </c>
      <c r="O229" s="53"/>
      <c r="P229" s="180">
        <f t="shared" si="11"/>
        <v>0</v>
      </c>
      <c r="Q229" s="180">
        <v>1</v>
      </c>
      <c r="R229" s="180">
        <f t="shared" si="12"/>
        <v>0.042</v>
      </c>
      <c r="S229" s="180">
        <v>0</v>
      </c>
      <c r="T229" s="181">
        <f t="shared" si="13"/>
        <v>0</v>
      </c>
      <c r="U229" s="12"/>
      <c r="V229" s="12"/>
      <c r="W229" s="12"/>
      <c r="X229" s="12"/>
      <c r="Y229" s="12"/>
      <c r="Z229" s="12"/>
      <c r="AA229" s="12"/>
      <c r="AB229" s="12"/>
      <c r="AC229" s="12"/>
      <c r="AD229" s="12"/>
      <c r="AE229" s="12"/>
      <c r="AR229" s="182" t="s">
        <v>182</v>
      </c>
      <c r="AT229" s="182" t="s">
        <v>219</v>
      </c>
      <c r="AU229" s="182" t="s">
        <v>80</v>
      </c>
      <c r="AY229" s="22" t="s">
        <v>145</v>
      </c>
      <c r="BE229" s="183">
        <f t="shared" si="14"/>
        <v>0</v>
      </c>
      <c r="BF229" s="183">
        <f t="shared" si="15"/>
        <v>0</v>
      </c>
      <c r="BG229" s="183">
        <f t="shared" si="16"/>
        <v>0</v>
      </c>
      <c r="BH229" s="183">
        <f t="shared" si="17"/>
        <v>0</v>
      </c>
      <c r="BI229" s="183">
        <f t="shared" si="18"/>
        <v>0</v>
      </c>
      <c r="BJ229" s="22" t="s">
        <v>15</v>
      </c>
      <c r="BK229" s="183">
        <f t="shared" si="19"/>
        <v>0</v>
      </c>
      <c r="BL229" s="22" t="s">
        <v>90</v>
      </c>
      <c r="BM229" s="182" t="s">
        <v>1225</v>
      </c>
    </row>
    <row r="230" spans="1:65" s="35" customFormat="1" ht="21.75" customHeight="1">
      <c r="A230" s="12"/>
      <c r="B230" s="2"/>
      <c r="C230" s="263" t="s">
        <v>319</v>
      </c>
      <c r="D230" s="263" t="s">
        <v>219</v>
      </c>
      <c r="E230" s="264" t="s">
        <v>1221</v>
      </c>
      <c r="F230" s="265" t="s">
        <v>1222</v>
      </c>
      <c r="G230" s="266" t="s">
        <v>222</v>
      </c>
      <c r="H230" s="267">
        <v>0.091</v>
      </c>
      <c r="I230" s="8"/>
      <c r="J230" s="273">
        <f t="shared" si="10"/>
        <v>0</v>
      </c>
      <c r="K230" s="265" t="s">
        <v>3</v>
      </c>
      <c r="L230" s="199"/>
      <c r="M230" s="9" t="s">
        <v>3</v>
      </c>
      <c r="N230" s="200" t="s">
        <v>43</v>
      </c>
      <c r="O230" s="53"/>
      <c r="P230" s="180">
        <f t="shared" si="11"/>
        <v>0</v>
      </c>
      <c r="Q230" s="180">
        <v>1</v>
      </c>
      <c r="R230" s="180">
        <f t="shared" si="12"/>
        <v>0.091</v>
      </c>
      <c r="S230" s="180">
        <v>0</v>
      </c>
      <c r="T230" s="181">
        <f t="shared" si="13"/>
        <v>0</v>
      </c>
      <c r="U230" s="12"/>
      <c r="V230" s="12"/>
      <c r="W230" s="12"/>
      <c r="X230" s="12"/>
      <c r="Y230" s="12"/>
      <c r="Z230" s="12"/>
      <c r="AA230" s="12"/>
      <c r="AB230" s="12"/>
      <c r="AC230" s="12"/>
      <c r="AD230" s="12"/>
      <c r="AE230" s="12"/>
      <c r="AR230" s="182" t="s">
        <v>182</v>
      </c>
      <c r="AT230" s="182" t="s">
        <v>219</v>
      </c>
      <c r="AU230" s="182" t="s">
        <v>80</v>
      </c>
      <c r="AY230" s="22" t="s">
        <v>145</v>
      </c>
      <c r="BE230" s="183">
        <f t="shared" si="14"/>
        <v>0</v>
      </c>
      <c r="BF230" s="183">
        <f t="shared" si="15"/>
        <v>0</v>
      </c>
      <c r="BG230" s="183">
        <f t="shared" si="16"/>
        <v>0</v>
      </c>
      <c r="BH230" s="183">
        <f t="shared" si="17"/>
        <v>0</v>
      </c>
      <c r="BI230" s="183">
        <f t="shared" si="18"/>
        <v>0</v>
      </c>
      <c r="BJ230" s="22" t="s">
        <v>15</v>
      </c>
      <c r="BK230" s="183">
        <f t="shared" si="19"/>
        <v>0</v>
      </c>
      <c r="BL230" s="22" t="s">
        <v>90</v>
      </c>
      <c r="BM230" s="182" t="s">
        <v>1226</v>
      </c>
    </row>
    <row r="231" spans="1:65" s="35" customFormat="1" ht="16.5" customHeight="1">
      <c r="A231" s="12"/>
      <c r="B231" s="2"/>
      <c r="C231" s="263" t="s">
        <v>323</v>
      </c>
      <c r="D231" s="263" t="s">
        <v>219</v>
      </c>
      <c r="E231" s="264" t="s">
        <v>1227</v>
      </c>
      <c r="F231" s="265" t="s">
        <v>1228</v>
      </c>
      <c r="G231" s="266" t="s">
        <v>222</v>
      </c>
      <c r="H231" s="267">
        <v>0.345</v>
      </c>
      <c r="I231" s="8"/>
      <c r="J231" s="273">
        <f t="shared" si="10"/>
        <v>0</v>
      </c>
      <c r="K231" s="265" t="s">
        <v>3</v>
      </c>
      <c r="L231" s="199"/>
      <c r="M231" s="9" t="s">
        <v>3</v>
      </c>
      <c r="N231" s="200" t="s">
        <v>43</v>
      </c>
      <c r="O231" s="53"/>
      <c r="P231" s="180">
        <f t="shared" si="11"/>
        <v>0</v>
      </c>
      <c r="Q231" s="180">
        <v>1</v>
      </c>
      <c r="R231" s="180">
        <f t="shared" si="12"/>
        <v>0.345</v>
      </c>
      <c r="S231" s="180">
        <v>0</v>
      </c>
      <c r="T231" s="181">
        <f t="shared" si="13"/>
        <v>0</v>
      </c>
      <c r="U231" s="12"/>
      <c r="V231" s="12"/>
      <c r="W231" s="12"/>
      <c r="X231" s="12"/>
      <c r="Y231" s="12"/>
      <c r="Z231" s="12"/>
      <c r="AA231" s="12"/>
      <c r="AB231" s="12"/>
      <c r="AC231" s="12"/>
      <c r="AD231" s="12"/>
      <c r="AE231" s="12"/>
      <c r="AR231" s="182" t="s">
        <v>182</v>
      </c>
      <c r="AT231" s="182" t="s">
        <v>219</v>
      </c>
      <c r="AU231" s="182" t="s">
        <v>80</v>
      </c>
      <c r="AY231" s="22" t="s">
        <v>145</v>
      </c>
      <c r="BE231" s="183">
        <f t="shared" si="14"/>
        <v>0</v>
      </c>
      <c r="BF231" s="183">
        <f t="shared" si="15"/>
        <v>0</v>
      </c>
      <c r="BG231" s="183">
        <f t="shared" si="16"/>
        <v>0</v>
      </c>
      <c r="BH231" s="183">
        <f t="shared" si="17"/>
        <v>0</v>
      </c>
      <c r="BI231" s="183">
        <f t="shared" si="18"/>
        <v>0</v>
      </c>
      <c r="BJ231" s="22" t="s">
        <v>15</v>
      </c>
      <c r="BK231" s="183">
        <f t="shared" si="19"/>
        <v>0</v>
      </c>
      <c r="BL231" s="22" t="s">
        <v>90</v>
      </c>
      <c r="BM231" s="182" t="s">
        <v>1229</v>
      </c>
    </row>
    <row r="232" spans="1:65" s="35" customFormat="1" ht="21.75" customHeight="1">
      <c r="A232" s="12"/>
      <c r="B232" s="2"/>
      <c r="C232" s="246" t="s">
        <v>330</v>
      </c>
      <c r="D232" s="246" t="s">
        <v>149</v>
      </c>
      <c r="E232" s="247" t="s">
        <v>1230</v>
      </c>
      <c r="F232" s="248" t="s">
        <v>1231</v>
      </c>
      <c r="G232" s="249" t="s">
        <v>707</v>
      </c>
      <c r="H232" s="250">
        <v>4</v>
      </c>
      <c r="I232" s="3"/>
      <c r="J232" s="272">
        <f t="shared" si="10"/>
        <v>0</v>
      </c>
      <c r="K232" s="248" t="s">
        <v>3</v>
      </c>
      <c r="L232" s="2"/>
      <c r="M232" s="4" t="s">
        <v>3</v>
      </c>
      <c r="N232" s="179" t="s">
        <v>43</v>
      </c>
      <c r="O232" s="53"/>
      <c r="P232" s="180">
        <f t="shared" si="11"/>
        <v>0</v>
      </c>
      <c r="Q232" s="180">
        <v>0</v>
      </c>
      <c r="R232" s="180">
        <f t="shared" si="12"/>
        <v>0</v>
      </c>
      <c r="S232" s="180">
        <v>0</v>
      </c>
      <c r="T232" s="181">
        <f t="shared" si="13"/>
        <v>0</v>
      </c>
      <c r="U232" s="12"/>
      <c r="V232" s="12"/>
      <c r="W232" s="12"/>
      <c r="X232" s="12"/>
      <c r="Y232" s="12"/>
      <c r="Z232" s="12"/>
      <c r="AA232" s="12"/>
      <c r="AB232" s="12"/>
      <c r="AC232" s="12"/>
      <c r="AD232" s="12"/>
      <c r="AE232" s="12"/>
      <c r="AR232" s="182" t="s">
        <v>90</v>
      </c>
      <c r="AT232" s="182" t="s">
        <v>149</v>
      </c>
      <c r="AU232" s="182" t="s">
        <v>80</v>
      </c>
      <c r="AY232" s="22" t="s">
        <v>145</v>
      </c>
      <c r="BE232" s="183">
        <f t="shared" si="14"/>
        <v>0</v>
      </c>
      <c r="BF232" s="183">
        <f t="shared" si="15"/>
        <v>0</v>
      </c>
      <c r="BG232" s="183">
        <f t="shared" si="16"/>
        <v>0</v>
      </c>
      <c r="BH232" s="183">
        <f t="shared" si="17"/>
        <v>0</v>
      </c>
      <c r="BI232" s="183">
        <f t="shared" si="18"/>
        <v>0</v>
      </c>
      <c r="BJ232" s="22" t="s">
        <v>15</v>
      </c>
      <c r="BK232" s="183">
        <f t="shared" si="19"/>
        <v>0</v>
      </c>
      <c r="BL232" s="22" t="s">
        <v>90</v>
      </c>
      <c r="BM232" s="182" t="s">
        <v>1232</v>
      </c>
    </row>
    <row r="233" spans="1:65" s="35" customFormat="1" ht="16.5" customHeight="1">
      <c r="A233" s="12"/>
      <c r="B233" s="2"/>
      <c r="C233" s="246" t="s">
        <v>335</v>
      </c>
      <c r="D233" s="246" t="s">
        <v>149</v>
      </c>
      <c r="E233" s="247" t="s">
        <v>1233</v>
      </c>
      <c r="F233" s="248" t="s">
        <v>1234</v>
      </c>
      <c r="G233" s="249" t="s">
        <v>707</v>
      </c>
      <c r="H233" s="250">
        <v>1</v>
      </c>
      <c r="I233" s="3"/>
      <c r="J233" s="272">
        <f t="shared" si="10"/>
        <v>0</v>
      </c>
      <c r="K233" s="248" t="s">
        <v>3</v>
      </c>
      <c r="L233" s="2"/>
      <c r="M233" s="4" t="s">
        <v>3</v>
      </c>
      <c r="N233" s="179" t="s">
        <v>43</v>
      </c>
      <c r="O233" s="53"/>
      <c r="P233" s="180">
        <f t="shared" si="11"/>
        <v>0</v>
      </c>
      <c r="Q233" s="180">
        <v>0</v>
      </c>
      <c r="R233" s="180">
        <f t="shared" si="12"/>
        <v>0</v>
      </c>
      <c r="S233" s="180">
        <v>0</v>
      </c>
      <c r="T233" s="181">
        <f t="shared" si="13"/>
        <v>0</v>
      </c>
      <c r="U233" s="12"/>
      <c r="V233" s="12"/>
      <c r="W233" s="12"/>
      <c r="X233" s="12"/>
      <c r="Y233" s="12"/>
      <c r="Z233" s="12"/>
      <c r="AA233" s="12"/>
      <c r="AB233" s="12"/>
      <c r="AC233" s="12"/>
      <c r="AD233" s="12"/>
      <c r="AE233" s="12"/>
      <c r="AR233" s="182" t="s">
        <v>90</v>
      </c>
      <c r="AT233" s="182" t="s">
        <v>149</v>
      </c>
      <c r="AU233" s="182" t="s">
        <v>80</v>
      </c>
      <c r="AY233" s="22" t="s">
        <v>145</v>
      </c>
      <c r="BE233" s="183">
        <f t="shared" si="14"/>
        <v>0</v>
      </c>
      <c r="BF233" s="183">
        <f t="shared" si="15"/>
        <v>0</v>
      </c>
      <c r="BG233" s="183">
        <f t="shared" si="16"/>
        <v>0</v>
      </c>
      <c r="BH233" s="183">
        <f t="shared" si="17"/>
        <v>0</v>
      </c>
      <c r="BI233" s="183">
        <f t="shared" si="18"/>
        <v>0</v>
      </c>
      <c r="BJ233" s="22" t="s">
        <v>15</v>
      </c>
      <c r="BK233" s="183">
        <f t="shared" si="19"/>
        <v>0</v>
      </c>
      <c r="BL233" s="22" t="s">
        <v>90</v>
      </c>
      <c r="BM233" s="182" t="s">
        <v>1235</v>
      </c>
    </row>
    <row r="234" spans="1:65" s="35" customFormat="1" ht="16.5" customHeight="1">
      <c r="A234" s="12"/>
      <c r="B234" s="2"/>
      <c r="C234" s="246" t="s">
        <v>346</v>
      </c>
      <c r="D234" s="246" t="s">
        <v>149</v>
      </c>
      <c r="E234" s="247" t="s">
        <v>1236</v>
      </c>
      <c r="F234" s="248" t="s">
        <v>1237</v>
      </c>
      <c r="G234" s="249" t="s">
        <v>707</v>
      </c>
      <c r="H234" s="250">
        <v>1</v>
      </c>
      <c r="I234" s="3"/>
      <c r="J234" s="272">
        <f t="shared" si="10"/>
        <v>0</v>
      </c>
      <c r="K234" s="248" t="s">
        <v>3</v>
      </c>
      <c r="L234" s="2"/>
      <c r="M234" s="4" t="s">
        <v>3</v>
      </c>
      <c r="N234" s="179" t="s">
        <v>43</v>
      </c>
      <c r="O234" s="53"/>
      <c r="P234" s="180">
        <f t="shared" si="11"/>
        <v>0</v>
      </c>
      <c r="Q234" s="180">
        <v>0</v>
      </c>
      <c r="R234" s="180">
        <f t="shared" si="12"/>
        <v>0</v>
      </c>
      <c r="S234" s="180">
        <v>0</v>
      </c>
      <c r="T234" s="181">
        <f t="shared" si="13"/>
        <v>0</v>
      </c>
      <c r="U234" s="12"/>
      <c r="V234" s="12"/>
      <c r="W234" s="12"/>
      <c r="X234" s="12"/>
      <c r="Y234" s="12"/>
      <c r="Z234" s="12"/>
      <c r="AA234" s="12"/>
      <c r="AB234" s="12"/>
      <c r="AC234" s="12"/>
      <c r="AD234" s="12"/>
      <c r="AE234" s="12"/>
      <c r="AR234" s="182" t="s">
        <v>90</v>
      </c>
      <c r="AT234" s="182" t="s">
        <v>149</v>
      </c>
      <c r="AU234" s="182" t="s">
        <v>80</v>
      </c>
      <c r="AY234" s="22" t="s">
        <v>145</v>
      </c>
      <c r="BE234" s="183">
        <f t="shared" si="14"/>
        <v>0</v>
      </c>
      <c r="BF234" s="183">
        <f t="shared" si="15"/>
        <v>0</v>
      </c>
      <c r="BG234" s="183">
        <f t="shared" si="16"/>
        <v>0</v>
      </c>
      <c r="BH234" s="183">
        <f t="shared" si="17"/>
        <v>0</v>
      </c>
      <c r="BI234" s="183">
        <f t="shared" si="18"/>
        <v>0</v>
      </c>
      <c r="BJ234" s="22" t="s">
        <v>15</v>
      </c>
      <c r="BK234" s="183">
        <f t="shared" si="19"/>
        <v>0</v>
      </c>
      <c r="BL234" s="22" t="s">
        <v>90</v>
      </c>
      <c r="BM234" s="182" t="s">
        <v>1238</v>
      </c>
    </row>
    <row r="235" spans="1:65" s="35" customFormat="1" ht="16.5" customHeight="1">
      <c r="A235" s="12"/>
      <c r="B235" s="2"/>
      <c r="C235" s="246" t="s">
        <v>351</v>
      </c>
      <c r="D235" s="246" t="s">
        <v>149</v>
      </c>
      <c r="E235" s="247" t="s">
        <v>1239</v>
      </c>
      <c r="F235" s="248" t="s">
        <v>1240</v>
      </c>
      <c r="G235" s="249" t="s">
        <v>707</v>
      </c>
      <c r="H235" s="250">
        <v>1</v>
      </c>
      <c r="I235" s="3"/>
      <c r="J235" s="272">
        <f t="shared" si="10"/>
        <v>0</v>
      </c>
      <c r="K235" s="248" t="s">
        <v>3</v>
      </c>
      <c r="L235" s="2"/>
      <c r="M235" s="4" t="s">
        <v>3</v>
      </c>
      <c r="N235" s="179" t="s">
        <v>43</v>
      </c>
      <c r="O235" s="53"/>
      <c r="P235" s="180">
        <f t="shared" si="11"/>
        <v>0</v>
      </c>
      <c r="Q235" s="180">
        <v>0</v>
      </c>
      <c r="R235" s="180">
        <f t="shared" si="12"/>
        <v>0</v>
      </c>
      <c r="S235" s="180">
        <v>0</v>
      </c>
      <c r="T235" s="181">
        <f t="shared" si="13"/>
        <v>0</v>
      </c>
      <c r="U235" s="12"/>
      <c r="V235" s="12"/>
      <c r="W235" s="12"/>
      <c r="X235" s="12"/>
      <c r="Y235" s="12"/>
      <c r="Z235" s="12"/>
      <c r="AA235" s="12"/>
      <c r="AB235" s="12"/>
      <c r="AC235" s="12"/>
      <c r="AD235" s="12"/>
      <c r="AE235" s="12"/>
      <c r="AR235" s="182" t="s">
        <v>90</v>
      </c>
      <c r="AT235" s="182" t="s">
        <v>149</v>
      </c>
      <c r="AU235" s="182" t="s">
        <v>80</v>
      </c>
      <c r="AY235" s="22" t="s">
        <v>145</v>
      </c>
      <c r="BE235" s="183">
        <f t="shared" si="14"/>
        <v>0</v>
      </c>
      <c r="BF235" s="183">
        <f t="shared" si="15"/>
        <v>0</v>
      </c>
      <c r="BG235" s="183">
        <f t="shared" si="16"/>
        <v>0</v>
      </c>
      <c r="BH235" s="183">
        <f t="shared" si="17"/>
        <v>0</v>
      </c>
      <c r="BI235" s="183">
        <f t="shared" si="18"/>
        <v>0</v>
      </c>
      <c r="BJ235" s="22" t="s">
        <v>15</v>
      </c>
      <c r="BK235" s="183">
        <f t="shared" si="19"/>
        <v>0</v>
      </c>
      <c r="BL235" s="22" t="s">
        <v>90</v>
      </c>
      <c r="BM235" s="182" t="s">
        <v>1241</v>
      </c>
    </row>
    <row r="236" spans="1:65" s="35" customFormat="1" ht="16.5" customHeight="1">
      <c r="A236" s="12"/>
      <c r="B236" s="2"/>
      <c r="C236" s="246" t="s">
        <v>356</v>
      </c>
      <c r="D236" s="246" t="s">
        <v>149</v>
      </c>
      <c r="E236" s="247" t="s">
        <v>1242</v>
      </c>
      <c r="F236" s="248" t="s">
        <v>1243</v>
      </c>
      <c r="G236" s="249" t="s">
        <v>707</v>
      </c>
      <c r="H236" s="250">
        <v>1</v>
      </c>
      <c r="I236" s="3"/>
      <c r="J236" s="272">
        <f t="shared" si="10"/>
        <v>0</v>
      </c>
      <c r="K236" s="248" t="s">
        <v>3</v>
      </c>
      <c r="L236" s="2"/>
      <c r="M236" s="4" t="s">
        <v>3</v>
      </c>
      <c r="N236" s="179" t="s">
        <v>43</v>
      </c>
      <c r="O236" s="53"/>
      <c r="P236" s="180">
        <f t="shared" si="11"/>
        <v>0</v>
      </c>
      <c r="Q236" s="180">
        <v>0</v>
      </c>
      <c r="R236" s="180">
        <f t="shared" si="12"/>
        <v>0</v>
      </c>
      <c r="S236" s="180">
        <v>0</v>
      </c>
      <c r="T236" s="181">
        <f t="shared" si="13"/>
        <v>0</v>
      </c>
      <c r="U236" s="12"/>
      <c r="V236" s="12"/>
      <c r="W236" s="12"/>
      <c r="X236" s="12"/>
      <c r="Y236" s="12"/>
      <c r="Z236" s="12"/>
      <c r="AA236" s="12"/>
      <c r="AB236" s="12"/>
      <c r="AC236" s="12"/>
      <c r="AD236" s="12"/>
      <c r="AE236" s="12"/>
      <c r="AR236" s="182" t="s">
        <v>90</v>
      </c>
      <c r="AT236" s="182" t="s">
        <v>149</v>
      </c>
      <c r="AU236" s="182" t="s">
        <v>80</v>
      </c>
      <c r="AY236" s="22" t="s">
        <v>145</v>
      </c>
      <c r="BE236" s="183">
        <f t="shared" si="14"/>
        <v>0</v>
      </c>
      <c r="BF236" s="183">
        <f t="shared" si="15"/>
        <v>0</v>
      </c>
      <c r="BG236" s="183">
        <f t="shared" si="16"/>
        <v>0</v>
      </c>
      <c r="BH236" s="183">
        <f t="shared" si="17"/>
        <v>0</v>
      </c>
      <c r="BI236" s="183">
        <f t="shared" si="18"/>
        <v>0</v>
      </c>
      <c r="BJ236" s="22" t="s">
        <v>15</v>
      </c>
      <c r="BK236" s="183">
        <f t="shared" si="19"/>
        <v>0</v>
      </c>
      <c r="BL236" s="22" t="s">
        <v>90</v>
      </c>
      <c r="BM236" s="182" t="s">
        <v>1244</v>
      </c>
    </row>
    <row r="237" spans="1:65" s="35" customFormat="1" ht="16.5" customHeight="1">
      <c r="A237" s="12"/>
      <c r="B237" s="2"/>
      <c r="C237" s="246" t="s">
        <v>362</v>
      </c>
      <c r="D237" s="246" t="s">
        <v>149</v>
      </c>
      <c r="E237" s="247" t="s">
        <v>1245</v>
      </c>
      <c r="F237" s="248" t="s">
        <v>1246</v>
      </c>
      <c r="G237" s="249" t="s">
        <v>707</v>
      </c>
      <c r="H237" s="250">
        <v>1</v>
      </c>
      <c r="I237" s="3"/>
      <c r="J237" s="272">
        <f t="shared" si="10"/>
        <v>0</v>
      </c>
      <c r="K237" s="248" t="s">
        <v>3</v>
      </c>
      <c r="L237" s="2"/>
      <c r="M237" s="4" t="s">
        <v>3</v>
      </c>
      <c r="N237" s="179" t="s">
        <v>43</v>
      </c>
      <c r="O237" s="53"/>
      <c r="P237" s="180">
        <f t="shared" si="11"/>
        <v>0</v>
      </c>
      <c r="Q237" s="180">
        <v>0</v>
      </c>
      <c r="R237" s="180">
        <f t="shared" si="12"/>
        <v>0</v>
      </c>
      <c r="S237" s="180">
        <v>0</v>
      </c>
      <c r="T237" s="181">
        <f t="shared" si="13"/>
        <v>0</v>
      </c>
      <c r="U237" s="12"/>
      <c r="V237" s="12"/>
      <c r="W237" s="12"/>
      <c r="X237" s="12"/>
      <c r="Y237" s="12"/>
      <c r="Z237" s="12"/>
      <c r="AA237" s="12"/>
      <c r="AB237" s="12"/>
      <c r="AC237" s="12"/>
      <c r="AD237" s="12"/>
      <c r="AE237" s="12"/>
      <c r="AR237" s="182" t="s">
        <v>90</v>
      </c>
      <c r="AT237" s="182" t="s">
        <v>149</v>
      </c>
      <c r="AU237" s="182" t="s">
        <v>80</v>
      </c>
      <c r="AY237" s="22" t="s">
        <v>145</v>
      </c>
      <c r="BE237" s="183">
        <f t="shared" si="14"/>
        <v>0</v>
      </c>
      <c r="BF237" s="183">
        <f t="shared" si="15"/>
        <v>0</v>
      </c>
      <c r="BG237" s="183">
        <f t="shared" si="16"/>
        <v>0</v>
      </c>
      <c r="BH237" s="183">
        <f t="shared" si="17"/>
        <v>0</v>
      </c>
      <c r="BI237" s="183">
        <f t="shared" si="18"/>
        <v>0</v>
      </c>
      <c r="BJ237" s="22" t="s">
        <v>15</v>
      </c>
      <c r="BK237" s="183">
        <f t="shared" si="19"/>
        <v>0</v>
      </c>
      <c r="BL237" s="22" t="s">
        <v>90</v>
      </c>
      <c r="BM237" s="182" t="s">
        <v>1247</v>
      </c>
    </row>
    <row r="238" spans="1:65" s="35" customFormat="1" ht="16.5" customHeight="1">
      <c r="A238" s="12"/>
      <c r="B238" s="2"/>
      <c r="C238" s="246" t="s">
        <v>368</v>
      </c>
      <c r="D238" s="246" t="s">
        <v>149</v>
      </c>
      <c r="E238" s="247" t="s">
        <v>1248</v>
      </c>
      <c r="F238" s="248" t="s">
        <v>1249</v>
      </c>
      <c r="G238" s="249" t="s">
        <v>707</v>
      </c>
      <c r="H238" s="250">
        <v>1</v>
      </c>
      <c r="I238" s="3"/>
      <c r="J238" s="272">
        <f t="shared" si="10"/>
        <v>0</v>
      </c>
      <c r="K238" s="248" t="s">
        <v>3</v>
      </c>
      <c r="L238" s="2"/>
      <c r="M238" s="4" t="s">
        <v>3</v>
      </c>
      <c r="N238" s="179" t="s">
        <v>43</v>
      </c>
      <c r="O238" s="53"/>
      <c r="P238" s="180">
        <f t="shared" si="11"/>
        <v>0</v>
      </c>
      <c r="Q238" s="180">
        <v>0</v>
      </c>
      <c r="R238" s="180">
        <f t="shared" si="12"/>
        <v>0</v>
      </c>
      <c r="S238" s="180">
        <v>0</v>
      </c>
      <c r="T238" s="181">
        <f t="shared" si="13"/>
        <v>0</v>
      </c>
      <c r="U238" s="12"/>
      <c r="V238" s="12"/>
      <c r="W238" s="12"/>
      <c r="X238" s="12"/>
      <c r="Y238" s="12"/>
      <c r="Z238" s="12"/>
      <c r="AA238" s="12"/>
      <c r="AB238" s="12"/>
      <c r="AC238" s="12"/>
      <c r="AD238" s="12"/>
      <c r="AE238" s="12"/>
      <c r="AR238" s="182" t="s">
        <v>90</v>
      </c>
      <c r="AT238" s="182" t="s">
        <v>149</v>
      </c>
      <c r="AU238" s="182" t="s">
        <v>80</v>
      </c>
      <c r="AY238" s="22" t="s">
        <v>145</v>
      </c>
      <c r="BE238" s="183">
        <f t="shared" si="14"/>
        <v>0</v>
      </c>
      <c r="BF238" s="183">
        <f t="shared" si="15"/>
        <v>0</v>
      </c>
      <c r="BG238" s="183">
        <f t="shared" si="16"/>
        <v>0</v>
      </c>
      <c r="BH238" s="183">
        <f t="shared" si="17"/>
        <v>0</v>
      </c>
      <c r="BI238" s="183">
        <f t="shared" si="18"/>
        <v>0</v>
      </c>
      <c r="BJ238" s="22" t="s">
        <v>15</v>
      </c>
      <c r="BK238" s="183">
        <f t="shared" si="19"/>
        <v>0</v>
      </c>
      <c r="BL238" s="22" t="s">
        <v>90</v>
      </c>
      <c r="BM238" s="182" t="s">
        <v>1250</v>
      </c>
    </row>
    <row r="239" spans="2:63" s="1" customFormat="1" ht="22.9" customHeight="1">
      <c r="B239" s="171"/>
      <c r="C239" s="242"/>
      <c r="D239" s="240" t="s">
        <v>71</v>
      </c>
      <c r="E239" s="244" t="s">
        <v>90</v>
      </c>
      <c r="F239" s="244" t="s">
        <v>372</v>
      </c>
      <c r="G239" s="242"/>
      <c r="H239" s="242"/>
      <c r="J239" s="245">
        <f>BK239</f>
        <v>0</v>
      </c>
      <c r="K239" s="242"/>
      <c r="L239" s="171"/>
      <c r="M239" s="173"/>
      <c r="N239" s="174"/>
      <c r="O239" s="174"/>
      <c r="P239" s="175">
        <f>SUM(P240:P286)</f>
        <v>0</v>
      </c>
      <c r="Q239" s="174"/>
      <c r="R239" s="175">
        <f>SUM(R240:R286)</f>
        <v>133.39228904</v>
      </c>
      <c r="S239" s="174"/>
      <c r="T239" s="176">
        <f>SUM(T240:T286)</f>
        <v>0</v>
      </c>
      <c r="AR239" s="172" t="s">
        <v>15</v>
      </c>
      <c r="AT239" s="177" t="s">
        <v>71</v>
      </c>
      <c r="AU239" s="177" t="s">
        <v>15</v>
      </c>
      <c r="AY239" s="172" t="s">
        <v>145</v>
      </c>
      <c r="BK239" s="178">
        <f>SUM(BK240:BK286)</f>
        <v>0</v>
      </c>
    </row>
    <row r="240" spans="1:65" s="35" customFormat="1" ht="37.9" customHeight="1">
      <c r="A240" s="12"/>
      <c r="B240" s="2"/>
      <c r="C240" s="246" t="s">
        <v>373</v>
      </c>
      <c r="D240" s="246" t="s">
        <v>149</v>
      </c>
      <c r="E240" s="247" t="s">
        <v>1251</v>
      </c>
      <c r="F240" s="248" t="s">
        <v>1252</v>
      </c>
      <c r="G240" s="249" t="s">
        <v>152</v>
      </c>
      <c r="H240" s="250">
        <v>2</v>
      </c>
      <c r="I240" s="3"/>
      <c r="J240" s="272">
        <f>ROUND(I240*H240,2)</f>
        <v>0</v>
      </c>
      <c r="K240" s="248" t="s">
        <v>736</v>
      </c>
      <c r="L240" s="2"/>
      <c r="M240" s="4" t="s">
        <v>3</v>
      </c>
      <c r="N240" s="179" t="s">
        <v>43</v>
      </c>
      <c r="O240" s="53"/>
      <c r="P240" s="180">
        <f>O240*H240</f>
        <v>0</v>
      </c>
      <c r="Q240" s="180">
        <v>0.24389</v>
      </c>
      <c r="R240" s="180">
        <f>Q240*H240</f>
        <v>0.48778</v>
      </c>
      <c r="S240" s="180">
        <v>0</v>
      </c>
      <c r="T240" s="181">
        <f>S240*H240</f>
        <v>0</v>
      </c>
      <c r="U240" s="12"/>
      <c r="V240" s="12"/>
      <c r="W240" s="12"/>
      <c r="X240" s="12"/>
      <c r="Y240" s="12"/>
      <c r="Z240" s="12"/>
      <c r="AA240" s="12"/>
      <c r="AB240" s="12"/>
      <c r="AC240" s="12"/>
      <c r="AD240" s="12"/>
      <c r="AE240" s="12"/>
      <c r="AR240" s="182" t="s">
        <v>90</v>
      </c>
      <c r="AT240" s="182" t="s">
        <v>149</v>
      </c>
      <c r="AU240" s="182" t="s">
        <v>80</v>
      </c>
      <c r="AY240" s="22" t="s">
        <v>145</v>
      </c>
      <c r="BE240" s="183">
        <f>IF(N240="základní",J240,0)</f>
        <v>0</v>
      </c>
      <c r="BF240" s="183">
        <f>IF(N240="snížená",J240,0)</f>
        <v>0</v>
      </c>
      <c r="BG240" s="183">
        <f>IF(N240="zákl. přenesená",J240,0)</f>
        <v>0</v>
      </c>
      <c r="BH240" s="183">
        <f>IF(N240="sníž. přenesená",J240,0)</f>
        <v>0</v>
      </c>
      <c r="BI240" s="183">
        <f>IF(N240="nulová",J240,0)</f>
        <v>0</v>
      </c>
      <c r="BJ240" s="22" t="s">
        <v>15</v>
      </c>
      <c r="BK240" s="183">
        <f>ROUND(I240*H240,2)</f>
        <v>0</v>
      </c>
      <c r="BL240" s="22" t="s">
        <v>90</v>
      </c>
      <c r="BM240" s="182" t="s">
        <v>1253</v>
      </c>
    </row>
    <row r="241" spans="1:47" s="35" customFormat="1" ht="12">
      <c r="A241" s="12"/>
      <c r="B241" s="2"/>
      <c r="C241" s="99"/>
      <c r="D241" s="279" t="s">
        <v>738</v>
      </c>
      <c r="E241" s="99"/>
      <c r="F241" s="280" t="s">
        <v>1254</v>
      </c>
      <c r="G241" s="99"/>
      <c r="H241" s="99"/>
      <c r="I241" s="12"/>
      <c r="J241" s="99"/>
      <c r="K241" s="99"/>
      <c r="L241" s="2"/>
      <c r="M241" s="274"/>
      <c r="N241" s="275"/>
      <c r="O241" s="53"/>
      <c r="P241" s="53"/>
      <c r="Q241" s="53"/>
      <c r="R241" s="53"/>
      <c r="S241" s="53"/>
      <c r="T241" s="54"/>
      <c r="U241" s="12"/>
      <c r="V241" s="12"/>
      <c r="W241" s="12"/>
      <c r="X241" s="12"/>
      <c r="Y241" s="12"/>
      <c r="Z241" s="12"/>
      <c r="AA241" s="12"/>
      <c r="AB241" s="12"/>
      <c r="AC241" s="12"/>
      <c r="AD241" s="12"/>
      <c r="AE241" s="12"/>
      <c r="AT241" s="22" t="s">
        <v>738</v>
      </c>
      <c r="AU241" s="22" t="s">
        <v>80</v>
      </c>
    </row>
    <row r="242" spans="1:65" s="35" customFormat="1" ht="16.5" customHeight="1">
      <c r="A242" s="12"/>
      <c r="B242" s="2"/>
      <c r="C242" s="263" t="s">
        <v>380</v>
      </c>
      <c r="D242" s="263" t="s">
        <v>219</v>
      </c>
      <c r="E242" s="264" t="s">
        <v>1255</v>
      </c>
      <c r="F242" s="265" t="s">
        <v>1256</v>
      </c>
      <c r="G242" s="266" t="s">
        <v>152</v>
      </c>
      <c r="H242" s="267">
        <v>1</v>
      </c>
      <c r="I242" s="8"/>
      <c r="J242" s="273">
        <f>ROUND(I242*H242,2)</f>
        <v>0</v>
      </c>
      <c r="K242" s="265" t="s">
        <v>3</v>
      </c>
      <c r="L242" s="199"/>
      <c r="M242" s="9" t="s">
        <v>3</v>
      </c>
      <c r="N242" s="200" t="s">
        <v>43</v>
      </c>
      <c r="O242" s="53"/>
      <c r="P242" s="180">
        <f>O242*H242</f>
        <v>0</v>
      </c>
      <c r="Q242" s="180">
        <v>2.2464</v>
      </c>
      <c r="R242" s="180">
        <f>Q242*H242</f>
        <v>2.2464</v>
      </c>
      <c r="S242" s="180">
        <v>0</v>
      </c>
      <c r="T242" s="181">
        <f>S242*H242</f>
        <v>0</v>
      </c>
      <c r="U242" s="12"/>
      <c r="V242" s="12"/>
      <c r="W242" s="12"/>
      <c r="X242" s="12"/>
      <c r="Y242" s="12"/>
      <c r="Z242" s="12"/>
      <c r="AA242" s="12"/>
      <c r="AB242" s="12"/>
      <c r="AC242" s="12"/>
      <c r="AD242" s="12"/>
      <c r="AE242" s="12"/>
      <c r="AR242" s="182" t="s">
        <v>182</v>
      </c>
      <c r="AT242" s="182" t="s">
        <v>219</v>
      </c>
      <c r="AU242" s="182" t="s">
        <v>80</v>
      </c>
      <c r="AY242" s="22" t="s">
        <v>145</v>
      </c>
      <c r="BE242" s="183">
        <f>IF(N242="základní",J242,0)</f>
        <v>0</v>
      </c>
      <c r="BF242" s="183">
        <f>IF(N242="snížená",J242,0)</f>
        <v>0</v>
      </c>
      <c r="BG242" s="183">
        <f>IF(N242="zákl. přenesená",J242,0)</f>
        <v>0</v>
      </c>
      <c r="BH242" s="183">
        <f>IF(N242="sníž. přenesená",J242,0)</f>
        <v>0</v>
      </c>
      <c r="BI242" s="183">
        <f>IF(N242="nulová",J242,0)</f>
        <v>0</v>
      </c>
      <c r="BJ242" s="22" t="s">
        <v>15</v>
      </c>
      <c r="BK242" s="183">
        <f>ROUND(I242*H242,2)</f>
        <v>0</v>
      </c>
      <c r="BL242" s="22" t="s">
        <v>90</v>
      </c>
      <c r="BM242" s="182" t="s">
        <v>1257</v>
      </c>
    </row>
    <row r="243" spans="1:65" s="35" customFormat="1" ht="16.5" customHeight="1">
      <c r="A243" s="12"/>
      <c r="B243" s="2"/>
      <c r="C243" s="263" t="s">
        <v>390</v>
      </c>
      <c r="D243" s="263" t="s">
        <v>219</v>
      </c>
      <c r="E243" s="264" t="s">
        <v>1258</v>
      </c>
      <c r="F243" s="265" t="s">
        <v>1259</v>
      </c>
      <c r="G243" s="266" t="s">
        <v>152</v>
      </c>
      <c r="H243" s="267">
        <v>1</v>
      </c>
      <c r="I243" s="8"/>
      <c r="J243" s="273">
        <f>ROUND(I243*H243,2)</f>
        <v>0</v>
      </c>
      <c r="K243" s="265" t="s">
        <v>3</v>
      </c>
      <c r="L243" s="199"/>
      <c r="M243" s="9" t="s">
        <v>3</v>
      </c>
      <c r="N243" s="200" t="s">
        <v>43</v>
      </c>
      <c r="O243" s="53"/>
      <c r="P243" s="180">
        <f>O243*H243</f>
        <v>0</v>
      </c>
      <c r="Q243" s="180">
        <v>2.1294</v>
      </c>
      <c r="R243" s="180">
        <f>Q243*H243</f>
        <v>2.1294</v>
      </c>
      <c r="S243" s="180">
        <v>0</v>
      </c>
      <c r="T243" s="181">
        <f>S243*H243</f>
        <v>0</v>
      </c>
      <c r="U243" s="12"/>
      <c r="V243" s="12"/>
      <c r="W243" s="12"/>
      <c r="X243" s="12"/>
      <c r="Y243" s="12"/>
      <c r="Z243" s="12"/>
      <c r="AA243" s="12"/>
      <c r="AB243" s="12"/>
      <c r="AC243" s="12"/>
      <c r="AD243" s="12"/>
      <c r="AE243" s="12"/>
      <c r="AR243" s="182" t="s">
        <v>182</v>
      </c>
      <c r="AT243" s="182" t="s">
        <v>219</v>
      </c>
      <c r="AU243" s="182" t="s">
        <v>80</v>
      </c>
      <c r="AY243" s="22" t="s">
        <v>145</v>
      </c>
      <c r="BE243" s="183">
        <f>IF(N243="základní",J243,0)</f>
        <v>0</v>
      </c>
      <c r="BF243" s="183">
        <f>IF(N243="snížená",J243,0)</f>
        <v>0</v>
      </c>
      <c r="BG243" s="183">
        <f>IF(N243="zákl. přenesená",J243,0)</f>
        <v>0</v>
      </c>
      <c r="BH243" s="183">
        <f>IF(N243="sníž. přenesená",J243,0)</f>
        <v>0</v>
      </c>
      <c r="BI243" s="183">
        <f>IF(N243="nulová",J243,0)</f>
        <v>0</v>
      </c>
      <c r="BJ243" s="22" t="s">
        <v>15</v>
      </c>
      <c r="BK243" s="183">
        <f>ROUND(I243*H243,2)</f>
        <v>0</v>
      </c>
      <c r="BL243" s="22" t="s">
        <v>90</v>
      </c>
      <c r="BM243" s="182" t="s">
        <v>1260</v>
      </c>
    </row>
    <row r="244" spans="1:65" s="35" customFormat="1" ht="37.9" customHeight="1">
      <c r="A244" s="12"/>
      <c r="B244" s="2"/>
      <c r="C244" s="246" t="s">
        <v>396</v>
      </c>
      <c r="D244" s="246" t="s">
        <v>149</v>
      </c>
      <c r="E244" s="247" t="s">
        <v>1261</v>
      </c>
      <c r="F244" s="248" t="s">
        <v>1262</v>
      </c>
      <c r="G244" s="249" t="s">
        <v>152</v>
      </c>
      <c r="H244" s="250">
        <v>2</v>
      </c>
      <c r="I244" s="3"/>
      <c r="J244" s="272">
        <f>ROUND(I244*H244,2)</f>
        <v>0</v>
      </c>
      <c r="K244" s="248" t="s">
        <v>736</v>
      </c>
      <c r="L244" s="2"/>
      <c r="M244" s="4" t="s">
        <v>3</v>
      </c>
      <c r="N244" s="179" t="s">
        <v>43</v>
      </c>
      <c r="O244" s="53"/>
      <c r="P244" s="180">
        <f>O244*H244</f>
        <v>0</v>
      </c>
      <c r="Q244" s="180">
        <v>0.03027</v>
      </c>
      <c r="R244" s="180">
        <f>Q244*H244</f>
        <v>0.06054</v>
      </c>
      <c r="S244" s="180">
        <v>0</v>
      </c>
      <c r="T244" s="181">
        <f>S244*H244</f>
        <v>0</v>
      </c>
      <c r="U244" s="12"/>
      <c r="V244" s="12"/>
      <c r="W244" s="12"/>
      <c r="X244" s="12"/>
      <c r="Y244" s="12"/>
      <c r="Z244" s="12"/>
      <c r="AA244" s="12"/>
      <c r="AB244" s="12"/>
      <c r="AC244" s="12"/>
      <c r="AD244" s="12"/>
      <c r="AE244" s="12"/>
      <c r="AR244" s="182" t="s">
        <v>90</v>
      </c>
      <c r="AT244" s="182" t="s">
        <v>149</v>
      </c>
      <c r="AU244" s="182" t="s">
        <v>80</v>
      </c>
      <c r="AY244" s="22" t="s">
        <v>145</v>
      </c>
      <c r="BE244" s="183">
        <f>IF(N244="základní",J244,0)</f>
        <v>0</v>
      </c>
      <c r="BF244" s="183">
        <f>IF(N244="snížená",J244,0)</f>
        <v>0</v>
      </c>
      <c r="BG244" s="183">
        <f>IF(N244="zákl. přenesená",J244,0)</f>
        <v>0</v>
      </c>
      <c r="BH244" s="183">
        <f>IF(N244="sníž. přenesená",J244,0)</f>
        <v>0</v>
      </c>
      <c r="BI244" s="183">
        <f>IF(N244="nulová",J244,0)</f>
        <v>0</v>
      </c>
      <c r="BJ244" s="22" t="s">
        <v>15</v>
      </c>
      <c r="BK244" s="183">
        <f>ROUND(I244*H244,2)</f>
        <v>0</v>
      </c>
      <c r="BL244" s="22" t="s">
        <v>90</v>
      </c>
      <c r="BM244" s="182" t="s">
        <v>1263</v>
      </c>
    </row>
    <row r="245" spans="1:47" s="35" customFormat="1" ht="12">
      <c r="A245" s="12"/>
      <c r="B245" s="2"/>
      <c r="C245" s="99"/>
      <c r="D245" s="279" t="s">
        <v>738</v>
      </c>
      <c r="E245" s="99"/>
      <c r="F245" s="280" t="s">
        <v>1264</v>
      </c>
      <c r="G245" s="99"/>
      <c r="H245" s="99"/>
      <c r="I245" s="12"/>
      <c r="J245" s="99"/>
      <c r="K245" s="99"/>
      <c r="L245" s="2"/>
      <c r="M245" s="274"/>
      <c r="N245" s="275"/>
      <c r="O245" s="53"/>
      <c r="P245" s="53"/>
      <c r="Q245" s="53"/>
      <c r="R245" s="53"/>
      <c r="S245" s="53"/>
      <c r="T245" s="54"/>
      <c r="U245" s="12"/>
      <c r="V245" s="12"/>
      <c r="W245" s="12"/>
      <c r="X245" s="12"/>
      <c r="Y245" s="12"/>
      <c r="Z245" s="12"/>
      <c r="AA245" s="12"/>
      <c r="AB245" s="12"/>
      <c r="AC245" s="12"/>
      <c r="AD245" s="12"/>
      <c r="AE245" s="12"/>
      <c r="AT245" s="22" t="s">
        <v>738</v>
      </c>
      <c r="AU245" s="22" t="s">
        <v>80</v>
      </c>
    </row>
    <row r="246" spans="1:65" s="35" customFormat="1" ht="16.5" customHeight="1">
      <c r="A246" s="12"/>
      <c r="B246" s="2"/>
      <c r="C246" s="263" t="s">
        <v>402</v>
      </c>
      <c r="D246" s="263" t="s">
        <v>219</v>
      </c>
      <c r="E246" s="264" t="s">
        <v>1265</v>
      </c>
      <c r="F246" s="265" t="s">
        <v>1266</v>
      </c>
      <c r="G246" s="266" t="s">
        <v>152</v>
      </c>
      <c r="H246" s="267">
        <v>2</v>
      </c>
      <c r="I246" s="8"/>
      <c r="J246" s="273">
        <f aca="true" t="shared" si="20" ref="J246:J251">ROUND(I246*H246,2)</f>
        <v>0</v>
      </c>
      <c r="K246" s="265" t="s">
        <v>3</v>
      </c>
      <c r="L246" s="199"/>
      <c r="M246" s="9" t="s">
        <v>3</v>
      </c>
      <c r="N246" s="200" t="s">
        <v>43</v>
      </c>
      <c r="O246" s="53"/>
      <c r="P246" s="180">
        <f aca="true" t="shared" si="21" ref="P246:P251">O246*H246</f>
        <v>0</v>
      </c>
      <c r="Q246" s="180">
        <v>2.805</v>
      </c>
      <c r="R246" s="180">
        <f aca="true" t="shared" si="22" ref="R246:R251">Q246*H246</f>
        <v>5.61</v>
      </c>
      <c r="S246" s="180">
        <v>0</v>
      </c>
      <c r="T246" s="181">
        <f aca="true" t="shared" si="23" ref="T246:T251">S246*H246</f>
        <v>0</v>
      </c>
      <c r="U246" s="12"/>
      <c r="V246" s="12"/>
      <c r="W246" s="12"/>
      <c r="X246" s="12"/>
      <c r="Y246" s="12"/>
      <c r="Z246" s="12"/>
      <c r="AA246" s="12"/>
      <c r="AB246" s="12"/>
      <c r="AC246" s="12"/>
      <c r="AD246" s="12"/>
      <c r="AE246" s="12"/>
      <c r="AR246" s="182" t="s">
        <v>182</v>
      </c>
      <c r="AT246" s="182" t="s">
        <v>219</v>
      </c>
      <c r="AU246" s="182" t="s">
        <v>80</v>
      </c>
      <c r="AY246" s="22" t="s">
        <v>145</v>
      </c>
      <c r="BE246" s="183">
        <f aca="true" t="shared" si="24" ref="BE246:BE251">IF(N246="základní",J246,0)</f>
        <v>0</v>
      </c>
      <c r="BF246" s="183">
        <f aca="true" t="shared" si="25" ref="BF246:BF251">IF(N246="snížená",J246,0)</f>
        <v>0</v>
      </c>
      <c r="BG246" s="183">
        <f aca="true" t="shared" si="26" ref="BG246:BG251">IF(N246="zákl. přenesená",J246,0)</f>
        <v>0</v>
      </c>
      <c r="BH246" s="183">
        <f aca="true" t="shared" si="27" ref="BH246:BH251">IF(N246="sníž. přenesená",J246,0)</f>
        <v>0</v>
      </c>
      <c r="BI246" s="183">
        <f aca="true" t="shared" si="28" ref="BI246:BI251">IF(N246="nulová",J246,0)</f>
        <v>0</v>
      </c>
      <c r="BJ246" s="22" t="s">
        <v>15</v>
      </c>
      <c r="BK246" s="183">
        <f aca="true" t="shared" si="29" ref="BK246:BK251">ROUND(I246*H246,2)</f>
        <v>0</v>
      </c>
      <c r="BL246" s="22" t="s">
        <v>90</v>
      </c>
      <c r="BM246" s="182" t="s">
        <v>1267</v>
      </c>
    </row>
    <row r="247" spans="1:65" s="35" customFormat="1" ht="37.9" customHeight="1">
      <c r="A247" s="12"/>
      <c r="B247" s="2"/>
      <c r="C247" s="246" t="s">
        <v>407</v>
      </c>
      <c r="D247" s="246" t="s">
        <v>149</v>
      </c>
      <c r="E247" s="247" t="s">
        <v>1268</v>
      </c>
      <c r="F247" s="248" t="s">
        <v>1269</v>
      </c>
      <c r="G247" s="249" t="s">
        <v>152</v>
      </c>
      <c r="H247" s="250">
        <v>3</v>
      </c>
      <c r="I247" s="3"/>
      <c r="J247" s="272">
        <f t="shared" si="20"/>
        <v>0</v>
      </c>
      <c r="K247" s="248" t="s">
        <v>3</v>
      </c>
      <c r="L247" s="2"/>
      <c r="M247" s="4" t="s">
        <v>3</v>
      </c>
      <c r="N247" s="179" t="s">
        <v>43</v>
      </c>
      <c r="O247" s="53"/>
      <c r="P247" s="180">
        <f t="shared" si="21"/>
        <v>0</v>
      </c>
      <c r="Q247" s="180">
        <v>0.08273</v>
      </c>
      <c r="R247" s="180">
        <f t="shared" si="22"/>
        <v>0.24819</v>
      </c>
      <c r="S247" s="180">
        <v>0</v>
      </c>
      <c r="T247" s="181">
        <f t="shared" si="23"/>
        <v>0</v>
      </c>
      <c r="U247" s="12"/>
      <c r="V247" s="12"/>
      <c r="W247" s="12"/>
      <c r="X247" s="12"/>
      <c r="Y247" s="12"/>
      <c r="Z247" s="12"/>
      <c r="AA247" s="12"/>
      <c r="AB247" s="12"/>
      <c r="AC247" s="12"/>
      <c r="AD247" s="12"/>
      <c r="AE247" s="12"/>
      <c r="AR247" s="182" t="s">
        <v>90</v>
      </c>
      <c r="AT247" s="182" t="s">
        <v>149</v>
      </c>
      <c r="AU247" s="182" t="s">
        <v>80</v>
      </c>
      <c r="AY247" s="22" t="s">
        <v>145</v>
      </c>
      <c r="BE247" s="183">
        <f t="shared" si="24"/>
        <v>0</v>
      </c>
      <c r="BF247" s="183">
        <f t="shared" si="25"/>
        <v>0</v>
      </c>
      <c r="BG247" s="183">
        <f t="shared" si="26"/>
        <v>0</v>
      </c>
      <c r="BH247" s="183">
        <f t="shared" si="27"/>
        <v>0</v>
      </c>
      <c r="BI247" s="183">
        <f t="shared" si="28"/>
        <v>0</v>
      </c>
      <c r="BJ247" s="22" t="s">
        <v>15</v>
      </c>
      <c r="BK247" s="183">
        <f t="shared" si="29"/>
        <v>0</v>
      </c>
      <c r="BL247" s="22" t="s">
        <v>90</v>
      </c>
      <c r="BM247" s="182" t="s">
        <v>1270</v>
      </c>
    </row>
    <row r="248" spans="1:65" s="35" customFormat="1" ht="24.2" customHeight="1">
      <c r="A248" s="12"/>
      <c r="B248" s="2"/>
      <c r="C248" s="263" t="s">
        <v>412</v>
      </c>
      <c r="D248" s="263" t="s">
        <v>219</v>
      </c>
      <c r="E248" s="264" t="s">
        <v>1271</v>
      </c>
      <c r="F248" s="265" t="s">
        <v>1272</v>
      </c>
      <c r="G248" s="266" t="s">
        <v>152</v>
      </c>
      <c r="H248" s="267">
        <v>1</v>
      </c>
      <c r="I248" s="8"/>
      <c r="J248" s="273">
        <f t="shared" si="20"/>
        <v>0</v>
      </c>
      <c r="K248" s="265" t="s">
        <v>3</v>
      </c>
      <c r="L248" s="199"/>
      <c r="M248" s="9" t="s">
        <v>3</v>
      </c>
      <c r="N248" s="200" t="s">
        <v>43</v>
      </c>
      <c r="O248" s="53"/>
      <c r="P248" s="180">
        <f t="shared" si="21"/>
        <v>0</v>
      </c>
      <c r="Q248" s="180">
        <v>13.387</v>
      </c>
      <c r="R248" s="180">
        <f t="shared" si="22"/>
        <v>13.387</v>
      </c>
      <c r="S248" s="180">
        <v>0</v>
      </c>
      <c r="T248" s="181">
        <f t="shared" si="23"/>
        <v>0</v>
      </c>
      <c r="U248" s="12"/>
      <c r="V248" s="12"/>
      <c r="W248" s="12"/>
      <c r="X248" s="12"/>
      <c r="Y248" s="12"/>
      <c r="Z248" s="12"/>
      <c r="AA248" s="12"/>
      <c r="AB248" s="12"/>
      <c r="AC248" s="12"/>
      <c r="AD248" s="12"/>
      <c r="AE248" s="12"/>
      <c r="AR248" s="182" t="s">
        <v>182</v>
      </c>
      <c r="AT248" s="182" t="s">
        <v>219</v>
      </c>
      <c r="AU248" s="182" t="s">
        <v>80</v>
      </c>
      <c r="AY248" s="22" t="s">
        <v>145</v>
      </c>
      <c r="BE248" s="183">
        <f t="shared" si="24"/>
        <v>0</v>
      </c>
      <c r="BF248" s="183">
        <f t="shared" si="25"/>
        <v>0</v>
      </c>
      <c r="BG248" s="183">
        <f t="shared" si="26"/>
        <v>0</v>
      </c>
      <c r="BH248" s="183">
        <f t="shared" si="27"/>
        <v>0</v>
      </c>
      <c r="BI248" s="183">
        <f t="shared" si="28"/>
        <v>0</v>
      </c>
      <c r="BJ248" s="22" t="s">
        <v>15</v>
      </c>
      <c r="BK248" s="183">
        <f t="shared" si="29"/>
        <v>0</v>
      </c>
      <c r="BL248" s="22" t="s">
        <v>90</v>
      </c>
      <c r="BM248" s="182" t="s">
        <v>1273</v>
      </c>
    </row>
    <row r="249" spans="1:65" s="35" customFormat="1" ht="24.2" customHeight="1">
      <c r="A249" s="12"/>
      <c r="B249" s="2"/>
      <c r="C249" s="263" t="s">
        <v>416</v>
      </c>
      <c r="D249" s="263" t="s">
        <v>219</v>
      </c>
      <c r="E249" s="264" t="s">
        <v>1274</v>
      </c>
      <c r="F249" s="265" t="s">
        <v>1275</v>
      </c>
      <c r="G249" s="266" t="s">
        <v>152</v>
      </c>
      <c r="H249" s="267">
        <v>1</v>
      </c>
      <c r="I249" s="8"/>
      <c r="J249" s="273">
        <f t="shared" si="20"/>
        <v>0</v>
      </c>
      <c r="K249" s="265" t="s">
        <v>3</v>
      </c>
      <c r="L249" s="199"/>
      <c r="M249" s="9" t="s">
        <v>3</v>
      </c>
      <c r="N249" s="200" t="s">
        <v>43</v>
      </c>
      <c r="O249" s="53"/>
      <c r="P249" s="180">
        <f t="shared" si="21"/>
        <v>0</v>
      </c>
      <c r="Q249" s="180">
        <v>12.885</v>
      </c>
      <c r="R249" s="180">
        <f t="shared" si="22"/>
        <v>12.885</v>
      </c>
      <c r="S249" s="180">
        <v>0</v>
      </c>
      <c r="T249" s="181">
        <f t="shared" si="23"/>
        <v>0</v>
      </c>
      <c r="U249" s="12"/>
      <c r="V249" s="12"/>
      <c r="W249" s="12"/>
      <c r="X249" s="12"/>
      <c r="Y249" s="12"/>
      <c r="Z249" s="12"/>
      <c r="AA249" s="12"/>
      <c r="AB249" s="12"/>
      <c r="AC249" s="12"/>
      <c r="AD249" s="12"/>
      <c r="AE249" s="12"/>
      <c r="AR249" s="182" t="s">
        <v>182</v>
      </c>
      <c r="AT249" s="182" t="s">
        <v>219</v>
      </c>
      <c r="AU249" s="182" t="s">
        <v>80</v>
      </c>
      <c r="AY249" s="22" t="s">
        <v>145</v>
      </c>
      <c r="BE249" s="183">
        <f t="shared" si="24"/>
        <v>0</v>
      </c>
      <c r="BF249" s="183">
        <f t="shared" si="25"/>
        <v>0</v>
      </c>
      <c r="BG249" s="183">
        <f t="shared" si="26"/>
        <v>0</v>
      </c>
      <c r="BH249" s="183">
        <f t="shared" si="27"/>
        <v>0</v>
      </c>
      <c r="BI249" s="183">
        <f t="shared" si="28"/>
        <v>0</v>
      </c>
      <c r="BJ249" s="22" t="s">
        <v>15</v>
      </c>
      <c r="BK249" s="183">
        <f t="shared" si="29"/>
        <v>0</v>
      </c>
      <c r="BL249" s="22" t="s">
        <v>90</v>
      </c>
      <c r="BM249" s="182" t="s">
        <v>1276</v>
      </c>
    </row>
    <row r="250" spans="1:65" s="35" customFormat="1" ht="24.2" customHeight="1">
      <c r="A250" s="12"/>
      <c r="B250" s="2"/>
      <c r="C250" s="263" t="s">
        <v>423</v>
      </c>
      <c r="D250" s="263" t="s">
        <v>219</v>
      </c>
      <c r="E250" s="264" t="s">
        <v>1277</v>
      </c>
      <c r="F250" s="265" t="s">
        <v>1278</v>
      </c>
      <c r="G250" s="266" t="s">
        <v>152</v>
      </c>
      <c r="H250" s="267">
        <v>1</v>
      </c>
      <c r="I250" s="8"/>
      <c r="J250" s="273">
        <f t="shared" si="20"/>
        <v>0</v>
      </c>
      <c r="K250" s="265" t="s">
        <v>3</v>
      </c>
      <c r="L250" s="199"/>
      <c r="M250" s="9" t="s">
        <v>3</v>
      </c>
      <c r="N250" s="200" t="s">
        <v>43</v>
      </c>
      <c r="O250" s="53"/>
      <c r="P250" s="180">
        <f t="shared" si="21"/>
        <v>0</v>
      </c>
      <c r="Q250" s="180">
        <v>13.38</v>
      </c>
      <c r="R250" s="180">
        <f t="shared" si="22"/>
        <v>13.38</v>
      </c>
      <c r="S250" s="180">
        <v>0</v>
      </c>
      <c r="T250" s="181">
        <f t="shared" si="23"/>
        <v>0</v>
      </c>
      <c r="U250" s="12"/>
      <c r="V250" s="12"/>
      <c r="W250" s="12"/>
      <c r="X250" s="12"/>
      <c r="Y250" s="12"/>
      <c r="Z250" s="12"/>
      <c r="AA250" s="12"/>
      <c r="AB250" s="12"/>
      <c r="AC250" s="12"/>
      <c r="AD250" s="12"/>
      <c r="AE250" s="12"/>
      <c r="AR250" s="182" t="s">
        <v>182</v>
      </c>
      <c r="AT250" s="182" t="s">
        <v>219</v>
      </c>
      <c r="AU250" s="182" t="s">
        <v>80</v>
      </c>
      <c r="AY250" s="22" t="s">
        <v>145</v>
      </c>
      <c r="BE250" s="183">
        <f t="shared" si="24"/>
        <v>0</v>
      </c>
      <c r="BF250" s="183">
        <f t="shared" si="25"/>
        <v>0</v>
      </c>
      <c r="BG250" s="183">
        <f t="shared" si="26"/>
        <v>0</v>
      </c>
      <c r="BH250" s="183">
        <f t="shared" si="27"/>
        <v>0</v>
      </c>
      <c r="BI250" s="183">
        <f t="shared" si="28"/>
        <v>0</v>
      </c>
      <c r="BJ250" s="22" t="s">
        <v>15</v>
      </c>
      <c r="BK250" s="183">
        <f t="shared" si="29"/>
        <v>0</v>
      </c>
      <c r="BL250" s="22" t="s">
        <v>90</v>
      </c>
      <c r="BM250" s="182" t="s">
        <v>1279</v>
      </c>
    </row>
    <row r="251" spans="1:65" s="35" customFormat="1" ht="24.2" customHeight="1">
      <c r="A251" s="12"/>
      <c r="B251" s="2"/>
      <c r="C251" s="246" t="s">
        <v>427</v>
      </c>
      <c r="D251" s="246" t="s">
        <v>149</v>
      </c>
      <c r="E251" s="247" t="s">
        <v>1280</v>
      </c>
      <c r="F251" s="248" t="s">
        <v>1281</v>
      </c>
      <c r="G251" s="249" t="s">
        <v>205</v>
      </c>
      <c r="H251" s="250">
        <v>0.367</v>
      </c>
      <c r="I251" s="3"/>
      <c r="J251" s="272">
        <f t="shared" si="20"/>
        <v>0</v>
      </c>
      <c r="K251" s="248" t="s">
        <v>736</v>
      </c>
      <c r="L251" s="2"/>
      <c r="M251" s="4" t="s">
        <v>3</v>
      </c>
      <c r="N251" s="179" t="s">
        <v>43</v>
      </c>
      <c r="O251" s="53"/>
      <c r="P251" s="180">
        <f t="shared" si="21"/>
        <v>0</v>
      </c>
      <c r="Q251" s="180">
        <v>2.4534</v>
      </c>
      <c r="R251" s="180">
        <f t="shared" si="22"/>
        <v>0.9003977999999999</v>
      </c>
      <c r="S251" s="180">
        <v>0</v>
      </c>
      <c r="T251" s="181">
        <f t="shared" si="23"/>
        <v>0</v>
      </c>
      <c r="U251" s="12"/>
      <c r="V251" s="12"/>
      <c r="W251" s="12"/>
      <c r="X251" s="12"/>
      <c r="Y251" s="12"/>
      <c r="Z251" s="12"/>
      <c r="AA251" s="12"/>
      <c r="AB251" s="12"/>
      <c r="AC251" s="12"/>
      <c r="AD251" s="12"/>
      <c r="AE251" s="12"/>
      <c r="AR251" s="182" t="s">
        <v>90</v>
      </c>
      <c r="AT251" s="182" t="s">
        <v>149</v>
      </c>
      <c r="AU251" s="182" t="s">
        <v>80</v>
      </c>
      <c r="AY251" s="22" t="s">
        <v>145</v>
      </c>
      <c r="BE251" s="183">
        <f t="shared" si="24"/>
        <v>0</v>
      </c>
      <c r="BF251" s="183">
        <f t="shared" si="25"/>
        <v>0</v>
      </c>
      <c r="BG251" s="183">
        <f t="shared" si="26"/>
        <v>0</v>
      </c>
      <c r="BH251" s="183">
        <f t="shared" si="27"/>
        <v>0</v>
      </c>
      <c r="BI251" s="183">
        <f t="shared" si="28"/>
        <v>0</v>
      </c>
      <c r="BJ251" s="22" t="s">
        <v>15</v>
      </c>
      <c r="BK251" s="183">
        <f t="shared" si="29"/>
        <v>0</v>
      </c>
      <c r="BL251" s="22" t="s">
        <v>90</v>
      </c>
      <c r="BM251" s="182" t="s">
        <v>1282</v>
      </c>
    </row>
    <row r="252" spans="1:47" s="35" customFormat="1" ht="12">
      <c r="A252" s="12"/>
      <c r="B252" s="2"/>
      <c r="C252" s="99"/>
      <c r="D252" s="279" t="s">
        <v>738</v>
      </c>
      <c r="E252" s="99"/>
      <c r="F252" s="280" t="s">
        <v>1283</v>
      </c>
      <c r="G252" s="99"/>
      <c r="H252" s="99"/>
      <c r="I252" s="12"/>
      <c r="J252" s="99"/>
      <c r="K252" s="99"/>
      <c r="L252" s="2"/>
      <c r="M252" s="274"/>
      <c r="N252" s="275"/>
      <c r="O252" s="53"/>
      <c r="P252" s="53"/>
      <c r="Q252" s="53"/>
      <c r="R252" s="53"/>
      <c r="S252" s="53"/>
      <c r="T252" s="54"/>
      <c r="U252" s="12"/>
      <c r="V252" s="12"/>
      <c r="W252" s="12"/>
      <c r="X252" s="12"/>
      <c r="Y252" s="12"/>
      <c r="Z252" s="12"/>
      <c r="AA252" s="12"/>
      <c r="AB252" s="12"/>
      <c r="AC252" s="12"/>
      <c r="AD252" s="12"/>
      <c r="AE252" s="12"/>
      <c r="AT252" s="22" t="s">
        <v>738</v>
      </c>
      <c r="AU252" s="22" t="s">
        <v>80</v>
      </c>
    </row>
    <row r="253" spans="2:51" s="5" customFormat="1" ht="12">
      <c r="B253" s="184"/>
      <c r="C253" s="251"/>
      <c r="D253" s="252" t="s">
        <v>161</v>
      </c>
      <c r="E253" s="253" t="s">
        <v>3</v>
      </c>
      <c r="F253" s="254" t="s">
        <v>1284</v>
      </c>
      <c r="G253" s="251"/>
      <c r="H253" s="255">
        <v>0.367</v>
      </c>
      <c r="J253" s="251"/>
      <c r="K253" s="251"/>
      <c r="L253" s="184"/>
      <c r="M253" s="186"/>
      <c r="N253" s="187"/>
      <c r="O253" s="187"/>
      <c r="P253" s="187"/>
      <c r="Q253" s="187"/>
      <c r="R253" s="187"/>
      <c r="S253" s="187"/>
      <c r="T253" s="188"/>
      <c r="AT253" s="185" t="s">
        <v>161</v>
      </c>
      <c r="AU253" s="185" t="s">
        <v>80</v>
      </c>
      <c r="AV253" s="5" t="s">
        <v>80</v>
      </c>
      <c r="AW253" s="5" t="s">
        <v>33</v>
      </c>
      <c r="AX253" s="5" t="s">
        <v>15</v>
      </c>
      <c r="AY253" s="185" t="s">
        <v>145</v>
      </c>
    </row>
    <row r="254" spans="1:65" s="35" customFormat="1" ht="24.2" customHeight="1">
      <c r="A254" s="12"/>
      <c r="B254" s="2"/>
      <c r="C254" s="246" t="s">
        <v>431</v>
      </c>
      <c r="D254" s="246" t="s">
        <v>149</v>
      </c>
      <c r="E254" s="247" t="s">
        <v>1285</v>
      </c>
      <c r="F254" s="248" t="s">
        <v>1286</v>
      </c>
      <c r="G254" s="249" t="s">
        <v>159</v>
      </c>
      <c r="H254" s="250">
        <v>5.355</v>
      </c>
      <c r="I254" s="3"/>
      <c r="J254" s="272">
        <f>ROUND(I254*H254,2)</f>
        <v>0</v>
      </c>
      <c r="K254" s="248" t="s">
        <v>736</v>
      </c>
      <c r="L254" s="2"/>
      <c r="M254" s="4" t="s">
        <v>3</v>
      </c>
      <c r="N254" s="179" t="s">
        <v>43</v>
      </c>
      <c r="O254" s="53"/>
      <c r="P254" s="180">
        <f>O254*H254</f>
        <v>0</v>
      </c>
      <c r="Q254" s="180">
        <v>0.00576</v>
      </c>
      <c r="R254" s="180">
        <f>Q254*H254</f>
        <v>0.030844800000000006</v>
      </c>
      <c r="S254" s="180">
        <v>0</v>
      </c>
      <c r="T254" s="181">
        <f>S254*H254</f>
        <v>0</v>
      </c>
      <c r="U254" s="12"/>
      <c r="V254" s="12"/>
      <c r="W254" s="12"/>
      <c r="X254" s="12"/>
      <c r="Y254" s="12"/>
      <c r="Z254" s="12"/>
      <c r="AA254" s="12"/>
      <c r="AB254" s="12"/>
      <c r="AC254" s="12"/>
      <c r="AD254" s="12"/>
      <c r="AE254" s="12"/>
      <c r="AR254" s="182" t="s">
        <v>90</v>
      </c>
      <c r="AT254" s="182" t="s">
        <v>149</v>
      </c>
      <c r="AU254" s="182" t="s">
        <v>80</v>
      </c>
      <c r="AY254" s="22" t="s">
        <v>145</v>
      </c>
      <c r="BE254" s="183">
        <f>IF(N254="základní",J254,0)</f>
        <v>0</v>
      </c>
      <c r="BF254" s="183">
        <f>IF(N254="snížená",J254,0)</f>
        <v>0</v>
      </c>
      <c r="BG254" s="183">
        <f>IF(N254="zákl. přenesená",J254,0)</f>
        <v>0</v>
      </c>
      <c r="BH254" s="183">
        <f>IF(N254="sníž. přenesená",J254,0)</f>
        <v>0</v>
      </c>
      <c r="BI254" s="183">
        <f>IF(N254="nulová",J254,0)</f>
        <v>0</v>
      </c>
      <c r="BJ254" s="22" t="s">
        <v>15</v>
      </c>
      <c r="BK254" s="183">
        <f>ROUND(I254*H254,2)</f>
        <v>0</v>
      </c>
      <c r="BL254" s="22" t="s">
        <v>90</v>
      </c>
      <c r="BM254" s="182" t="s">
        <v>1287</v>
      </c>
    </row>
    <row r="255" spans="1:47" s="35" customFormat="1" ht="12">
      <c r="A255" s="12"/>
      <c r="B255" s="2"/>
      <c r="C255" s="99"/>
      <c r="D255" s="279" t="s">
        <v>738</v>
      </c>
      <c r="E255" s="99"/>
      <c r="F255" s="280" t="s">
        <v>1288</v>
      </c>
      <c r="G255" s="99"/>
      <c r="H255" s="99"/>
      <c r="I255" s="12"/>
      <c r="J255" s="99"/>
      <c r="K255" s="99"/>
      <c r="L255" s="2"/>
      <c r="M255" s="274"/>
      <c r="N255" s="275"/>
      <c r="O255" s="53"/>
      <c r="P255" s="53"/>
      <c r="Q255" s="53"/>
      <c r="R255" s="53"/>
      <c r="S255" s="53"/>
      <c r="T255" s="54"/>
      <c r="U255" s="12"/>
      <c r="V255" s="12"/>
      <c r="W255" s="12"/>
      <c r="X255" s="12"/>
      <c r="Y255" s="12"/>
      <c r="Z255" s="12"/>
      <c r="AA255" s="12"/>
      <c r="AB255" s="12"/>
      <c r="AC255" s="12"/>
      <c r="AD255" s="12"/>
      <c r="AE255" s="12"/>
      <c r="AT255" s="22" t="s">
        <v>738</v>
      </c>
      <c r="AU255" s="22" t="s">
        <v>80</v>
      </c>
    </row>
    <row r="256" spans="2:51" s="5" customFormat="1" ht="12">
      <c r="B256" s="184"/>
      <c r="C256" s="251"/>
      <c r="D256" s="252" t="s">
        <v>161</v>
      </c>
      <c r="E256" s="253" t="s">
        <v>3</v>
      </c>
      <c r="F256" s="254" t="s">
        <v>1289</v>
      </c>
      <c r="G256" s="251"/>
      <c r="H256" s="255">
        <v>5.355</v>
      </c>
      <c r="J256" s="251"/>
      <c r="K256" s="251"/>
      <c r="L256" s="184"/>
      <c r="M256" s="186"/>
      <c r="N256" s="187"/>
      <c r="O256" s="187"/>
      <c r="P256" s="187"/>
      <c r="Q256" s="187"/>
      <c r="R256" s="187"/>
      <c r="S256" s="187"/>
      <c r="T256" s="188"/>
      <c r="AT256" s="185" t="s">
        <v>161</v>
      </c>
      <c r="AU256" s="185" t="s">
        <v>80</v>
      </c>
      <c r="AV256" s="5" t="s">
        <v>80</v>
      </c>
      <c r="AW256" s="5" t="s">
        <v>33</v>
      </c>
      <c r="AX256" s="5" t="s">
        <v>15</v>
      </c>
      <c r="AY256" s="185" t="s">
        <v>145</v>
      </c>
    </row>
    <row r="257" spans="1:65" s="35" customFormat="1" ht="24.2" customHeight="1">
      <c r="A257" s="12"/>
      <c r="B257" s="2"/>
      <c r="C257" s="246" t="s">
        <v>436</v>
      </c>
      <c r="D257" s="246" t="s">
        <v>149</v>
      </c>
      <c r="E257" s="247" t="s">
        <v>1290</v>
      </c>
      <c r="F257" s="248" t="s">
        <v>1291</v>
      </c>
      <c r="G257" s="249" t="s">
        <v>159</v>
      </c>
      <c r="H257" s="250">
        <v>5.355</v>
      </c>
      <c r="I257" s="3"/>
      <c r="J257" s="272">
        <f>ROUND(I257*H257,2)</f>
        <v>0</v>
      </c>
      <c r="K257" s="248" t="s">
        <v>736</v>
      </c>
      <c r="L257" s="2"/>
      <c r="M257" s="4" t="s">
        <v>3</v>
      </c>
      <c r="N257" s="179" t="s">
        <v>43</v>
      </c>
      <c r="O257" s="53"/>
      <c r="P257" s="180">
        <f>O257*H257</f>
        <v>0</v>
      </c>
      <c r="Q257" s="180">
        <v>0</v>
      </c>
      <c r="R257" s="180">
        <f>Q257*H257</f>
        <v>0</v>
      </c>
      <c r="S257" s="180">
        <v>0</v>
      </c>
      <c r="T257" s="181">
        <f>S257*H257</f>
        <v>0</v>
      </c>
      <c r="U257" s="12"/>
      <c r="V257" s="12"/>
      <c r="W257" s="12"/>
      <c r="X257" s="12"/>
      <c r="Y257" s="12"/>
      <c r="Z257" s="12"/>
      <c r="AA257" s="12"/>
      <c r="AB257" s="12"/>
      <c r="AC257" s="12"/>
      <c r="AD257" s="12"/>
      <c r="AE257" s="12"/>
      <c r="AR257" s="182" t="s">
        <v>90</v>
      </c>
      <c r="AT257" s="182" t="s">
        <v>149</v>
      </c>
      <c r="AU257" s="182" t="s">
        <v>80</v>
      </c>
      <c r="AY257" s="22" t="s">
        <v>145</v>
      </c>
      <c r="BE257" s="183">
        <f>IF(N257="základní",J257,0)</f>
        <v>0</v>
      </c>
      <c r="BF257" s="183">
        <f>IF(N257="snížená",J257,0)</f>
        <v>0</v>
      </c>
      <c r="BG257" s="183">
        <f>IF(N257="zákl. přenesená",J257,0)</f>
        <v>0</v>
      </c>
      <c r="BH257" s="183">
        <f>IF(N257="sníž. přenesená",J257,0)</f>
        <v>0</v>
      </c>
      <c r="BI257" s="183">
        <f>IF(N257="nulová",J257,0)</f>
        <v>0</v>
      </c>
      <c r="BJ257" s="22" t="s">
        <v>15</v>
      </c>
      <c r="BK257" s="183">
        <f>ROUND(I257*H257,2)</f>
        <v>0</v>
      </c>
      <c r="BL257" s="22" t="s">
        <v>90</v>
      </c>
      <c r="BM257" s="182" t="s">
        <v>1292</v>
      </c>
    </row>
    <row r="258" spans="1:47" s="35" customFormat="1" ht="12">
      <c r="A258" s="12"/>
      <c r="B258" s="2"/>
      <c r="C258" s="99"/>
      <c r="D258" s="279" t="s">
        <v>738</v>
      </c>
      <c r="E258" s="99"/>
      <c r="F258" s="280" t="s">
        <v>1293</v>
      </c>
      <c r="G258" s="99"/>
      <c r="H258" s="99"/>
      <c r="I258" s="12"/>
      <c r="J258" s="99"/>
      <c r="K258" s="99"/>
      <c r="L258" s="2"/>
      <c r="M258" s="274"/>
      <c r="N258" s="275"/>
      <c r="O258" s="53"/>
      <c r="P258" s="53"/>
      <c r="Q258" s="53"/>
      <c r="R258" s="53"/>
      <c r="S258" s="53"/>
      <c r="T258" s="54"/>
      <c r="U258" s="12"/>
      <c r="V258" s="12"/>
      <c r="W258" s="12"/>
      <c r="X258" s="12"/>
      <c r="Y258" s="12"/>
      <c r="Z258" s="12"/>
      <c r="AA258" s="12"/>
      <c r="AB258" s="12"/>
      <c r="AC258" s="12"/>
      <c r="AD258" s="12"/>
      <c r="AE258" s="12"/>
      <c r="AT258" s="22" t="s">
        <v>738</v>
      </c>
      <c r="AU258" s="22" t="s">
        <v>80</v>
      </c>
    </row>
    <row r="259" spans="1:65" s="35" customFormat="1" ht="24.2" customHeight="1">
      <c r="A259" s="12"/>
      <c r="B259" s="2"/>
      <c r="C259" s="246" t="s">
        <v>441</v>
      </c>
      <c r="D259" s="246" t="s">
        <v>149</v>
      </c>
      <c r="E259" s="247" t="s">
        <v>1294</v>
      </c>
      <c r="F259" s="248" t="s">
        <v>1295</v>
      </c>
      <c r="G259" s="249" t="s">
        <v>222</v>
      </c>
      <c r="H259" s="250">
        <v>0.044</v>
      </c>
      <c r="I259" s="3"/>
      <c r="J259" s="272">
        <f>ROUND(I259*H259,2)</f>
        <v>0</v>
      </c>
      <c r="K259" s="248" t="s">
        <v>736</v>
      </c>
      <c r="L259" s="2"/>
      <c r="M259" s="4" t="s">
        <v>3</v>
      </c>
      <c r="N259" s="179" t="s">
        <v>43</v>
      </c>
      <c r="O259" s="53"/>
      <c r="P259" s="180">
        <f>O259*H259</f>
        <v>0</v>
      </c>
      <c r="Q259" s="180">
        <v>1.05291</v>
      </c>
      <c r="R259" s="180">
        <f>Q259*H259</f>
        <v>0.04632804</v>
      </c>
      <c r="S259" s="180">
        <v>0</v>
      </c>
      <c r="T259" s="181">
        <f>S259*H259</f>
        <v>0</v>
      </c>
      <c r="U259" s="12"/>
      <c r="V259" s="12"/>
      <c r="W259" s="12"/>
      <c r="X259" s="12"/>
      <c r="Y259" s="12"/>
      <c r="Z259" s="12"/>
      <c r="AA259" s="12"/>
      <c r="AB259" s="12"/>
      <c r="AC259" s="12"/>
      <c r="AD259" s="12"/>
      <c r="AE259" s="12"/>
      <c r="AR259" s="182" t="s">
        <v>90</v>
      </c>
      <c r="AT259" s="182" t="s">
        <v>149</v>
      </c>
      <c r="AU259" s="182" t="s">
        <v>80</v>
      </c>
      <c r="AY259" s="22" t="s">
        <v>145</v>
      </c>
      <c r="BE259" s="183">
        <f>IF(N259="základní",J259,0)</f>
        <v>0</v>
      </c>
      <c r="BF259" s="183">
        <f>IF(N259="snížená",J259,0)</f>
        <v>0</v>
      </c>
      <c r="BG259" s="183">
        <f>IF(N259="zákl. přenesená",J259,0)</f>
        <v>0</v>
      </c>
      <c r="BH259" s="183">
        <f>IF(N259="sníž. přenesená",J259,0)</f>
        <v>0</v>
      </c>
      <c r="BI259" s="183">
        <f>IF(N259="nulová",J259,0)</f>
        <v>0</v>
      </c>
      <c r="BJ259" s="22" t="s">
        <v>15</v>
      </c>
      <c r="BK259" s="183">
        <f>ROUND(I259*H259,2)</f>
        <v>0</v>
      </c>
      <c r="BL259" s="22" t="s">
        <v>90</v>
      </c>
      <c r="BM259" s="182" t="s">
        <v>1296</v>
      </c>
    </row>
    <row r="260" spans="1:47" s="35" customFormat="1" ht="12">
      <c r="A260" s="12"/>
      <c r="B260" s="2"/>
      <c r="C260" s="99"/>
      <c r="D260" s="279" t="s">
        <v>738</v>
      </c>
      <c r="E260" s="99"/>
      <c r="F260" s="280" t="s">
        <v>1297</v>
      </c>
      <c r="G260" s="99"/>
      <c r="H260" s="99"/>
      <c r="I260" s="12"/>
      <c r="J260" s="99"/>
      <c r="K260" s="99"/>
      <c r="L260" s="2"/>
      <c r="M260" s="274"/>
      <c r="N260" s="275"/>
      <c r="O260" s="53"/>
      <c r="P260" s="53"/>
      <c r="Q260" s="53"/>
      <c r="R260" s="53"/>
      <c r="S260" s="53"/>
      <c r="T260" s="54"/>
      <c r="U260" s="12"/>
      <c r="V260" s="12"/>
      <c r="W260" s="12"/>
      <c r="X260" s="12"/>
      <c r="Y260" s="12"/>
      <c r="Z260" s="12"/>
      <c r="AA260" s="12"/>
      <c r="AB260" s="12"/>
      <c r="AC260" s="12"/>
      <c r="AD260" s="12"/>
      <c r="AE260" s="12"/>
      <c r="AT260" s="22" t="s">
        <v>738</v>
      </c>
      <c r="AU260" s="22" t="s">
        <v>80</v>
      </c>
    </row>
    <row r="261" spans="2:51" s="6" customFormat="1" ht="12">
      <c r="B261" s="189"/>
      <c r="C261" s="256"/>
      <c r="D261" s="252" t="s">
        <v>161</v>
      </c>
      <c r="E261" s="257" t="s">
        <v>3</v>
      </c>
      <c r="F261" s="258" t="s">
        <v>1298</v>
      </c>
      <c r="G261" s="256"/>
      <c r="H261" s="257" t="s">
        <v>3</v>
      </c>
      <c r="J261" s="256"/>
      <c r="K261" s="256"/>
      <c r="L261" s="189"/>
      <c r="M261" s="191"/>
      <c r="N261" s="192"/>
      <c r="O261" s="192"/>
      <c r="P261" s="192"/>
      <c r="Q261" s="192"/>
      <c r="R261" s="192"/>
      <c r="S261" s="192"/>
      <c r="T261" s="193"/>
      <c r="AT261" s="190" t="s">
        <v>161</v>
      </c>
      <c r="AU261" s="190" t="s">
        <v>80</v>
      </c>
      <c r="AV261" s="6" t="s">
        <v>15</v>
      </c>
      <c r="AW261" s="6" t="s">
        <v>33</v>
      </c>
      <c r="AX261" s="6" t="s">
        <v>72</v>
      </c>
      <c r="AY261" s="190" t="s">
        <v>145</v>
      </c>
    </row>
    <row r="262" spans="2:51" s="5" customFormat="1" ht="12">
      <c r="B262" s="184"/>
      <c r="C262" s="251"/>
      <c r="D262" s="252" t="s">
        <v>161</v>
      </c>
      <c r="E262" s="253" t="s">
        <v>3</v>
      </c>
      <c r="F262" s="254" t="s">
        <v>1299</v>
      </c>
      <c r="G262" s="251"/>
      <c r="H262" s="255">
        <v>0.044</v>
      </c>
      <c r="J262" s="251"/>
      <c r="K262" s="251"/>
      <c r="L262" s="184"/>
      <c r="M262" s="186"/>
      <c r="N262" s="187"/>
      <c r="O262" s="187"/>
      <c r="P262" s="187"/>
      <c r="Q262" s="187"/>
      <c r="R262" s="187"/>
      <c r="S262" s="187"/>
      <c r="T262" s="188"/>
      <c r="AT262" s="185" t="s">
        <v>161</v>
      </c>
      <c r="AU262" s="185" t="s">
        <v>80</v>
      </c>
      <c r="AV262" s="5" t="s">
        <v>80</v>
      </c>
      <c r="AW262" s="5" t="s">
        <v>33</v>
      </c>
      <c r="AX262" s="5" t="s">
        <v>15</v>
      </c>
      <c r="AY262" s="185" t="s">
        <v>145</v>
      </c>
    </row>
    <row r="263" spans="1:65" s="35" customFormat="1" ht="24.2" customHeight="1">
      <c r="A263" s="12"/>
      <c r="B263" s="2"/>
      <c r="C263" s="246" t="s">
        <v>447</v>
      </c>
      <c r="D263" s="246" t="s">
        <v>149</v>
      </c>
      <c r="E263" s="247" t="s">
        <v>1300</v>
      </c>
      <c r="F263" s="248" t="s">
        <v>1301</v>
      </c>
      <c r="G263" s="249" t="s">
        <v>152</v>
      </c>
      <c r="H263" s="250">
        <v>2</v>
      </c>
      <c r="I263" s="3"/>
      <c r="J263" s="272">
        <f>ROUND(I263*H263,2)</f>
        <v>0</v>
      </c>
      <c r="K263" s="248" t="s">
        <v>736</v>
      </c>
      <c r="L263" s="2"/>
      <c r="M263" s="4" t="s">
        <v>3</v>
      </c>
      <c r="N263" s="179" t="s">
        <v>43</v>
      </c>
      <c r="O263" s="53"/>
      <c r="P263" s="180">
        <f>O263*H263</f>
        <v>0</v>
      </c>
      <c r="Q263" s="180">
        <v>0.27757</v>
      </c>
      <c r="R263" s="180">
        <f>Q263*H263</f>
        <v>0.55514</v>
      </c>
      <c r="S263" s="180">
        <v>0</v>
      </c>
      <c r="T263" s="181">
        <f>S263*H263</f>
        <v>0</v>
      </c>
      <c r="U263" s="12"/>
      <c r="V263" s="12"/>
      <c r="W263" s="12"/>
      <c r="X263" s="12"/>
      <c r="Y263" s="12"/>
      <c r="Z263" s="12"/>
      <c r="AA263" s="12"/>
      <c r="AB263" s="12"/>
      <c r="AC263" s="12"/>
      <c r="AD263" s="12"/>
      <c r="AE263" s="12"/>
      <c r="AR263" s="182" t="s">
        <v>90</v>
      </c>
      <c r="AT263" s="182" t="s">
        <v>149</v>
      </c>
      <c r="AU263" s="182" t="s">
        <v>80</v>
      </c>
      <c r="AY263" s="22" t="s">
        <v>145</v>
      </c>
      <c r="BE263" s="183">
        <f>IF(N263="základní",J263,0)</f>
        <v>0</v>
      </c>
      <c r="BF263" s="183">
        <f>IF(N263="snížená",J263,0)</f>
        <v>0</v>
      </c>
      <c r="BG263" s="183">
        <f>IF(N263="zákl. přenesená",J263,0)</f>
        <v>0</v>
      </c>
      <c r="BH263" s="183">
        <f>IF(N263="sníž. přenesená",J263,0)</f>
        <v>0</v>
      </c>
      <c r="BI263" s="183">
        <f>IF(N263="nulová",J263,0)</f>
        <v>0</v>
      </c>
      <c r="BJ263" s="22" t="s">
        <v>15</v>
      </c>
      <c r="BK263" s="183">
        <f>ROUND(I263*H263,2)</f>
        <v>0</v>
      </c>
      <c r="BL263" s="22" t="s">
        <v>90</v>
      </c>
      <c r="BM263" s="182" t="s">
        <v>1302</v>
      </c>
    </row>
    <row r="264" spans="1:47" s="35" customFormat="1" ht="12">
      <c r="A264" s="12"/>
      <c r="B264" s="2"/>
      <c r="C264" s="99"/>
      <c r="D264" s="279" t="s">
        <v>738</v>
      </c>
      <c r="E264" s="99"/>
      <c r="F264" s="280" t="s">
        <v>1303</v>
      </c>
      <c r="G264" s="99"/>
      <c r="H264" s="99"/>
      <c r="I264" s="12"/>
      <c r="J264" s="99"/>
      <c r="K264" s="99"/>
      <c r="L264" s="2"/>
      <c r="M264" s="274"/>
      <c r="N264" s="275"/>
      <c r="O264" s="53"/>
      <c r="P264" s="53"/>
      <c r="Q264" s="53"/>
      <c r="R264" s="53"/>
      <c r="S264" s="53"/>
      <c r="T264" s="54"/>
      <c r="U264" s="12"/>
      <c r="V264" s="12"/>
      <c r="W264" s="12"/>
      <c r="X264" s="12"/>
      <c r="Y264" s="12"/>
      <c r="Z264" s="12"/>
      <c r="AA264" s="12"/>
      <c r="AB264" s="12"/>
      <c r="AC264" s="12"/>
      <c r="AD264" s="12"/>
      <c r="AE264" s="12"/>
      <c r="AT264" s="22" t="s">
        <v>738</v>
      </c>
      <c r="AU264" s="22" t="s">
        <v>80</v>
      </c>
    </row>
    <row r="265" spans="1:65" s="35" customFormat="1" ht="24.2" customHeight="1">
      <c r="A265" s="12"/>
      <c r="B265" s="2"/>
      <c r="C265" s="263" t="s">
        <v>452</v>
      </c>
      <c r="D265" s="263" t="s">
        <v>219</v>
      </c>
      <c r="E265" s="264" t="s">
        <v>1304</v>
      </c>
      <c r="F265" s="265" t="s">
        <v>1305</v>
      </c>
      <c r="G265" s="266" t="s">
        <v>152</v>
      </c>
      <c r="H265" s="267">
        <v>1</v>
      </c>
      <c r="I265" s="8"/>
      <c r="J265" s="273">
        <f>ROUND(I265*H265,2)</f>
        <v>0</v>
      </c>
      <c r="K265" s="265" t="s">
        <v>3</v>
      </c>
      <c r="L265" s="199"/>
      <c r="M265" s="9" t="s">
        <v>3</v>
      </c>
      <c r="N265" s="200" t="s">
        <v>43</v>
      </c>
      <c r="O265" s="53"/>
      <c r="P265" s="180">
        <f>O265*H265</f>
        <v>0</v>
      </c>
      <c r="Q265" s="180">
        <v>4.8857</v>
      </c>
      <c r="R265" s="180">
        <f>Q265*H265</f>
        <v>4.8857</v>
      </c>
      <c r="S265" s="180">
        <v>0</v>
      </c>
      <c r="T265" s="181">
        <f>S265*H265</f>
        <v>0</v>
      </c>
      <c r="U265" s="12"/>
      <c r="V265" s="12"/>
      <c r="W265" s="12"/>
      <c r="X265" s="12"/>
      <c r="Y265" s="12"/>
      <c r="Z265" s="12"/>
      <c r="AA265" s="12"/>
      <c r="AB265" s="12"/>
      <c r="AC265" s="12"/>
      <c r="AD265" s="12"/>
      <c r="AE265" s="12"/>
      <c r="AR265" s="182" t="s">
        <v>182</v>
      </c>
      <c r="AT265" s="182" t="s">
        <v>219</v>
      </c>
      <c r="AU265" s="182" t="s">
        <v>80</v>
      </c>
      <c r="AY265" s="22" t="s">
        <v>145</v>
      </c>
      <c r="BE265" s="183">
        <f>IF(N265="základní",J265,0)</f>
        <v>0</v>
      </c>
      <c r="BF265" s="183">
        <f>IF(N265="snížená",J265,0)</f>
        <v>0</v>
      </c>
      <c r="BG265" s="183">
        <f>IF(N265="zákl. přenesená",J265,0)</f>
        <v>0</v>
      </c>
      <c r="BH265" s="183">
        <f>IF(N265="sníž. přenesená",J265,0)</f>
        <v>0</v>
      </c>
      <c r="BI265" s="183">
        <f>IF(N265="nulová",J265,0)</f>
        <v>0</v>
      </c>
      <c r="BJ265" s="22" t="s">
        <v>15</v>
      </c>
      <c r="BK265" s="183">
        <f>ROUND(I265*H265,2)</f>
        <v>0</v>
      </c>
      <c r="BL265" s="22" t="s">
        <v>90</v>
      </c>
      <c r="BM265" s="182" t="s">
        <v>1306</v>
      </c>
    </row>
    <row r="266" spans="1:65" s="35" customFormat="1" ht="24.2" customHeight="1">
      <c r="A266" s="12"/>
      <c r="B266" s="2"/>
      <c r="C266" s="263" t="s">
        <v>457</v>
      </c>
      <c r="D266" s="263" t="s">
        <v>219</v>
      </c>
      <c r="E266" s="264" t="s">
        <v>1307</v>
      </c>
      <c r="F266" s="265" t="s">
        <v>1308</v>
      </c>
      <c r="G266" s="266" t="s">
        <v>152</v>
      </c>
      <c r="H266" s="267">
        <v>1</v>
      </c>
      <c r="I266" s="8"/>
      <c r="J266" s="273">
        <f>ROUND(I266*H266,2)</f>
        <v>0</v>
      </c>
      <c r="K266" s="265" t="s">
        <v>3</v>
      </c>
      <c r="L266" s="199"/>
      <c r="M266" s="9" t="s">
        <v>3</v>
      </c>
      <c r="N266" s="200" t="s">
        <v>43</v>
      </c>
      <c r="O266" s="53"/>
      <c r="P266" s="180">
        <f>O266*H266</f>
        <v>0</v>
      </c>
      <c r="Q266" s="180">
        <v>4.6665</v>
      </c>
      <c r="R266" s="180">
        <f>Q266*H266</f>
        <v>4.6665</v>
      </c>
      <c r="S266" s="180">
        <v>0</v>
      </c>
      <c r="T266" s="181">
        <f>S266*H266</f>
        <v>0</v>
      </c>
      <c r="U266" s="12"/>
      <c r="V266" s="12"/>
      <c r="W266" s="12"/>
      <c r="X266" s="12"/>
      <c r="Y266" s="12"/>
      <c r="Z266" s="12"/>
      <c r="AA266" s="12"/>
      <c r="AB266" s="12"/>
      <c r="AC266" s="12"/>
      <c r="AD266" s="12"/>
      <c r="AE266" s="12"/>
      <c r="AR266" s="182" t="s">
        <v>182</v>
      </c>
      <c r="AT266" s="182" t="s">
        <v>219</v>
      </c>
      <c r="AU266" s="182" t="s">
        <v>80</v>
      </c>
      <c r="AY266" s="22" t="s">
        <v>145</v>
      </c>
      <c r="BE266" s="183">
        <f>IF(N266="základní",J266,0)</f>
        <v>0</v>
      </c>
      <c r="BF266" s="183">
        <f>IF(N266="snížená",J266,0)</f>
        <v>0</v>
      </c>
      <c r="BG266" s="183">
        <f>IF(N266="zákl. přenesená",J266,0)</f>
        <v>0</v>
      </c>
      <c r="BH266" s="183">
        <f>IF(N266="sníž. přenesená",J266,0)</f>
        <v>0</v>
      </c>
      <c r="BI266" s="183">
        <f>IF(N266="nulová",J266,0)</f>
        <v>0</v>
      </c>
      <c r="BJ266" s="22" t="s">
        <v>15</v>
      </c>
      <c r="BK266" s="183">
        <f>ROUND(I266*H266,2)</f>
        <v>0</v>
      </c>
      <c r="BL266" s="22" t="s">
        <v>90</v>
      </c>
      <c r="BM266" s="182" t="s">
        <v>1309</v>
      </c>
    </row>
    <row r="267" spans="1:65" s="35" customFormat="1" ht="24.2" customHeight="1">
      <c r="A267" s="12"/>
      <c r="B267" s="2"/>
      <c r="C267" s="246" t="s">
        <v>462</v>
      </c>
      <c r="D267" s="246" t="s">
        <v>149</v>
      </c>
      <c r="E267" s="247" t="s">
        <v>1310</v>
      </c>
      <c r="F267" s="248" t="s">
        <v>1301</v>
      </c>
      <c r="G267" s="249" t="s">
        <v>152</v>
      </c>
      <c r="H267" s="250">
        <v>10</v>
      </c>
      <c r="I267" s="3"/>
      <c r="J267" s="272">
        <f>ROUND(I267*H267,2)</f>
        <v>0</v>
      </c>
      <c r="K267" s="248" t="s">
        <v>736</v>
      </c>
      <c r="L267" s="2"/>
      <c r="M267" s="4" t="s">
        <v>3</v>
      </c>
      <c r="N267" s="179" t="s">
        <v>43</v>
      </c>
      <c r="O267" s="53"/>
      <c r="P267" s="180">
        <f>O267*H267</f>
        <v>0</v>
      </c>
      <c r="Q267" s="180">
        <v>0.27757</v>
      </c>
      <c r="R267" s="180">
        <f>Q267*H267</f>
        <v>2.7756999999999996</v>
      </c>
      <c r="S267" s="180">
        <v>0</v>
      </c>
      <c r="T267" s="181">
        <f>S267*H267</f>
        <v>0</v>
      </c>
      <c r="U267" s="12"/>
      <c r="V267" s="12"/>
      <c r="W267" s="12"/>
      <c r="X267" s="12"/>
      <c r="Y267" s="12"/>
      <c r="Z267" s="12"/>
      <c r="AA267" s="12"/>
      <c r="AB267" s="12"/>
      <c r="AC267" s="12"/>
      <c r="AD267" s="12"/>
      <c r="AE267" s="12"/>
      <c r="AR267" s="182" t="s">
        <v>90</v>
      </c>
      <c r="AT267" s="182" t="s">
        <v>149</v>
      </c>
      <c r="AU267" s="182" t="s">
        <v>80</v>
      </c>
      <c r="AY267" s="22" t="s">
        <v>145</v>
      </c>
      <c r="BE267" s="183">
        <f>IF(N267="základní",J267,0)</f>
        <v>0</v>
      </c>
      <c r="BF267" s="183">
        <f>IF(N267="snížená",J267,0)</f>
        <v>0</v>
      </c>
      <c r="BG267" s="183">
        <f>IF(N267="zákl. přenesená",J267,0)</f>
        <v>0</v>
      </c>
      <c r="BH267" s="183">
        <f>IF(N267="sníž. přenesená",J267,0)</f>
        <v>0</v>
      </c>
      <c r="BI267" s="183">
        <f>IF(N267="nulová",J267,0)</f>
        <v>0</v>
      </c>
      <c r="BJ267" s="22" t="s">
        <v>15</v>
      </c>
      <c r="BK267" s="183">
        <f>ROUND(I267*H267,2)</f>
        <v>0</v>
      </c>
      <c r="BL267" s="22" t="s">
        <v>90</v>
      </c>
      <c r="BM267" s="182" t="s">
        <v>1311</v>
      </c>
    </row>
    <row r="268" spans="1:47" s="35" customFormat="1" ht="12">
      <c r="A268" s="12"/>
      <c r="B268" s="2"/>
      <c r="C268" s="99"/>
      <c r="D268" s="279" t="s">
        <v>738</v>
      </c>
      <c r="E268" s="99"/>
      <c r="F268" s="280" t="s">
        <v>1312</v>
      </c>
      <c r="G268" s="99"/>
      <c r="H268" s="99"/>
      <c r="I268" s="12"/>
      <c r="J268" s="99"/>
      <c r="K268" s="99"/>
      <c r="L268" s="2"/>
      <c r="M268" s="274"/>
      <c r="N268" s="275"/>
      <c r="O268" s="53"/>
      <c r="P268" s="53"/>
      <c r="Q268" s="53"/>
      <c r="R268" s="53"/>
      <c r="S268" s="53"/>
      <c r="T268" s="54"/>
      <c r="U268" s="12"/>
      <c r="V268" s="12"/>
      <c r="W268" s="12"/>
      <c r="X268" s="12"/>
      <c r="Y268" s="12"/>
      <c r="Z268" s="12"/>
      <c r="AA268" s="12"/>
      <c r="AB268" s="12"/>
      <c r="AC268" s="12"/>
      <c r="AD268" s="12"/>
      <c r="AE268" s="12"/>
      <c r="AT268" s="22" t="s">
        <v>738</v>
      </c>
      <c r="AU268" s="22" t="s">
        <v>80</v>
      </c>
    </row>
    <row r="269" spans="1:65" s="35" customFormat="1" ht="24.2" customHeight="1">
      <c r="A269" s="12"/>
      <c r="B269" s="2"/>
      <c r="C269" s="263" t="s">
        <v>468</v>
      </c>
      <c r="D269" s="263" t="s">
        <v>219</v>
      </c>
      <c r="E269" s="264" t="s">
        <v>1313</v>
      </c>
      <c r="F269" s="265" t="s">
        <v>1314</v>
      </c>
      <c r="G269" s="266" t="s">
        <v>152</v>
      </c>
      <c r="H269" s="267">
        <v>1</v>
      </c>
      <c r="I269" s="8"/>
      <c r="J269" s="273">
        <f aca="true" t="shared" si="30" ref="J269:J279">ROUND(I269*H269,2)</f>
        <v>0</v>
      </c>
      <c r="K269" s="265" t="s">
        <v>3</v>
      </c>
      <c r="L269" s="199"/>
      <c r="M269" s="9" t="s">
        <v>3</v>
      </c>
      <c r="N269" s="200" t="s">
        <v>43</v>
      </c>
      <c r="O269" s="53"/>
      <c r="P269" s="180">
        <f aca="true" t="shared" si="31" ref="P269:P279">O269*H269</f>
        <v>0</v>
      </c>
      <c r="Q269" s="180">
        <v>6.0674</v>
      </c>
      <c r="R269" s="180">
        <f aca="true" t="shared" si="32" ref="R269:R279">Q269*H269</f>
        <v>6.0674</v>
      </c>
      <c r="S269" s="180">
        <v>0</v>
      </c>
      <c r="T269" s="181">
        <f aca="true" t="shared" si="33" ref="T269:T279">S269*H269</f>
        <v>0</v>
      </c>
      <c r="U269" s="12"/>
      <c r="V269" s="12"/>
      <c r="W269" s="12"/>
      <c r="X269" s="12"/>
      <c r="Y269" s="12"/>
      <c r="Z269" s="12"/>
      <c r="AA269" s="12"/>
      <c r="AB269" s="12"/>
      <c r="AC269" s="12"/>
      <c r="AD269" s="12"/>
      <c r="AE269" s="12"/>
      <c r="AR269" s="182" t="s">
        <v>182</v>
      </c>
      <c r="AT269" s="182" t="s">
        <v>219</v>
      </c>
      <c r="AU269" s="182" t="s">
        <v>80</v>
      </c>
      <c r="AY269" s="22" t="s">
        <v>145</v>
      </c>
      <c r="BE269" s="183">
        <f aca="true" t="shared" si="34" ref="BE269:BE279">IF(N269="základní",J269,0)</f>
        <v>0</v>
      </c>
      <c r="BF269" s="183">
        <f aca="true" t="shared" si="35" ref="BF269:BF279">IF(N269="snížená",J269,0)</f>
        <v>0</v>
      </c>
      <c r="BG269" s="183">
        <f aca="true" t="shared" si="36" ref="BG269:BG279">IF(N269="zákl. přenesená",J269,0)</f>
        <v>0</v>
      </c>
      <c r="BH269" s="183">
        <f aca="true" t="shared" si="37" ref="BH269:BH279">IF(N269="sníž. přenesená",J269,0)</f>
        <v>0</v>
      </c>
      <c r="BI269" s="183">
        <f aca="true" t="shared" si="38" ref="BI269:BI279">IF(N269="nulová",J269,0)</f>
        <v>0</v>
      </c>
      <c r="BJ269" s="22" t="s">
        <v>15</v>
      </c>
      <c r="BK269" s="183">
        <f aca="true" t="shared" si="39" ref="BK269:BK279">ROUND(I269*H269,2)</f>
        <v>0</v>
      </c>
      <c r="BL269" s="22" t="s">
        <v>90</v>
      </c>
      <c r="BM269" s="182" t="s">
        <v>1315</v>
      </c>
    </row>
    <row r="270" spans="1:65" s="35" customFormat="1" ht="24.2" customHeight="1">
      <c r="A270" s="12"/>
      <c r="B270" s="2"/>
      <c r="C270" s="263" t="s">
        <v>473</v>
      </c>
      <c r="D270" s="263" t="s">
        <v>219</v>
      </c>
      <c r="E270" s="264" t="s">
        <v>1316</v>
      </c>
      <c r="F270" s="265" t="s">
        <v>1317</v>
      </c>
      <c r="G270" s="266" t="s">
        <v>152</v>
      </c>
      <c r="H270" s="267">
        <v>1</v>
      </c>
      <c r="I270" s="8"/>
      <c r="J270" s="273">
        <f t="shared" si="30"/>
        <v>0</v>
      </c>
      <c r="K270" s="265" t="s">
        <v>3</v>
      </c>
      <c r="L270" s="199"/>
      <c r="M270" s="9" t="s">
        <v>3</v>
      </c>
      <c r="N270" s="200" t="s">
        <v>43</v>
      </c>
      <c r="O270" s="53"/>
      <c r="P270" s="180">
        <f t="shared" si="31"/>
        <v>0</v>
      </c>
      <c r="Q270" s="180">
        <v>9.2997</v>
      </c>
      <c r="R270" s="180">
        <f t="shared" si="32"/>
        <v>9.2997</v>
      </c>
      <c r="S270" s="180">
        <v>0</v>
      </c>
      <c r="T270" s="181">
        <f t="shared" si="33"/>
        <v>0</v>
      </c>
      <c r="U270" s="12"/>
      <c r="V270" s="12"/>
      <c r="W270" s="12"/>
      <c r="X270" s="12"/>
      <c r="Y270" s="12"/>
      <c r="Z270" s="12"/>
      <c r="AA270" s="12"/>
      <c r="AB270" s="12"/>
      <c r="AC270" s="12"/>
      <c r="AD270" s="12"/>
      <c r="AE270" s="12"/>
      <c r="AR270" s="182" t="s">
        <v>182</v>
      </c>
      <c r="AT270" s="182" t="s">
        <v>219</v>
      </c>
      <c r="AU270" s="182" t="s">
        <v>80</v>
      </c>
      <c r="AY270" s="22" t="s">
        <v>145</v>
      </c>
      <c r="BE270" s="183">
        <f t="shared" si="34"/>
        <v>0</v>
      </c>
      <c r="BF270" s="183">
        <f t="shared" si="35"/>
        <v>0</v>
      </c>
      <c r="BG270" s="183">
        <f t="shared" si="36"/>
        <v>0</v>
      </c>
      <c r="BH270" s="183">
        <f t="shared" si="37"/>
        <v>0</v>
      </c>
      <c r="BI270" s="183">
        <f t="shared" si="38"/>
        <v>0</v>
      </c>
      <c r="BJ270" s="22" t="s">
        <v>15</v>
      </c>
      <c r="BK270" s="183">
        <f t="shared" si="39"/>
        <v>0</v>
      </c>
      <c r="BL270" s="22" t="s">
        <v>90</v>
      </c>
      <c r="BM270" s="182" t="s">
        <v>1318</v>
      </c>
    </row>
    <row r="271" spans="1:65" s="35" customFormat="1" ht="24.2" customHeight="1">
      <c r="A271" s="12"/>
      <c r="B271" s="2"/>
      <c r="C271" s="263" t="s">
        <v>477</v>
      </c>
      <c r="D271" s="263" t="s">
        <v>219</v>
      </c>
      <c r="E271" s="264" t="s">
        <v>1319</v>
      </c>
      <c r="F271" s="265" t="s">
        <v>1320</v>
      </c>
      <c r="G271" s="266" t="s">
        <v>152</v>
      </c>
      <c r="H271" s="267">
        <v>1</v>
      </c>
      <c r="I271" s="8"/>
      <c r="J271" s="273">
        <f t="shared" si="30"/>
        <v>0</v>
      </c>
      <c r="K271" s="265" t="s">
        <v>3</v>
      </c>
      <c r="L271" s="199"/>
      <c r="M271" s="9" t="s">
        <v>3</v>
      </c>
      <c r="N271" s="200" t="s">
        <v>43</v>
      </c>
      <c r="O271" s="53"/>
      <c r="P271" s="180">
        <f t="shared" si="31"/>
        <v>0</v>
      </c>
      <c r="Q271" s="180">
        <v>8.7836</v>
      </c>
      <c r="R271" s="180">
        <f t="shared" si="32"/>
        <v>8.7836</v>
      </c>
      <c r="S271" s="180">
        <v>0</v>
      </c>
      <c r="T271" s="181">
        <f t="shared" si="33"/>
        <v>0</v>
      </c>
      <c r="U271" s="12"/>
      <c r="V271" s="12"/>
      <c r="W271" s="12"/>
      <c r="X271" s="12"/>
      <c r="Y271" s="12"/>
      <c r="Z271" s="12"/>
      <c r="AA271" s="12"/>
      <c r="AB271" s="12"/>
      <c r="AC271" s="12"/>
      <c r="AD271" s="12"/>
      <c r="AE271" s="12"/>
      <c r="AR271" s="182" t="s">
        <v>182</v>
      </c>
      <c r="AT271" s="182" t="s">
        <v>219</v>
      </c>
      <c r="AU271" s="182" t="s">
        <v>80</v>
      </c>
      <c r="AY271" s="22" t="s">
        <v>145</v>
      </c>
      <c r="BE271" s="183">
        <f t="shared" si="34"/>
        <v>0</v>
      </c>
      <c r="BF271" s="183">
        <f t="shared" si="35"/>
        <v>0</v>
      </c>
      <c r="BG271" s="183">
        <f t="shared" si="36"/>
        <v>0</v>
      </c>
      <c r="BH271" s="183">
        <f t="shared" si="37"/>
        <v>0</v>
      </c>
      <c r="BI271" s="183">
        <f t="shared" si="38"/>
        <v>0</v>
      </c>
      <c r="BJ271" s="22" t="s">
        <v>15</v>
      </c>
      <c r="BK271" s="183">
        <f t="shared" si="39"/>
        <v>0</v>
      </c>
      <c r="BL271" s="22" t="s">
        <v>90</v>
      </c>
      <c r="BM271" s="182" t="s">
        <v>1321</v>
      </c>
    </row>
    <row r="272" spans="1:65" s="35" customFormat="1" ht="24.2" customHeight="1">
      <c r="A272" s="12"/>
      <c r="B272" s="2"/>
      <c r="C272" s="263" t="s">
        <v>481</v>
      </c>
      <c r="D272" s="263" t="s">
        <v>219</v>
      </c>
      <c r="E272" s="264" t="s">
        <v>1322</v>
      </c>
      <c r="F272" s="265" t="s">
        <v>1323</v>
      </c>
      <c r="G272" s="266" t="s">
        <v>152</v>
      </c>
      <c r="H272" s="267">
        <v>1</v>
      </c>
      <c r="I272" s="8"/>
      <c r="J272" s="273">
        <f t="shared" si="30"/>
        <v>0</v>
      </c>
      <c r="K272" s="265" t="s">
        <v>3</v>
      </c>
      <c r="L272" s="199"/>
      <c r="M272" s="9" t="s">
        <v>3</v>
      </c>
      <c r="N272" s="200" t="s">
        <v>43</v>
      </c>
      <c r="O272" s="53"/>
      <c r="P272" s="180">
        <f t="shared" si="31"/>
        <v>0</v>
      </c>
      <c r="Q272" s="180">
        <v>5.5607</v>
      </c>
      <c r="R272" s="180">
        <f t="shared" si="32"/>
        <v>5.5607</v>
      </c>
      <c r="S272" s="180">
        <v>0</v>
      </c>
      <c r="T272" s="181">
        <f t="shared" si="33"/>
        <v>0</v>
      </c>
      <c r="U272" s="12"/>
      <c r="V272" s="12"/>
      <c r="W272" s="12"/>
      <c r="X272" s="12"/>
      <c r="Y272" s="12"/>
      <c r="Z272" s="12"/>
      <c r="AA272" s="12"/>
      <c r="AB272" s="12"/>
      <c r="AC272" s="12"/>
      <c r="AD272" s="12"/>
      <c r="AE272" s="12"/>
      <c r="AR272" s="182" t="s">
        <v>182</v>
      </c>
      <c r="AT272" s="182" t="s">
        <v>219</v>
      </c>
      <c r="AU272" s="182" t="s">
        <v>80</v>
      </c>
      <c r="AY272" s="22" t="s">
        <v>145</v>
      </c>
      <c r="BE272" s="183">
        <f t="shared" si="34"/>
        <v>0</v>
      </c>
      <c r="BF272" s="183">
        <f t="shared" si="35"/>
        <v>0</v>
      </c>
      <c r="BG272" s="183">
        <f t="shared" si="36"/>
        <v>0</v>
      </c>
      <c r="BH272" s="183">
        <f t="shared" si="37"/>
        <v>0</v>
      </c>
      <c r="BI272" s="183">
        <f t="shared" si="38"/>
        <v>0</v>
      </c>
      <c r="BJ272" s="22" t="s">
        <v>15</v>
      </c>
      <c r="BK272" s="183">
        <f t="shared" si="39"/>
        <v>0</v>
      </c>
      <c r="BL272" s="22" t="s">
        <v>90</v>
      </c>
      <c r="BM272" s="182" t="s">
        <v>1324</v>
      </c>
    </row>
    <row r="273" spans="1:65" s="35" customFormat="1" ht="24.2" customHeight="1">
      <c r="A273" s="12"/>
      <c r="B273" s="2"/>
      <c r="C273" s="263" t="s">
        <v>485</v>
      </c>
      <c r="D273" s="263" t="s">
        <v>219</v>
      </c>
      <c r="E273" s="264" t="s">
        <v>1325</v>
      </c>
      <c r="F273" s="265" t="s">
        <v>1326</v>
      </c>
      <c r="G273" s="266" t="s">
        <v>152</v>
      </c>
      <c r="H273" s="267">
        <v>1</v>
      </c>
      <c r="I273" s="8"/>
      <c r="J273" s="273">
        <f t="shared" si="30"/>
        <v>0</v>
      </c>
      <c r="K273" s="265" t="s">
        <v>3</v>
      </c>
      <c r="L273" s="199"/>
      <c r="M273" s="9" t="s">
        <v>3</v>
      </c>
      <c r="N273" s="200" t="s">
        <v>43</v>
      </c>
      <c r="O273" s="53"/>
      <c r="P273" s="180">
        <f t="shared" si="31"/>
        <v>0</v>
      </c>
      <c r="Q273" s="180">
        <v>5.4081</v>
      </c>
      <c r="R273" s="180">
        <f t="shared" si="32"/>
        <v>5.4081</v>
      </c>
      <c r="S273" s="180">
        <v>0</v>
      </c>
      <c r="T273" s="181">
        <f t="shared" si="33"/>
        <v>0</v>
      </c>
      <c r="U273" s="12"/>
      <c r="V273" s="12"/>
      <c r="W273" s="12"/>
      <c r="X273" s="12"/>
      <c r="Y273" s="12"/>
      <c r="Z273" s="12"/>
      <c r="AA273" s="12"/>
      <c r="AB273" s="12"/>
      <c r="AC273" s="12"/>
      <c r="AD273" s="12"/>
      <c r="AE273" s="12"/>
      <c r="AR273" s="182" t="s">
        <v>182</v>
      </c>
      <c r="AT273" s="182" t="s">
        <v>219</v>
      </c>
      <c r="AU273" s="182" t="s">
        <v>80</v>
      </c>
      <c r="AY273" s="22" t="s">
        <v>145</v>
      </c>
      <c r="BE273" s="183">
        <f t="shared" si="34"/>
        <v>0</v>
      </c>
      <c r="BF273" s="183">
        <f t="shared" si="35"/>
        <v>0</v>
      </c>
      <c r="BG273" s="183">
        <f t="shared" si="36"/>
        <v>0</v>
      </c>
      <c r="BH273" s="183">
        <f t="shared" si="37"/>
        <v>0</v>
      </c>
      <c r="BI273" s="183">
        <f t="shared" si="38"/>
        <v>0</v>
      </c>
      <c r="BJ273" s="22" t="s">
        <v>15</v>
      </c>
      <c r="BK273" s="183">
        <f t="shared" si="39"/>
        <v>0</v>
      </c>
      <c r="BL273" s="22" t="s">
        <v>90</v>
      </c>
      <c r="BM273" s="182" t="s">
        <v>1327</v>
      </c>
    </row>
    <row r="274" spans="1:65" s="35" customFormat="1" ht="24.2" customHeight="1">
      <c r="A274" s="12"/>
      <c r="B274" s="2"/>
      <c r="C274" s="263" t="s">
        <v>489</v>
      </c>
      <c r="D274" s="263" t="s">
        <v>219</v>
      </c>
      <c r="E274" s="264" t="s">
        <v>1328</v>
      </c>
      <c r="F274" s="265" t="s">
        <v>1329</v>
      </c>
      <c r="G274" s="266" t="s">
        <v>152</v>
      </c>
      <c r="H274" s="267">
        <v>1</v>
      </c>
      <c r="I274" s="8"/>
      <c r="J274" s="273">
        <f t="shared" si="30"/>
        <v>0</v>
      </c>
      <c r="K274" s="265" t="s">
        <v>3</v>
      </c>
      <c r="L274" s="199"/>
      <c r="M274" s="9" t="s">
        <v>3</v>
      </c>
      <c r="N274" s="200" t="s">
        <v>43</v>
      </c>
      <c r="O274" s="53"/>
      <c r="P274" s="180">
        <f t="shared" si="31"/>
        <v>0</v>
      </c>
      <c r="Q274" s="180">
        <v>8.1765</v>
      </c>
      <c r="R274" s="180">
        <f t="shared" si="32"/>
        <v>8.1765</v>
      </c>
      <c r="S274" s="180">
        <v>0</v>
      </c>
      <c r="T274" s="181">
        <f t="shared" si="33"/>
        <v>0</v>
      </c>
      <c r="U274" s="12"/>
      <c r="V274" s="12"/>
      <c r="W274" s="12"/>
      <c r="X274" s="12"/>
      <c r="Y274" s="12"/>
      <c r="Z274" s="12"/>
      <c r="AA274" s="12"/>
      <c r="AB274" s="12"/>
      <c r="AC274" s="12"/>
      <c r="AD274" s="12"/>
      <c r="AE274" s="12"/>
      <c r="AR274" s="182" t="s">
        <v>182</v>
      </c>
      <c r="AT274" s="182" t="s">
        <v>219</v>
      </c>
      <c r="AU274" s="182" t="s">
        <v>80</v>
      </c>
      <c r="AY274" s="22" t="s">
        <v>145</v>
      </c>
      <c r="BE274" s="183">
        <f t="shared" si="34"/>
        <v>0</v>
      </c>
      <c r="BF274" s="183">
        <f t="shared" si="35"/>
        <v>0</v>
      </c>
      <c r="BG274" s="183">
        <f t="shared" si="36"/>
        <v>0</v>
      </c>
      <c r="BH274" s="183">
        <f t="shared" si="37"/>
        <v>0</v>
      </c>
      <c r="BI274" s="183">
        <f t="shared" si="38"/>
        <v>0</v>
      </c>
      <c r="BJ274" s="22" t="s">
        <v>15</v>
      </c>
      <c r="BK274" s="183">
        <f t="shared" si="39"/>
        <v>0</v>
      </c>
      <c r="BL274" s="22" t="s">
        <v>90</v>
      </c>
      <c r="BM274" s="182" t="s">
        <v>1330</v>
      </c>
    </row>
    <row r="275" spans="1:65" s="35" customFormat="1" ht="24.2" customHeight="1">
      <c r="A275" s="12"/>
      <c r="B275" s="2"/>
      <c r="C275" s="263" t="s">
        <v>493</v>
      </c>
      <c r="D275" s="263" t="s">
        <v>219</v>
      </c>
      <c r="E275" s="264" t="s">
        <v>1331</v>
      </c>
      <c r="F275" s="265" t="s">
        <v>1332</v>
      </c>
      <c r="G275" s="266" t="s">
        <v>152</v>
      </c>
      <c r="H275" s="267">
        <v>1</v>
      </c>
      <c r="I275" s="8"/>
      <c r="J275" s="273">
        <f t="shared" si="30"/>
        <v>0</v>
      </c>
      <c r="K275" s="265" t="s">
        <v>3</v>
      </c>
      <c r="L275" s="199"/>
      <c r="M275" s="9" t="s">
        <v>3</v>
      </c>
      <c r="N275" s="200" t="s">
        <v>43</v>
      </c>
      <c r="O275" s="53"/>
      <c r="P275" s="180">
        <f t="shared" si="31"/>
        <v>0</v>
      </c>
      <c r="Q275" s="180">
        <v>8.6927</v>
      </c>
      <c r="R275" s="180">
        <f t="shared" si="32"/>
        <v>8.6927</v>
      </c>
      <c r="S275" s="180">
        <v>0</v>
      </c>
      <c r="T275" s="181">
        <f t="shared" si="33"/>
        <v>0</v>
      </c>
      <c r="U275" s="12"/>
      <c r="V275" s="12"/>
      <c r="W275" s="12"/>
      <c r="X275" s="12"/>
      <c r="Y275" s="12"/>
      <c r="Z275" s="12"/>
      <c r="AA275" s="12"/>
      <c r="AB275" s="12"/>
      <c r="AC275" s="12"/>
      <c r="AD275" s="12"/>
      <c r="AE275" s="12"/>
      <c r="AR275" s="182" t="s">
        <v>182</v>
      </c>
      <c r="AT275" s="182" t="s">
        <v>219</v>
      </c>
      <c r="AU275" s="182" t="s">
        <v>80</v>
      </c>
      <c r="AY275" s="22" t="s">
        <v>145</v>
      </c>
      <c r="BE275" s="183">
        <f t="shared" si="34"/>
        <v>0</v>
      </c>
      <c r="BF275" s="183">
        <f t="shared" si="35"/>
        <v>0</v>
      </c>
      <c r="BG275" s="183">
        <f t="shared" si="36"/>
        <v>0</v>
      </c>
      <c r="BH275" s="183">
        <f t="shared" si="37"/>
        <v>0</v>
      </c>
      <c r="BI275" s="183">
        <f t="shared" si="38"/>
        <v>0</v>
      </c>
      <c r="BJ275" s="22" t="s">
        <v>15</v>
      </c>
      <c r="BK275" s="183">
        <f t="shared" si="39"/>
        <v>0</v>
      </c>
      <c r="BL275" s="22" t="s">
        <v>90</v>
      </c>
      <c r="BM275" s="182" t="s">
        <v>1333</v>
      </c>
    </row>
    <row r="276" spans="1:65" s="35" customFormat="1" ht="24.2" customHeight="1">
      <c r="A276" s="12"/>
      <c r="B276" s="2"/>
      <c r="C276" s="263" t="s">
        <v>497</v>
      </c>
      <c r="D276" s="263" t="s">
        <v>219</v>
      </c>
      <c r="E276" s="264" t="s">
        <v>1334</v>
      </c>
      <c r="F276" s="265" t="s">
        <v>1335</v>
      </c>
      <c r="G276" s="266" t="s">
        <v>152</v>
      </c>
      <c r="H276" s="267">
        <v>1</v>
      </c>
      <c r="I276" s="8"/>
      <c r="J276" s="273">
        <f t="shared" si="30"/>
        <v>0</v>
      </c>
      <c r="K276" s="265" t="s">
        <v>3</v>
      </c>
      <c r="L276" s="199"/>
      <c r="M276" s="9" t="s">
        <v>3</v>
      </c>
      <c r="N276" s="200" t="s">
        <v>43</v>
      </c>
      <c r="O276" s="53"/>
      <c r="P276" s="180">
        <f t="shared" si="31"/>
        <v>0</v>
      </c>
      <c r="Q276" s="180">
        <v>5.3091</v>
      </c>
      <c r="R276" s="180">
        <f t="shared" si="32"/>
        <v>5.3091</v>
      </c>
      <c r="S276" s="180">
        <v>0</v>
      </c>
      <c r="T276" s="181">
        <f t="shared" si="33"/>
        <v>0</v>
      </c>
      <c r="U276" s="12"/>
      <c r="V276" s="12"/>
      <c r="W276" s="12"/>
      <c r="X276" s="12"/>
      <c r="Y276" s="12"/>
      <c r="Z276" s="12"/>
      <c r="AA276" s="12"/>
      <c r="AB276" s="12"/>
      <c r="AC276" s="12"/>
      <c r="AD276" s="12"/>
      <c r="AE276" s="12"/>
      <c r="AR276" s="182" t="s">
        <v>182</v>
      </c>
      <c r="AT276" s="182" t="s">
        <v>219</v>
      </c>
      <c r="AU276" s="182" t="s">
        <v>80</v>
      </c>
      <c r="AY276" s="22" t="s">
        <v>145</v>
      </c>
      <c r="BE276" s="183">
        <f t="shared" si="34"/>
        <v>0</v>
      </c>
      <c r="BF276" s="183">
        <f t="shared" si="35"/>
        <v>0</v>
      </c>
      <c r="BG276" s="183">
        <f t="shared" si="36"/>
        <v>0</v>
      </c>
      <c r="BH276" s="183">
        <f t="shared" si="37"/>
        <v>0</v>
      </c>
      <c r="BI276" s="183">
        <f t="shared" si="38"/>
        <v>0</v>
      </c>
      <c r="BJ276" s="22" t="s">
        <v>15</v>
      </c>
      <c r="BK276" s="183">
        <f t="shared" si="39"/>
        <v>0</v>
      </c>
      <c r="BL276" s="22" t="s">
        <v>90</v>
      </c>
      <c r="BM276" s="182" t="s">
        <v>1336</v>
      </c>
    </row>
    <row r="277" spans="1:65" s="35" customFormat="1" ht="24.2" customHeight="1">
      <c r="A277" s="12"/>
      <c r="B277" s="2"/>
      <c r="C277" s="263" t="s">
        <v>501</v>
      </c>
      <c r="D277" s="263" t="s">
        <v>219</v>
      </c>
      <c r="E277" s="264" t="s">
        <v>1337</v>
      </c>
      <c r="F277" s="265" t="s">
        <v>1338</v>
      </c>
      <c r="G277" s="266" t="s">
        <v>152</v>
      </c>
      <c r="H277" s="267">
        <v>1</v>
      </c>
      <c r="I277" s="8"/>
      <c r="J277" s="273">
        <f t="shared" si="30"/>
        <v>0</v>
      </c>
      <c r="K277" s="265" t="s">
        <v>3</v>
      </c>
      <c r="L277" s="199"/>
      <c r="M277" s="9" t="s">
        <v>3</v>
      </c>
      <c r="N277" s="200" t="s">
        <v>43</v>
      </c>
      <c r="O277" s="53"/>
      <c r="P277" s="180">
        <f t="shared" si="31"/>
        <v>0</v>
      </c>
      <c r="Q277" s="180">
        <v>5.5818</v>
      </c>
      <c r="R277" s="180">
        <f t="shared" si="32"/>
        <v>5.5818</v>
      </c>
      <c r="S277" s="180">
        <v>0</v>
      </c>
      <c r="T277" s="181">
        <f t="shared" si="33"/>
        <v>0</v>
      </c>
      <c r="U277" s="12"/>
      <c r="V277" s="12"/>
      <c r="W277" s="12"/>
      <c r="X277" s="12"/>
      <c r="Y277" s="12"/>
      <c r="Z277" s="12"/>
      <c r="AA277" s="12"/>
      <c r="AB277" s="12"/>
      <c r="AC277" s="12"/>
      <c r="AD277" s="12"/>
      <c r="AE277" s="12"/>
      <c r="AR277" s="182" t="s">
        <v>182</v>
      </c>
      <c r="AT277" s="182" t="s">
        <v>219</v>
      </c>
      <c r="AU277" s="182" t="s">
        <v>80</v>
      </c>
      <c r="AY277" s="22" t="s">
        <v>145</v>
      </c>
      <c r="BE277" s="183">
        <f t="shared" si="34"/>
        <v>0</v>
      </c>
      <c r="BF277" s="183">
        <f t="shared" si="35"/>
        <v>0</v>
      </c>
      <c r="BG277" s="183">
        <f t="shared" si="36"/>
        <v>0</v>
      </c>
      <c r="BH277" s="183">
        <f t="shared" si="37"/>
        <v>0</v>
      </c>
      <c r="BI277" s="183">
        <f t="shared" si="38"/>
        <v>0</v>
      </c>
      <c r="BJ277" s="22" t="s">
        <v>15</v>
      </c>
      <c r="BK277" s="183">
        <f t="shared" si="39"/>
        <v>0</v>
      </c>
      <c r="BL277" s="22" t="s">
        <v>90</v>
      </c>
      <c r="BM277" s="182" t="s">
        <v>1339</v>
      </c>
    </row>
    <row r="278" spans="1:65" s="35" customFormat="1" ht="24.2" customHeight="1">
      <c r="A278" s="12"/>
      <c r="B278" s="2"/>
      <c r="C278" s="263" t="s">
        <v>505</v>
      </c>
      <c r="D278" s="263" t="s">
        <v>219</v>
      </c>
      <c r="E278" s="264" t="s">
        <v>1340</v>
      </c>
      <c r="F278" s="265" t="s">
        <v>1341</v>
      </c>
      <c r="G278" s="266" t="s">
        <v>152</v>
      </c>
      <c r="H278" s="267">
        <v>1</v>
      </c>
      <c r="I278" s="8"/>
      <c r="J278" s="273">
        <f t="shared" si="30"/>
        <v>0</v>
      </c>
      <c r="K278" s="265" t="s">
        <v>3</v>
      </c>
      <c r="L278" s="199"/>
      <c r="M278" s="9" t="s">
        <v>3</v>
      </c>
      <c r="N278" s="200" t="s">
        <v>43</v>
      </c>
      <c r="O278" s="53"/>
      <c r="P278" s="180">
        <f t="shared" si="31"/>
        <v>0</v>
      </c>
      <c r="Q278" s="180">
        <v>6.0674</v>
      </c>
      <c r="R278" s="180">
        <f t="shared" si="32"/>
        <v>6.0674</v>
      </c>
      <c r="S278" s="180">
        <v>0</v>
      </c>
      <c r="T278" s="181">
        <f t="shared" si="33"/>
        <v>0</v>
      </c>
      <c r="U278" s="12"/>
      <c r="V278" s="12"/>
      <c r="W278" s="12"/>
      <c r="X278" s="12"/>
      <c r="Y278" s="12"/>
      <c r="Z278" s="12"/>
      <c r="AA278" s="12"/>
      <c r="AB278" s="12"/>
      <c r="AC278" s="12"/>
      <c r="AD278" s="12"/>
      <c r="AE278" s="12"/>
      <c r="AR278" s="182" t="s">
        <v>182</v>
      </c>
      <c r="AT278" s="182" t="s">
        <v>219</v>
      </c>
      <c r="AU278" s="182" t="s">
        <v>80</v>
      </c>
      <c r="AY278" s="22" t="s">
        <v>145</v>
      </c>
      <c r="BE278" s="183">
        <f t="shared" si="34"/>
        <v>0</v>
      </c>
      <c r="BF278" s="183">
        <f t="shared" si="35"/>
        <v>0</v>
      </c>
      <c r="BG278" s="183">
        <f t="shared" si="36"/>
        <v>0</v>
      </c>
      <c r="BH278" s="183">
        <f t="shared" si="37"/>
        <v>0</v>
      </c>
      <c r="BI278" s="183">
        <f t="shared" si="38"/>
        <v>0</v>
      </c>
      <c r="BJ278" s="22" t="s">
        <v>15</v>
      </c>
      <c r="BK278" s="183">
        <f t="shared" si="39"/>
        <v>0</v>
      </c>
      <c r="BL278" s="22" t="s">
        <v>90</v>
      </c>
      <c r="BM278" s="182" t="s">
        <v>1342</v>
      </c>
    </row>
    <row r="279" spans="1:65" s="35" customFormat="1" ht="33" customHeight="1">
      <c r="A279" s="12"/>
      <c r="B279" s="2"/>
      <c r="C279" s="246" t="s">
        <v>614</v>
      </c>
      <c r="D279" s="246" t="s">
        <v>149</v>
      </c>
      <c r="E279" s="247" t="s">
        <v>1343</v>
      </c>
      <c r="F279" s="248" t="s">
        <v>1344</v>
      </c>
      <c r="G279" s="249" t="s">
        <v>159</v>
      </c>
      <c r="H279" s="250">
        <v>20.103</v>
      </c>
      <c r="I279" s="3"/>
      <c r="J279" s="272">
        <f t="shared" si="30"/>
        <v>0</v>
      </c>
      <c r="K279" s="248" t="s">
        <v>736</v>
      </c>
      <c r="L279" s="2"/>
      <c r="M279" s="4" t="s">
        <v>3</v>
      </c>
      <c r="N279" s="179" t="s">
        <v>43</v>
      </c>
      <c r="O279" s="53"/>
      <c r="P279" s="180">
        <f t="shared" si="31"/>
        <v>0</v>
      </c>
      <c r="Q279" s="180">
        <v>0</v>
      </c>
      <c r="R279" s="180">
        <f t="shared" si="32"/>
        <v>0</v>
      </c>
      <c r="S279" s="180">
        <v>0</v>
      </c>
      <c r="T279" s="181">
        <f t="shared" si="33"/>
        <v>0</v>
      </c>
      <c r="U279" s="12"/>
      <c r="V279" s="12"/>
      <c r="W279" s="12"/>
      <c r="X279" s="12"/>
      <c r="Y279" s="12"/>
      <c r="Z279" s="12"/>
      <c r="AA279" s="12"/>
      <c r="AB279" s="12"/>
      <c r="AC279" s="12"/>
      <c r="AD279" s="12"/>
      <c r="AE279" s="12"/>
      <c r="AR279" s="182" t="s">
        <v>90</v>
      </c>
      <c r="AT279" s="182" t="s">
        <v>149</v>
      </c>
      <c r="AU279" s="182" t="s">
        <v>80</v>
      </c>
      <c r="AY279" s="22" t="s">
        <v>145</v>
      </c>
      <c r="BE279" s="183">
        <f t="shared" si="34"/>
        <v>0</v>
      </c>
      <c r="BF279" s="183">
        <f t="shared" si="35"/>
        <v>0</v>
      </c>
      <c r="BG279" s="183">
        <f t="shared" si="36"/>
        <v>0</v>
      </c>
      <c r="BH279" s="183">
        <f t="shared" si="37"/>
        <v>0</v>
      </c>
      <c r="BI279" s="183">
        <f t="shared" si="38"/>
        <v>0</v>
      </c>
      <c r="BJ279" s="22" t="s">
        <v>15</v>
      </c>
      <c r="BK279" s="183">
        <f t="shared" si="39"/>
        <v>0</v>
      </c>
      <c r="BL279" s="22" t="s">
        <v>90</v>
      </c>
      <c r="BM279" s="182" t="s">
        <v>1345</v>
      </c>
    </row>
    <row r="280" spans="1:47" s="35" customFormat="1" ht="12">
      <c r="A280" s="12"/>
      <c r="B280" s="2"/>
      <c r="C280" s="99"/>
      <c r="D280" s="279" t="s">
        <v>738</v>
      </c>
      <c r="E280" s="99"/>
      <c r="F280" s="280" t="s">
        <v>1346</v>
      </c>
      <c r="G280" s="99"/>
      <c r="H280" s="99"/>
      <c r="I280" s="12"/>
      <c r="J280" s="99"/>
      <c r="K280" s="99"/>
      <c r="L280" s="2"/>
      <c r="M280" s="274"/>
      <c r="N280" s="275"/>
      <c r="O280" s="53"/>
      <c r="P280" s="53"/>
      <c r="Q280" s="53"/>
      <c r="R280" s="53"/>
      <c r="S280" s="53"/>
      <c r="T280" s="54"/>
      <c r="U280" s="12"/>
      <c r="V280" s="12"/>
      <c r="W280" s="12"/>
      <c r="X280" s="12"/>
      <c r="Y280" s="12"/>
      <c r="Z280" s="12"/>
      <c r="AA280" s="12"/>
      <c r="AB280" s="12"/>
      <c r="AC280" s="12"/>
      <c r="AD280" s="12"/>
      <c r="AE280" s="12"/>
      <c r="AT280" s="22" t="s">
        <v>738</v>
      </c>
      <c r="AU280" s="22" t="s">
        <v>80</v>
      </c>
    </row>
    <row r="281" spans="2:51" s="5" customFormat="1" ht="12">
      <c r="B281" s="184"/>
      <c r="C281" s="251"/>
      <c r="D281" s="252" t="s">
        <v>161</v>
      </c>
      <c r="E281" s="253" t="s">
        <v>3</v>
      </c>
      <c r="F281" s="254" t="s">
        <v>1347</v>
      </c>
      <c r="G281" s="251"/>
      <c r="H281" s="255">
        <v>20.103</v>
      </c>
      <c r="J281" s="251"/>
      <c r="K281" s="251"/>
      <c r="L281" s="184"/>
      <c r="M281" s="186"/>
      <c r="N281" s="187"/>
      <c r="O281" s="187"/>
      <c r="P281" s="187"/>
      <c r="Q281" s="187"/>
      <c r="R281" s="187"/>
      <c r="S281" s="187"/>
      <c r="T281" s="188"/>
      <c r="AT281" s="185" t="s">
        <v>161</v>
      </c>
      <c r="AU281" s="185" t="s">
        <v>80</v>
      </c>
      <c r="AV281" s="5" t="s">
        <v>80</v>
      </c>
      <c r="AW281" s="5" t="s">
        <v>33</v>
      </c>
      <c r="AX281" s="5" t="s">
        <v>15</v>
      </c>
      <c r="AY281" s="185" t="s">
        <v>145</v>
      </c>
    </row>
    <row r="282" spans="1:65" s="35" customFormat="1" ht="16.5" customHeight="1">
      <c r="A282" s="12"/>
      <c r="B282" s="2"/>
      <c r="C282" s="263" t="s">
        <v>619</v>
      </c>
      <c r="D282" s="263" t="s">
        <v>219</v>
      </c>
      <c r="E282" s="264" t="s">
        <v>1348</v>
      </c>
      <c r="F282" s="265" t="s">
        <v>1349</v>
      </c>
      <c r="G282" s="266" t="s">
        <v>159</v>
      </c>
      <c r="H282" s="267">
        <v>22.113</v>
      </c>
      <c r="I282" s="8"/>
      <c r="J282" s="273">
        <f>ROUND(I282*H282,2)</f>
        <v>0</v>
      </c>
      <c r="K282" s="265" t="s">
        <v>3</v>
      </c>
      <c r="L282" s="199"/>
      <c r="M282" s="9" t="s">
        <v>3</v>
      </c>
      <c r="N282" s="200" t="s">
        <v>43</v>
      </c>
      <c r="O282" s="53"/>
      <c r="P282" s="180">
        <f>O282*H282</f>
        <v>0</v>
      </c>
      <c r="Q282" s="180">
        <v>0.0068</v>
      </c>
      <c r="R282" s="180">
        <f>Q282*H282</f>
        <v>0.15036839999999999</v>
      </c>
      <c r="S282" s="180">
        <v>0</v>
      </c>
      <c r="T282" s="181">
        <f>S282*H282</f>
        <v>0</v>
      </c>
      <c r="U282" s="12"/>
      <c r="V282" s="12"/>
      <c r="W282" s="12"/>
      <c r="X282" s="12"/>
      <c r="Y282" s="12"/>
      <c r="Z282" s="12"/>
      <c r="AA282" s="12"/>
      <c r="AB282" s="12"/>
      <c r="AC282" s="12"/>
      <c r="AD282" s="12"/>
      <c r="AE282" s="12"/>
      <c r="AR282" s="182" t="s">
        <v>182</v>
      </c>
      <c r="AT282" s="182" t="s">
        <v>219</v>
      </c>
      <c r="AU282" s="182" t="s">
        <v>80</v>
      </c>
      <c r="AY282" s="22" t="s">
        <v>145</v>
      </c>
      <c r="BE282" s="183">
        <f>IF(N282="základní",J282,0)</f>
        <v>0</v>
      </c>
      <c r="BF282" s="183">
        <f>IF(N282="snížená",J282,0)</f>
        <v>0</v>
      </c>
      <c r="BG282" s="183">
        <f>IF(N282="zákl. přenesená",J282,0)</f>
        <v>0</v>
      </c>
      <c r="BH282" s="183">
        <f>IF(N282="sníž. přenesená",J282,0)</f>
        <v>0</v>
      </c>
      <c r="BI282" s="183">
        <f>IF(N282="nulová",J282,0)</f>
        <v>0</v>
      </c>
      <c r="BJ282" s="22" t="s">
        <v>15</v>
      </c>
      <c r="BK282" s="183">
        <f>ROUND(I282*H282,2)</f>
        <v>0</v>
      </c>
      <c r="BL282" s="22" t="s">
        <v>90</v>
      </c>
      <c r="BM282" s="182" t="s">
        <v>1350</v>
      </c>
    </row>
    <row r="283" spans="2:51" s="5" customFormat="1" ht="12">
      <c r="B283" s="184"/>
      <c r="C283" s="251"/>
      <c r="D283" s="252" t="s">
        <v>161</v>
      </c>
      <c r="E283" s="251"/>
      <c r="F283" s="254" t="s">
        <v>1351</v>
      </c>
      <c r="G283" s="251"/>
      <c r="H283" s="255">
        <v>22.113</v>
      </c>
      <c r="J283" s="251"/>
      <c r="K283" s="251"/>
      <c r="L283" s="184"/>
      <c r="M283" s="186"/>
      <c r="N283" s="187"/>
      <c r="O283" s="187"/>
      <c r="P283" s="187"/>
      <c r="Q283" s="187"/>
      <c r="R283" s="187"/>
      <c r="S283" s="187"/>
      <c r="T283" s="188"/>
      <c r="AT283" s="185" t="s">
        <v>161</v>
      </c>
      <c r="AU283" s="185" t="s">
        <v>80</v>
      </c>
      <c r="AV283" s="5" t="s">
        <v>80</v>
      </c>
      <c r="AW283" s="5" t="s">
        <v>4</v>
      </c>
      <c r="AX283" s="5" t="s">
        <v>15</v>
      </c>
      <c r="AY283" s="185" t="s">
        <v>145</v>
      </c>
    </row>
    <row r="284" spans="1:65" s="35" customFormat="1" ht="16.5" customHeight="1">
      <c r="A284" s="12"/>
      <c r="B284" s="2"/>
      <c r="C284" s="246" t="s">
        <v>626</v>
      </c>
      <c r="D284" s="246" t="s">
        <v>149</v>
      </c>
      <c r="E284" s="247" t="s">
        <v>1352</v>
      </c>
      <c r="F284" s="248" t="s">
        <v>1353</v>
      </c>
      <c r="G284" s="249" t="s">
        <v>707</v>
      </c>
      <c r="H284" s="250">
        <v>1</v>
      </c>
      <c r="I284" s="3"/>
      <c r="J284" s="272">
        <f>ROUND(I284*H284,2)</f>
        <v>0</v>
      </c>
      <c r="K284" s="248" t="s">
        <v>3</v>
      </c>
      <c r="L284" s="2"/>
      <c r="M284" s="4" t="s">
        <v>3</v>
      </c>
      <c r="N284" s="179" t="s">
        <v>43</v>
      </c>
      <c r="O284" s="53"/>
      <c r="P284" s="180">
        <f>O284*H284</f>
        <v>0</v>
      </c>
      <c r="Q284" s="180">
        <v>0</v>
      </c>
      <c r="R284" s="180">
        <f>Q284*H284</f>
        <v>0</v>
      </c>
      <c r="S284" s="180">
        <v>0</v>
      </c>
      <c r="T284" s="181">
        <f>S284*H284</f>
        <v>0</v>
      </c>
      <c r="U284" s="12"/>
      <c r="V284" s="12"/>
      <c r="W284" s="12"/>
      <c r="X284" s="12"/>
      <c r="Y284" s="12"/>
      <c r="Z284" s="12"/>
      <c r="AA284" s="12"/>
      <c r="AB284" s="12"/>
      <c r="AC284" s="12"/>
      <c r="AD284" s="12"/>
      <c r="AE284" s="12"/>
      <c r="AR284" s="182" t="s">
        <v>90</v>
      </c>
      <c r="AT284" s="182" t="s">
        <v>149</v>
      </c>
      <c r="AU284" s="182" t="s">
        <v>80</v>
      </c>
      <c r="AY284" s="22" t="s">
        <v>145</v>
      </c>
      <c r="BE284" s="183">
        <f>IF(N284="základní",J284,0)</f>
        <v>0</v>
      </c>
      <c r="BF284" s="183">
        <f>IF(N284="snížená",J284,0)</f>
        <v>0</v>
      </c>
      <c r="BG284" s="183">
        <f>IF(N284="zákl. přenesená",J284,0)</f>
        <v>0</v>
      </c>
      <c r="BH284" s="183">
        <f>IF(N284="sníž. přenesená",J284,0)</f>
        <v>0</v>
      </c>
      <c r="BI284" s="183">
        <f>IF(N284="nulová",J284,0)</f>
        <v>0</v>
      </c>
      <c r="BJ284" s="22" t="s">
        <v>15</v>
      </c>
      <c r="BK284" s="183">
        <f>ROUND(I284*H284,2)</f>
        <v>0</v>
      </c>
      <c r="BL284" s="22" t="s">
        <v>90</v>
      </c>
      <c r="BM284" s="182" t="s">
        <v>1354</v>
      </c>
    </row>
    <row r="285" spans="1:65" s="35" customFormat="1" ht="16.5" customHeight="1">
      <c r="A285" s="12"/>
      <c r="B285" s="2"/>
      <c r="C285" s="246" t="s">
        <v>631</v>
      </c>
      <c r="D285" s="246" t="s">
        <v>149</v>
      </c>
      <c r="E285" s="247" t="s">
        <v>1355</v>
      </c>
      <c r="F285" s="248" t="s">
        <v>1356</v>
      </c>
      <c r="G285" s="249" t="s">
        <v>707</v>
      </c>
      <c r="H285" s="250">
        <v>1</v>
      </c>
      <c r="I285" s="3"/>
      <c r="J285" s="272">
        <f>ROUND(I285*H285,2)</f>
        <v>0</v>
      </c>
      <c r="K285" s="248" t="s">
        <v>3</v>
      </c>
      <c r="L285" s="2"/>
      <c r="M285" s="4" t="s">
        <v>3</v>
      </c>
      <c r="N285" s="179" t="s">
        <v>43</v>
      </c>
      <c r="O285" s="53"/>
      <c r="P285" s="180">
        <f>O285*H285</f>
        <v>0</v>
      </c>
      <c r="Q285" s="180">
        <v>0</v>
      </c>
      <c r="R285" s="180">
        <f>Q285*H285</f>
        <v>0</v>
      </c>
      <c r="S285" s="180">
        <v>0</v>
      </c>
      <c r="T285" s="181">
        <f>S285*H285</f>
        <v>0</v>
      </c>
      <c r="U285" s="12"/>
      <c r="V285" s="12"/>
      <c r="W285" s="12"/>
      <c r="X285" s="12"/>
      <c r="Y285" s="12"/>
      <c r="Z285" s="12"/>
      <c r="AA285" s="12"/>
      <c r="AB285" s="12"/>
      <c r="AC285" s="12"/>
      <c r="AD285" s="12"/>
      <c r="AE285" s="12"/>
      <c r="AR285" s="182" t="s">
        <v>90</v>
      </c>
      <c r="AT285" s="182" t="s">
        <v>149</v>
      </c>
      <c r="AU285" s="182" t="s">
        <v>80</v>
      </c>
      <c r="AY285" s="22" t="s">
        <v>145</v>
      </c>
      <c r="BE285" s="183">
        <f>IF(N285="základní",J285,0)</f>
        <v>0</v>
      </c>
      <c r="BF285" s="183">
        <f>IF(N285="snížená",J285,0)</f>
        <v>0</v>
      </c>
      <c r="BG285" s="183">
        <f>IF(N285="zákl. přenesená",J285,0)</f>
        <v>0</v>
      </c>
      <c r="BH285" s="183">
        <f>IF(N285="sníž. přenesená",J285,0)</f>
        <v>0</v>
      </c>
      <c r="BI285" s="183">
        <f>IF(N285="nulová",J285,0)</f>
        <v>0</v>
      </c>
      <c r="BJ285" s="22" t="s">
        <v>15</v>
      </c>
      <c r="BK285" s="183">
        <f>ROUND(I285*H285,2)</f>
        <v>0</v>
      </c>
      <c r="BL285" s="22" t="s">
        <v>90</v>
      </c>
      <c r="BM285" s="182" t="s">
        <v>1357</v>
      </c>
    </row>
    <row r="286" spans="1:65" s="35" customFormat="1" ht="21.75" customHeight="1">
      <c r="A286" s="12"/>
      <c r="B286" s="2"/>
      <c r="C286" s="246" t="s">
        <v>637</v>
      </c>
      <c r="D286" s="246" t="s">
        <v>149</v>
      </c>
      <c r="E286" s="247" t="s">
        <v>1358</v>
      </c>
      <c r="F286" s="248" t="s">
        <v>1359</v>
      </c>
      <c r="G286" s="249" t="s">
        <v>707</v>
      </c>
      <c r="H286" s="250">
        <v>2</v>
      </c>
      <c r="I286" s="3"/>
      <c r="J286" s="272">
        <f>ROUND(I286*H286,2)</f>
        <v>0</v>
      </c>
      <c r="K286" s="248" t="s">
        <v>3</v>
      </c>
      <c r="L286" s="2"/>
      <c r="M286" s="4" t="s">
        <v>3</v>
      </c>
      <c r="N286" s="179" t="s">
        <v>43</v>
      </c>
      <c r="O286" s="53"/>
      <c r="P286" s="180">
        <f>O286*H286</f>
        <v>0</v>
      </c>
      <c r="Q286" s="180">
        <v>0</v>
      </c>
      <c r="R286" s="180">
        <f>Q286*H286</f>
        <v>0</v>
      </c>
      <c r="S286" s="180">
        <v>0</v>
      </c>
      <c r="T286" s="181">
        <f>S286*H286</f>
        <v>0</v>
      </c>
      <c r="U286" s="12"/>
      <c r="V286" s="12"/>
      <c r="W286" s="12"/>
      <c r="X286" s="12"/>
      <c r="Y286" s="12"/>
      <c r="Z286" s="12"/>
      <c r="AA286" s="12"/>
      <c r="AB286" s="12"/>
      <c r="AC286" s="12"/>
      <c r="AD286" s="12"/>
      <c r="AE286" s="12"/>
      <c r="AR286" s="182" t="s">
        <v>90</v>
      </c>
      <c r="AT286" s="182" t="s">
        <v>149</v>
      </c>
      <c r="AU286" s="182" t="s">
        <v>80</v>
      </c>
      <c r="AY286" s="22" t="s">
        <v>145</v>
      </c>
      <c r="BE286" s="183">
        <f>IF(N286="základní",J286,0)</f>
        <v>0</v>
      </c>
      <c r="BF286" s="183">
        <f>IF(N286="snížená",J286,0)</f>
        <v>0</v>
      </c>
      <c r="BG286" s="183">
        <f>IF(N286="zákl. přenesená",J286,0)</f>
        <v>0</v>
      </c>
      <c r="BH286" s="183">
        <f>IF(N286="sníž. přenesená",J286,0)</f>
        <v>0</v>
      </c>
      <c r="BI286" s="183">
        <f>IF(N286="nulová",J286,0)</f>
        <v>0</v>
      </c>
      <c r="BJ286" s="22" t="s">
        <v>15</v>
      </c>
      <c r="BK286" s="183">
        <f>ROUND(I286*H286,2)</f>
        <v>0</v>
      </c>
      <c r="BL286" s="22" t="s">
        <v>90</v>
      </c>
      <c r="BM286" s="182" t="s">
        <v>1360</v>
      </c>
    </row>
    <row r="287" spans="2:63" s="1" customFormat="1" ht="22.9" customHeight="1">
      <c r="B287" s="171"/>
      <c r="C287" s="242"/>
      <c r="D287" s="240" t="s">
        <v>71</v>
      </c>
      <c r="E287" s="244" t="s">
        <v>96</v>
      </c>
      <c r="F287" s="244" t="s">
        <v>1361</v>
      </c>
      <c r="G287" s="242"/>
      <c r="H287" s="242"/>
      <c r="J287" s="245">
        <f>BK287</f>
        <v>0</v>
      </c>
      <c r="K287" s="242"/>
      <c r="L287" s="171"/>
      <c r="M287" s="173"/>
      <c r="N287" s="174"/>
      <c r="O287" s="174"/>
      <c r="P287" s="175">
        <f>P288+P304+P336</f>
        <v>0</v>
      </c>
      <c r="Q287" s="174"/>
      <c r="R287" s="175">
        <f>R288+R304+R336</f>
        <v>4.5953991</v>
      </c>
      <c r="S287" s="174"/>
      <c r="T287" s="176">
        <f>T288+T304+T336</f>
        <v>0</v>
      </c>
      <c r="AR287" s="172" t="s">
        <v>15</v>
      </c>
      <c r="AT287" s="177" t="s">
        <v>71</v>
      </c>
      <c r="AU287" s="177" t="s">
        <v>15</v>
      </c>
      <c r="AY287" s="172" t="s">
        <v>145</v>
      </c>
      <c r="BK287" s="178">
        <f>BK288+BK304+BK336</f>
        <v>0</v>
      </c>
    </row>
    <row r="288" spans="2:63" s="1" customFormat="1" ht="20.85" customHeight="1">
      <c r="B288" s="171"/>
      <c r="C288" s="242"/>
      <c r="D288" s="240" t="s">
        <v>71</v>
      </c>
      <c r="E288" s="244" t="s">
        <v>481</v>
      </c>
      <c r="F288" s="244" t="s">
        <v>1362</v>
      </c>
      <c r="G288" s="242"/>
      <c r="H288" s="242"/>
      <c r="J288" s="245">
        <f>BK288</f>
        <v>0</v>
      </c>
      <c r="K288" s="242"/>
      <c r="L288" s="171"/>
      <c r="M288" s="173"/>
      <c r="N288" s="174"/>
      <c r="O288" s="174"/>
      <c r="P288" s="175">
        <f>SUM(P289:P303)</f>
        <v>0</v>
      </c>
      <c r="Q288" s="174"/>
      <c r="R288" s="175">
        <f>SUM(R289:R303)</f>
        <v>1.2931032</v>
      </c>
      <c r="S288" s="174"/>
      <c r="T288" s="176">
        <f>SUM(T289:T303)</f>
        <v>0</v>
      </c>
      <c r="AR288" s="172" t="s">
        <v>15</v>
      </c>
      <c r="AT288" s="177" t="s">
        <v>71</v>
      </c>
      <c r="AU288" s="177" t="s">
        <v>80</v>
      </c>
      <c r="AY288" s="172" t="s">
        <v>145</v>
      </c>
      <c r="BK288" s="178">
        <f>SUM(BK289:BK303)</f>
        <v>0</v>
      </c>
    </row>
    <row r="289" spans="1:65" s="35" customFormat="1" ht="24.2" customHeight="1">
      <c r="A289" s="12"/>
      <c r="B289" s="2"/>
      <c r="C289" s="246" t="s">
        <v>642</v>
      </c>
      <c r="D289" s="246" t="s">
        <v>149</v>
      </c>
      <c r="E289" s="247" t="s">
        <v>1363</v>
      </c>
      <c r="F289" s="248" t="s">
        <v>1364</v>
      </c>
      <c r="G289" s="249" t="s">
        <v>159</v>
      </c>
      <c r="H289" s="250">
        <v>30.53</v>
      </c>
      <c r="I289" s="3"/>
      <c r="J289" s="272">
        <f>ROUND(I289*H289,2)</f>
        <v>0</v>
      </c>
      <c r="K289" s="248" t="s">
        <v>736</v>
      </c>
      <c r="L289" s="2"/>
      <c r="M289" s="4" t="s">
        <v>3</v>
      </c>
      <c r="N289" s="179" t="s">
        <v>43</v>
      </c>
      <c r="O289" s="53"/>
      <c r="P289" s="180">
        <f>O289*H289</f>
        <v>0</v>
      </c>
      <c r="Q289" s="180">
        <v>0.00026</v>
      </c>
      <c r="R289" s="180">
        <f>Q289*H289</f>
        <v>0.0079378</v>
      </c>
      <c r="S289" s="180">
        <v>0</v>
      </c>
      <c r="T289" s="181">
        <f>S289*H289</f>
        <v>0</v>
      </c>
      <c r="U289" s="12"/>
      <c r="V289" s="12"/>
      <c r="W289" s="12"/>
      <c r="X289" s="12"/>
      <c r="Y289" s="12"/>
      <c r="Z289" s="12"/>
      <c r="AA289" s="12"/>
      <c r="AB289" s="12"/>
      <c r="AC289" s="12"/>
      <c r="AD289" s="12"/>
      <c r="AE289" s="12"/>
      <c r="AR289" s="182" t="s">
        <v>90</v>
      </c>
      <c r="AT289" s="182" t="s">
        <v>149</v>
      </c>
      <c r="AU289" s="182" t="s">
        <v>87</v>
      </c>
      <c r="AY289" s="22" t="s">
        <v>145</v>
      </c>
      <c r="BE289" s="183">
        <f>IF(N289="základní",J289,0)</f>
        <v>0</v>
      </c>
      <c r="BF289" s="183">
        <f>IF(N289="snížená",J289,0)</f>
        <v>0</v>
      </c>
      <c r="BG289" s="183">
        <f>IF(N289="zákl. přenesená",J289,0)</f>
        <v>0</v>
      </c>
      <c r="BH289" s="183">
        <f>IF(N289="sníž. přenesená",J289,0)</f>
        <v>0</v>
      </c>
      <c r="BI289" s="183">
        <f>IF(N289="nulová",J289,0)</f>
        <v>0</v>
      </c>
      <c r="BJ289" s="22" t="s">
        <v>15</v>
      </c>
      <c r="BK289" s="183">
        <f>ROUND(I289*H289,2)</f>
        <v>0</v>
      </c>
      <c r="BL289" s="22" t="s">
        <v>90</v>
      </c>
      <c r="BM289" s="182" t="s">
        <v>1365</v>
      </c>
    </row>
    <row r="290" spans="1:47" s="35" customFormat="1" ht="12">
      <c r="A290" s="12"/>
      <c r="B290" s="2"/>
      <c r="C290" s="99"/>
      <c r="D290" s="279" t="s">
        <v>738</v>
      </c>
      <c r="E290" s="99"/>
      <c r="F290" s="280" t="s">
        <v>1366</v>
      </c>
      <c r="G290" s="99"/>
      <c r="H290" s="99"/>
      <c r="I290" s="12"/>
      <c r="J290" s="99"/>
      <c r="K290" s="99"/>
      <c r="L290" s="2"/>
      <c r="M290" s="274"/>
      <c r="N290" s="275"/>
      <c r="O290" s="53"/>
      <c r="P290" s="53"/>
      <c r="Q290" s="53"/>
      <c r="R290" s="53"/>
      <c r="S290" s="53"/>
      <c r="T290" s="54"/>
      <c r="U290" s="12"/>
      <c r="V290" s="12"/>
      <c r="W290" s="12"/>
      <c r="X290" s="12"/>
      <c r="Y290" s="12"/>
      <c r="Z290" s="12"/>
      <c r="AA290" s="12"/>
      <c r="AB290" s="12"/>
      <c r="AC290" s="12"/>
      <c r="AD290" s="12"/>
      <c r="AE290" s="12"/>
      <c r="AT290" s="22" t="s">
        <v>738</v>
      </c>
      <c r="AU290" s="22" t="s">
        <v>87</v>
      </c>
    </row>
    <row r="291" spans="2:51" s="5" customFormat="1" ht="12">
      <c r="B291" s="184"/>
      <c r="C291" s="251"/>
      <c r="D291" s="252" t="s">
        <v>161</v>
      </c>
      <c r="E291" s="253" t="s">
        <v>3</v>
      </c>
      <c r="F291" s="254" t="s">
        <v>1367</v>
      </c>
      <c r="G291" s="251"/>
      <c r="H291" s="255">
        <v>31.05</v>
      </c>
      <c r="J291" s="251"/>
      <c r="K291" s="251"/>
      <c r="L291" s="184"/>
      <c r="M291" s="186"/>
      <c r="N291" s="187"/>
      <c r="O291" s="187"/>
      <c r="P291" s="187"/>
      <c r="Q291" s="187"/>
      <c r="R291" s="187"/>
      <c r="S291" s="187"/>
      <c r="T291" s="188"/>
      <c r="AT291" s="185" t="s">
        <v>161</v>
      </c>
      <c r="AU291" s="185" t="s">
        <v>87</v>
      </c>
      <c r="AV291" s="5" t="s">
        <v>80</v>
      </c>
      <c r="AW291" s="5" t="s">
        <v>33</v>
      </c>
      <c r="AX291" s="5" t="s">
        <v>72</v>
      </c>
      <c r="AY291" s="185" t="s">
        <v>145</v>
      </c>
    </row>
    <row r="292" spans="2:51" s="5" customFormat="1" ht="12">
      <c r="B292" s="184"/>
      <c r="C292" s="251"/>
      <c r="D292" s="252" t="s">
        <v>161</v>
      </c>
      <c r="E292" s="253" t="s">
        <v>3</v>
      </c>
      <c r="F292" s="254" t="s">
        <v>1368</v>
      </c>
      <c r="G292" s="251"/>
      <c r="H292" s="255">
        <v>-3.52</v>
      </c>
      <c r="J292" s="251"/>
      <c r="K292" s="251"/>
      <c r="L292" s="184"/>
      <c r="M292" s="186"/>
      <c r="N292" s="187"/>
      <c r="O292" s="187"/>
      <c r="P292" s="187"/>
      <c r="Q292" s="187"/>
      <c r="R292" s="187"/>
      <c r="S292" s="187"/>
      <c r="T292" s="188"/>
      <c r="AT292" s="185" t="s">
        <v>161</v>
      </c>
      <c r="AU292" s="185" t="s">
        <v>87</v>
      </c>
      <c r="AV292" s="5" t="s">
        <v>80</v>
      </c>
      <c r="AW292" s="5" t="s">
        <v>33</v>
      </c>
      <c r="AX292" s="5" t="s">
        <v>72</v>
      </c>
      <c r="AY292" s="185" t="s">
        <v>145</v>
      </c>
    </row>
    <row r="293" spans="2:51" s="5" customFormat="1" ht="12">
      <c r="B293" s="184"/>
      <c r="C293" s="251"/>
      <c r="D293" s="252" t="s">
        <v>161</v>
      </c>
      <c r="E293" s="253" t="s">
        <v>3</v>
      </c>
      <c r="F293" s="254" t="s">
        <v>1369</v>
      </c>
      <c r="G293" s="251"/>
      <c r="H293" s="255">
        <v>3</v>
      </c>
      <c r="J293" s="251"/>
      <c r="K293" s="251"/>
      <c r="L293" s="184"/>
      <c r="M293" s="186"/>
      <c r="N293" s="187"/>
      <c r="O293" s="187"/>
      <c r="P293" s="187"/>
      <c r="Q293" s="187"/>
      <c r="R293" s="187"/>
      <c r="S293" s="187"/>
      <c r="T293" s="188"/>
      <c r="AT293" s="185" t="s">
        <v>161</v>
      </c>
      <c r="AU293" s="185" t="s">
        <v>87</v>
      </c>
      <c r="AV293" s="5" t="s">
        <v>80</v>
      </c>
      <c r="AW293" s="5" t="s">
        <v>33</v>
      </c>
      <c r="AX293" s="5" t="s">
        <v>72</v>
      </c>
      <c r="AY293" s="185" t="s">
        <v>145</v>
      </c>
    </row>
    <row r="294" spans="2:51" s="7" customFormat="1" ht="12">
      <c r="B294" s="194"/>
      <c r="C294" s="259"/>
      <c r="D294" s="252" t="s">
        <v>161</v>
      </c>
      <c r="E294" s="260" t="s">
        <v>3</v>
      </c>
      <c r="F294" s="261" t="s">
        <v>172</v>
      </c>
      <c r="G294" s="259"/>
      <c r="H294" s="262">
        <v>30.53</v>
      </c>
      <c r="J294" s="259"/>
      <c r="K294" s="259"/>
      <c r="L294" s="194"/>
      <c r="M294" s="196"/>
      <c r="N294" s="197"/>
      <c r="O294" s="197"/>
      <c r="P294" s="197"/>
      <c r="Q294" s="197"/>
      <c r="R294" s="197"/>
      <c r="S294" s="197"/>
      <c r="T294" s="198"/>
      <c r="AT294" s="195" t="s">
        <v>161</v>
      </c>
      <c r="AU294" s="195" t="s">
        <v>87</v>
      </c>
      <c r="AV294" s="7" t="s">
        <v>90</v>
      </c>
      <c r="AW294" s="7" t="s">
        <v>33</v>
      </c>
      <c r="AX294" s="7" t="s">
        <v>15</v>
      </c>
      <c r="AY294" s="195" t="s">
        <v>145</v>
      </c>
    </row>
    <row r="295" spans="1:65" s="35" customFormat="1" ht="44.25" customHeight="1">
      <c r="A295" s="12"/>
      <c r="B295" s="2"/>
      <c r="C295" s="246" t="s">
        <v>646</v>
      </c>
      <c r="D295" s="246" t="s">
        <v>149</v>
      </c>
      <c r="E295" s="247" t="s">
        <v>1370</v>
      </c>
      <c r="F295" s="248" t="s">
        <v>1371</v>
      </c>
      <c r="G295" s="249" t="s">
        <v>159</v>
      </c>
      <c r="H295" s="250">
        <v>30.53</v>
      </c>
      <c r="I295" s="3"/>
      <c r="J295" s="272">
        <f>ROUND(I295*H295,2)</f>
        <v>0</v>
      </c>
      <c r="K295" s="248" t="s">
        <v>736</v>
      </c>
      <c r="L295" s="2"/>
      <c r="M295" s="4" t="s">
        <v>3</v>
      </c>
      <c r="N295" s="179" t="s">
        <v>43</v>
      </c>
      <c r="O295" s="53"/>
      <c r="P295" s="180">
        <f>O295*H295</f>
        <v>0</v>
      </c>
      <c r="Q295" s="180">
        <v>0.01838</v>
      </c>
      <c r="R295" s="180">
        <f>Q295*H295</f>
        <v>0.5611414</v>
      </c>
      <c r="S295" s="180">
        <v>0</v>
      </c>
      <c r="T295" s="181">
        <f>S295*H295</f>
        <v>0</v>
      </c>
      <c r="U295" s="12"/>
      <c r="V295" s="12"/>
      <c r="W295" s="12"/>
      <c r="X295" s="12"/>
      <c r="Y295" s="12"/>
      <c r="Z295" s="12"/>
      <c r="AA295" s="12"/>
      <c r="AB295" s="12"/>
      <c r="AC295" s="12"/>
      <c r="AD295" s="12"/>
      <c r="AE295" s="12"/>
      <c r="AR295" s="182" t="s">
        <v>90</v>
      </c>
      <c r="AT295" s="182" t="s">
        <v>149</v>
      </c>
      <c r="AU295" s="182" t="s">
        <v>87</v>
      </c>
      <c r="AY295" s="22" t="s">
        <v>145</v>
      </c>
      <c r="BE295" s="183">
        <f>IF(N295="základní",J295,0)</f>
        <v>0</v>
      </c>
      <c r="BF295" s="183">
        <f>IF(N295="snížená",J295,0)</f>
        <v>0</v>
      </c>
      <c r="BG295" s="183">
        <f>IF(N295="zákl. přenesená",J295,0)</f>
        <v>0</v>
      </c>
      <c r="BH295" s="183">
        <f>IF(N295="sníž. přenesená",J295,0)</f>
        <v>0</v>
      </c>
      <c r="BI295" s="183">
        <f>IF(N295="nulová",J295,0)</f>
        <v>0</v>
      </c>
      <c r="BJ295" s="22" t="s">
        <v>15</v>
      </c>
      <c r="BK295" s="183">
        <f>ROUND(I295*H295,2)</f>
        <v>0</v>
      </c>
      <c r="BL295" s="22" t="s">
        <v>90</v>
      </c>
      <c r="BM295" s="182" t="s">
        <v>1372</v>
      </c>
    </row>
    <row r="296" spans="1:47" s="35" customFormat="1" ht="12">
      <c r="A296" s="12"/>
      <c r="B296" s="2"/>
      <c r="C296" s="99"/>
      <c r="D296" s="279" t="s">
        <v>738</v>
      </c>
      <c r="E296" s="99"/>
      <c r="F296" s="280" t="s">
        <v>1373</v>
      </c>
      <c r="G296" s="99"/>
      <c r="H296" s="99"/>
      <c r="I296" s="12"/>
      <c r="J296" s="99"/>
      <c r="K296" s="99"/>
      <c r="L296" s="2"/>
      <c r="M296" s="274"/>
      <c r="N296" s="275"/>
      <c r="O296" s="53"/>
      <c r="P296" s="53"/>
      <c r="Q296" s="53"/>
      <c r="R296" s="53"/>
      <c r="S296" s="53"/>
      <c r="T296" s="54"/>
      <c r="U296" s="12"/>
      <c r="V296" s="12"/>
      <c r="W296" s="12"/>
      <c r="X296" s="12"/>
      <c r="Y296" s="12"/>
      <c r="Z296" s="12"/>
      <c r="AA296" s="12"/>
      <c r="AB296" s="12"/>
      <c r="AC296" s="12"/>
      <c r="AD296" s="12"/>
      <c r="AE296" s="12"/>
      <c r="AT296" s="22" t="s">
        <v>738</v>
      </c>
      <c r="AU296" s="22" t="s">
        <v>87</v>
      </c>
    </row>
    <row r="297" spans="1:65" s="35" customFormat="1" ht="33" customHeight="1">
      <c r="A297" s="12"/>
      <c r="B297" s="2"/>
      <c r="C297" s="246" t="s">
        <v>650</v>
      </c>
      <c r="D297" s="246" t="s">
        <v>149</v>
      </c>
      <c r="E297" s="247" t="s">
        <v>1374</v>
      </c>
      <c r="F297" s="248" t="s">
        <v>1375</v>
      </c>
      <c r="G297" s="249" t="s">
        <v>152</v>
      </c>
      <c r="H297" s="250">
        <v>4</v>
      </c>
      <c r="I297" s="3"/>
      <c r="J297" s="272">
        <f>ROUND(I297*H297,2)</f>
        <v>0</v>
      </c>
      <c r="K297" s="248" t="s">
        <v>736</v>
      </c>
      <c r="L297" s="2"/>
      <c r="M297" s="4" t="s">
        <v>3</v>
      </c>
      <c r="N297" s="179" t="s">
        <v>43</v>
      </c>
      <c r="O297" s="53"/>
      <c r="P297" s="180">
        <f>O297*H297</f>
        <v>0</v>
      </c>
      <c r="Q297" s="180">
        <v>0.1575</v>
      </c>
      <c r="R297" s="180">
        <f>Q297*H297</f>
        <v>0.63</v>
      </c>
      <c r="S297" s="180">
        <v>0</v>
      </c>
      <c r="T297" s="181">
        <f>S297*H297</f>
        <v>0</v>
      </c>
      <c r="U297" s="12"/>
      <c r="V297" s="12"/>
      <c r="W297" s="12"/>
      <c r="X297" s="12"/>
      <c r="Y297" s="12"/>
      <c r="Z297" s="12"/>
      <c r="AA297" s="12"/>
      <c r="AB297" s="12"/>
      <c r="AC297" s="12"/>
      <c r="AD297" s="12"/>
      <c r="AE297" s="12"/>
      <c r="AR297" s="182" t="s">
        <v>90</v>
      </c>
      <c r="AT297" s="182" t="s">
        <v>149</v>
      </c>
      <c r="AU297" s="182" t="s">
        <v>87</v>
      </c>
      <c r="AY297" s="22" t="s">
        <v>145</v>
      </c>
      <c r="BE297" s="183">
        <f>IF(N297="základní",J297,0)</f>
        <v>0</v>
      </c>
      <c r="BF297" s="183">
        <f>IF(N297="snížená",J297,0)</f>
        <v>0</v>
      </c>
      <c r="BG297" s="183">
        <f>IF(N297="zákl. přenesená",J297,0)</f>
        <v>0</v>
      </c>
      <c r="BH297" s="183">
        <f>IF(N297="sníž. přenesená",J297,0)</f>
        <v>0</v>
      </c>
      <c r="BI297" s="183">
        <f>IF(N297="nulová",J297,0)</f>
        <v>0</v>
      </c>
      <c r="BJ297" s="22" t="s">
        <v>15</v>
      </c>
      <c r="BK297" s="183">
        <f>ROUND(I297*H297,2)</f>
        <v>0</v>
      </c>
      <c r="BL297" s="22" t="s">
        <v>90</v>
      </c>
      <c r="BM297" s="182" t="s">
        <v>1376</v>
      </c>
    </row>
    <row r="298" spans="1:47" s="35" customFormat="1" ht="12">
      <c r="A298" s="12"/>
      <c r="B298" s="2"/>
      <c r="C298" s="99"/>
      <c r="D298" s="279" t="s">
        <v>738</v>
      </c>
      <c r="E298" s="99"/>
      <c r="F298" s="280" t="s">
        <v>1377</v>
      </c>
      <c r="G298" s="99"/>
      <c r="H298" s="99"/>
      <c r="I298" s="12"/>
      <c r="J298" s="99"/>
      <c r="K298" s="99"/>
      <c r="L298" s="2"/>
      <c r="M298" s="274"/>
      <c r="N298" s="275"/>
      <c r="O298" s="53"/>
      <c r="P298" s="53"/>
      <c r="Q298" s="53"/>
      <c r="R298" s="53"/>
      <c r="S298" s="53"/>
      <c r="T298" s="54"/>
      <c r="U298" s="12"/>
      <c r="V298" s="12"/>
      <c r="W298" s="12"/>
      <c r="X298" s="12"/>
      <c r="Y298" s="12"/>
      <c r="Z298" s="12"/>
      <c r="AA298" s="12"/>
      <c r="AB298" s="12"/>
      <c r="AC298" s="12"/>
      <c r="AD298" s="12"/>
      <c r="AE298" s="12"/>
      <c r="AT298" s="22" t="s">
        <v>738</v>
      </c>
      <c r="AU298" s="22" t="s">
        <v>87</v>
      </c>
    </row>
    <row r="299" spans="2:51" s="6" customFormat="1" ht="12">
      <c r="B299" s="189"/>
      <c r="C299" s="256"/>
      <c r="D299" s="252" t="s">
        <v>161</v>
      </c>
      <c r="E299" s="257" t="s">
        <v>3</v>
      </c>
      <c r="F299" s="258" t="s">
        <v>1378</v>
      </c>
      <c r="G299" s="256"/>
      <c r="H299" s="257" t="s">
        <v>3</v>
      </c>
      <c r="J299" s="256"/>
      <c r="K299" s="256"/>
      <c r="L299" s="189"/>
      <c r="M299" s="191"/>
      <c r="N299" s="192"/>
      <c r="O299" s="192"/>
      <c r="P299" s="192"/>
      <c r="Q299" s="192"/>
      <c r="R299" s="192"/>
      <c r="S299" s="192"/>
      <c r="T299" s="193"/>
      <c r="AT299" s="190" t="s">
        <v>161</v>
      </c>
      <c r="AU299" s="190" t="s">
        <v>87</v>
      </c>
      <c r="AV299" s="6" t="s">
        <v>15</v>
      </c>
      <c r="AW299" s="6" t="s">
        <v>33</v>
      </c>
      <c r="AX299" s="6" t="s">
        <v>72</v>
      </c>
      <c r="AY299" s="190" t="s">
        <v>145</v>
      </c>
    </row>
    <row r="300" spans="2:51" s="5" customFormat="1" ht="12">
      <c r="B300" s="184"/>
      <c r="C300" s="251"/>
      <c r="D300" s="252" t="s">
        <v>161</v>
      </c>
      <c r="E300" s="253" t="s">
        <v>3</v>
      </c>
      <c r="F300" s="254" t="s">
        <v>90</v>
      </c>
      <c r="G300" s="251"/>
      <c r="H300" s="255">
        <v>4</v>
      </c>
      <c r="J300" s="251"/>
      <c r="K300" s="251"/>
      <c r="L300" s="184"/>
      <c r="M300" s="186"/>
      <c r="N300" s="187"/>
      <c r="O300" s="187"/>
      <c r="P300" s="187"/>
      <c r="Q300" s="187"/>
      <c r="R300" s="187"/>
      <c r="S300" s="187"/>
      <c r="T300" s="188"/>
      <c r="AT300" s="185" t="s">
        <v>161</v>
      </c>
      <c r="AU300" s="185" t="s">
        <v>87</v>
      </c>
      <c r="AV300" s="5" t="s">
        <v>80</v>
      </c>
      <c r="AW300" s="5" t="s">
        <v>33</v>
      </c>
      <c r="AX300" s="5" t="s">
        <v>15</v>
      </c>
      <c r="AY300" s="185" t="s">
        <v>145</v>
      </c>
    </row>
    <row r="301" spans="1:65" s="35" customFormat="1" ht="24.2" customHeight="1">
      <c r="A301" s="12"/>
      <c r="B301" s="2"/>
      <c r="C301" s="246" t="s">
        <v>654</v>
      </c>
      <c r="D301" s="246" t="s">
        <v>149</v>
      </c>
      <c r="E301" s="247" t="s">
        <v>1379</v>
      </c>
      <c r="F301" s="248" t="s">
        <v>1380</v>
      </c>
      <c r="G301" s="249" t="s">
        <v>159</v>
      </c>
      <c r="H301" s="250">
        <v>2.8</v>
      </c>
      <c r="I301" s="3"/>
      <c r="J301" s="272">
        <f>ROUND(I301*H301,2)</f>
        <v>0</v>
      </c>
      <c r="K301" s="248" t="s">
        <v>736</v>
      </c>
      <c r="L301" s="2"/>
      <c r="M301" s="4" t="s">
        <v>3</v>
      </c>
      <c r="N301" s="179" t="s">
        <v>43</v>
      </c>
      <c r="O301" s="53"/>
      <c r="P301" s="180">
        <f>O301*H301</f>
        <v>0</v>
      </c>
      <c r="Q301" s="180">
        <v>0.03358</v>
      </c>
      <c r="R301" s="180">
        <f>Q301*H301</f>
        <v>0.094024</v>
      </c>
      <c r="S301" s="180">
        <v>0</v>
      </c>
      <c r="T301" s="181">
        <f>S301*H301</f>
        <v>0</v>
      </c>
      <c r="U301" s="12"/>
      <c r="V301" s="12"/>
      <c r="W301" s="12"/>
      <c r="X301" s="12"/>
      <c r="Y301" s="12"/>
      <c r="Z301" s="12"/>
      <c r="AA301" s="12"/>
      <c r="AB301" s="12"/>
      <c r="AC301" s="12"/>
      <c r="AD301" s="12"/>
      <c r="AE301" s="12"/>
      <c r="AR301" s="182" t="s">
        <v>90</v>
      </c>
      <c r="AT301" s="182" t="s">
        <v>149</v>
      </c>
      <c r="AU301" s="182" t="s">
        <v>87</v>
      </c>
      <c r="AY301" s="22" t="s">
        <v>145</v>
      </c>
      <c r="BE301" s="183">
        <f>IF(N301="základní",J301,0)</f>
        <v>0</v>
      </c>
      <c r="BF301" s="183">
        <f>IF(N301="snížená",J301,0)</f>
        <v>0</v>
      </c>
      <c r="BG301" s="183">
        <f>IF(N301="zákl. přenesená",J301,0)</f>
        <v>0</v>
      </c>
      <c r="BH301" s="183">
        <f>IF(N301="sníž. přenesená",J301,0)</f>
        <v>0</v>
      </c>
      <c r="BI301" s="183">
        <f>IF(N301="nulová",J301,0)</f>
        <v>0</v>
      </c>
      <c r="BJ301" s="22" t="s">
        <v>15</v>
      </c>
      <c r="BK301" s="183">
        <f>ROUND(I301*H301,2)</f>
        <v>0</v>
      </c>
      <c r="BL301" s="22" t="s">
        <v>90</v>
      </c>
      <c r="BM301" s="182" t="s">
        <v>1381</v>
      </c>
    </row>
    <row r="302" spans="1:47" s="35" customFormat="1" ht="12">
      <c r="A302" s="12"/>
      <c r="B302" s="2"/>
      <c r="C302" s="99"/>
      <c r="D302" s="279" t="s">
        <v>738</v>
      </c>
      <c r="E302" s="99"/>
      <c r="F302" s="280" t="s">
        <v>1382</v>
      </c>
      <c r="G302" s="99"/>
      <c r="H302" s="99"/>
      <c r="I302" s="12"/>
      <c r="J302" s="99"/>
      <c r="K302" s="99"/>
      <c r="L302" s="2"/>
      <c r="M302" s="274"/>
      <c r="N302" s="275"/>
      <c r="O302" s="53"/>
      <c r="P302" s="53"/>
      <c r="Q302" s="53"/>
      <c r="R302" s="53"/>
      <c r="S302" s="53"/>
      <c r="T302" s="54"/>
      <c r="U302" s="12"/>
      <c r="V302" s="12"/>
      <c r="W302" s="12"/>
      <c r="X302" s="12"/>
      <c r="Y302" s="12"/>
      <c r="Z302" s="12"/>
      <c r="AA302" s="12"/>
      <c r="AB302" s="12"/>
      <c r="AC302" s="12"/>
      <c r="AD302" s="12"/>
      <c r="AE302" s="12"/>
      <c r="AT302" s="22" t="s">
        <v>738</v>
      </c>
      <c r="AU302" s="22" t="s">
        <v>87</v>
      </c>
    </row>
    <row r="303" spans="2:51" s="5" customFormat="1" ht="12">
      <c r="B303" s="184"/>
      <c r="C303" s="251"/>
      <c r="D303" s="252" t="s">
        <v>161</v>
      </c>
      <c r="E303" s="253" t="s">
        <v>3</v>
      </c>
      <c r="F303" s="254" t="s">
        <v>1383</v>
      </c>
      <c r="G303" s="251"/>
      <c r="H303" s="255">
        <v>2.8</v>
      </c>
      <c r="J303" s="251"/>
      <c r="K303" s="251"/>
      <c r="L303" s="184"/>
      <c r="M303" s="186"/>
      <c r="N303" s="187"/>
      <c r="O303" s="187"/>
      <c r="P303" s="187"/>
      <c r="Q303" s="187"/>
      <c r="R303" s="187"/>
      <c r="S303" s="187"/>
      <c r="T303" s="188"/>
      <c r="AT303" s="185" t="s">
        <v>161</v>
      </c>
      <c r="AU303" s="185" t="s">
        <v>87</v>
      </c>
      <c r="AV303" s="5" t="s">
        <v>80</v>
      </c>
      <c r="AW303" s="5" t="s">
        <v>33</v>
      </c>
      <c r="AX303" s="5" t="s">
        <v>15</v>
      </c>
      <c r="AY303" s="185" t="s">
        <v>145</v>
      </c>
    </row>
    <row r="304" spans="2:63" s="1" customFormat="1" ht="20.85" customHeight="1">
      <c r="B304" s="171"/>
      <c r="C304" s="242"/>
      <c r="D304" s="240" t="s">
        <v>71</v>
      </c>
      <c r="E304" s="244" t="s">
        <v>485</v>
      </c>
      <c r="F304" s="244" t="s">
        <v>1384</v>
      </c>
      <c r="G304" s="242"/>
      <c r="H304" s="242"/>
      <c r="J304" s="245">
        <f>BK304</f>
        <v>0</v>
      </c>
      <c r="K304" s="242"/>
      <c r="L304" s="171"/>
      <c r="M304" s="173"/>
      <c r="N304" s="174"/>
      <c r="O304" s="174"/>
      <c r="P304" s="175">
        <f>SUM(P305:P335)</f>
        <v>0</v>
      </c>
      <c r="Q304" s="174"/>
      <c r="R304" s="175">
        <f>SUM(R305:R335)</f>
        <v>1.3373681</v>
      </c>
      <c r="S304" s="174"/>
      <c r="T304" s="176">
        <f>SUM(T305:T335)</f>
        <v>0</v>
      </c>
      <c r="AR304" s="172" t="s">
        <v>15</v>
      </c>
      <c r="AT304" s="177" t="s">
        <v>71</v>
      </c>
      <c r="AU304" s="177" t="s">
        <v>80</v>
      </c>
      <c r="AY304" s="172" t="s">
        <v>145</v>
      </c>
      <c r="BK304" s="178">
        <f>SUM(BK305:BK335)</f>
        <v>0</v>
      </c>
    </row>
    <row r="305" spans="1:65" s="35" customFormat="1" ht="37.9" customHeight="1">
      <c r="A305" s="12"/>
      <c r="B305" s="2"/>
      <c r="C305" s="246" t="s">
        <v>658</v>
      </c>
      <c r="D305" s="246" t="s">
        <v>149</v>
      </c>
      <c r="E305" s="247" t="s">
        <v>1385</v>
      </c>
      <c r="F305" s="248" t="s">
        <v>1386</v>
      </c>
      <c r="G305" s="249" t="s">
        <v>159</v>
      </c>
      <c r="H305" s="250">
        <v>14.586</v>
      </c>
      <c r="I305" s="3"/>
      <c r="J305" s="272">
        <f>ROUND(I305*H305,2)</f>
        <v>0</v>
      </c>
      <c r="K305" s="248" t="s">
        <v>736</v>
      </c>
      <c r="L305" s="2"/>
      <c r="M305" s="4" t="s">
        <v>3</v>
      </c>
      <c r="N305" s="179" t="s">
        <v>43</v>
      </c>
      <c r="O305" s="53"/>
      <c r="P305" s="180">
        <f>O305*H305</f>
        <v>0</v>
      </c>
      <c r="Q305" s="180">
        <v>0.0014</v>
      </c>
      <c r="R305" s="180">
        <f>Q305*H305</f>
        <v>0.020420400000000002</v>
      </c>
      <c r="S305" s="180">
        <v>0</v>
      </c>
      <c r="T305" s="181">
        <f>S305*H305</f>
        <v>0</v>
      </c>
      <c r="U305" s="12"/>
      <c r="V305" s="12"/>
      <c r="W305" s="12"/>
      <c r="X305" s="12"/>
      <c r="Y305" s="12"/>
      <c r="Z305" s="12"/>
      <c r="AA305" s="12"/>
      <c r="AB305" s="12"/>
      <c r="AC305" s="12"/>
      <c r="AD305" s="12"/>
      <c r="AE305" s="12"/>
      <c r="AR305" s="182" t="s">
        <v>90</v>
      </c>
      <c r="AT305" s="182" t="s">
        <v>149</v>
      </c>
      <c r="AU305" s="182" t="s">
        <v>87</v>
      </c>
      <c r="AY305" s="22" t="s">
        <v>145</v>
      </c>
      <c r="BE305" s="183">
        <f>IF(N305="základní",J305,0)</f>
        <v>0</v>
      </c>
      <c r="BF305" s="183">
        <f>IF(N305="snížená",J305,0)</f>
        <v>0</v>
      </c>
      <c r="BG305" s="183">
        <f>IF(N305="zákl. přenesená",J305,0)</f>
        <v>0</v>
      </c>
      <c r="BH305" s="183">
        <f>IF(N305="sníž. přenesená",J305,0)</f>
        <v>0</v>
      </c>
      <c r="BI305" s="183">
        <f>IF(N305="nulová",J305,0)</f>
        <v>0</v>
      </c>
      <c r="BJ305" s="22" t="s">
        <v>15</v>
      </c>
      <c r="BK305" s="183">
        <f>ROUND(I305*H305,2)</f>
        <v>0</v>
      </c>
      <c r="BL305" s="22" t="s">
        <v>90</v>
      </c>
      <c r="BM305" s="182" t="s">
        <v>1387</v>
      </c>
    </row>
    <row r="306" spans="1:47" s="35" customFormat="1" ht="12">
      <c r="A306" s="12"/>
      <c r="B306" s="2"/>
      <c r="C306" s="99"/>
      <c r="D306" s="279" t="s">
        <v>738</v>
      </c>
      <c r="E306" s="99"/>
      <c r="F306" s="280" t="s">
        <v>1388</v>
      </c>
      <c r="G306" s="99"/>
      <c r="H306" s="99"/>
      <c r="I306" s="12"/>
      <c r="J306" s="99"/>
      <c r="K306" s="99"/>
      <c r="L306" s="2"/>
      <c r="M306" s="274"/>
      <c r="N306" s="275"/>
      <c r="O306" s="53"/>
      <c r="P306" s="53"/>
      <c r="Q306" s="53"/>
      <c r="R306" s="53"/>
      <c r="S306" s="53"/>
      <c r="T306" s="54"/>
      <c r="U306" s="12"/>
      <c r="V306" s="12"/>
      <c r="W306" s="12"/>
      <c r="X306" s="12"/>
      <c r="Y306" s="12"/>
      <c r="Z306" s="12"/>
      <c r="AA306" s="12"/>
      <c r="AB306" s="12"/>
      <c r="AC306" s="12"/>
      <c r="AD306" s="12"/>
      <c r="AE306" s="12"/>
      <c r="AT306" s="22" t="s">
        <v>738</v>
      </c>
      <c r="AU306" s="22" t="s">
        <v>87</v>
      </c>
    </row>
    <row r="307" spans="2:51" s="6" customFormat="1" ht="12">
      <c r="B307" s="189"/>
      <c r="C307" s="256"/>
      <c r="D307" s="252" t="s">
        <v>161</v>
      </c>
      <c r="E307" s="257" t="s">
        <v>3</v>
      </c>
      <c r="F307" s="258" t="s">
        <v>1389</v>
      </c>
      <c r="G307" s="256"/>
      <c r="H307" s="257" t="s">
        <v>3</v>
      </c>
      <c r="J307" s="256"/>
      <c r="K307" s="256"/>
      <c r="L307" s="189"/>
      <c r="M307" s="191"/>
      <c r="N307" s="192"/>
      <c r="O307" s="192"/>
      <c r="P307" s="192"/>
      <c r="Q307" s="192"/>
      <c r="R307" s="192"/>
      <c r="S307" s="192"/>
      <c r="T307" s="193"/>
      <c r="AT307" s="190" t="s">
        <v>161</v>
      </c>
      <c r="AU307" s="190" t="s">
        <v>87</v>
      </c>
      <c r="AV307" s="6" t="s">
        <v>15</v>
      </c>
      <c r="AW307" s="6" t="s">
        <v>33</v>
      </c>
      <c r="AX307" s="6" t="s">
        <v>72</v>
      </c>
      <c r="AY307" s="190" t="s">
        <v>145</v>
      </c>
    </row>
    <row r="308" spans="2:51" s="5" customFormat="1" ht="12">
      <c r="B308" s="184"/>
      <c r="C308" s="251"/>
      <c r="D308" s="252" t="s">
        <v>161</v>
      </c>
      <c r="E308" s="253" t="s">
        <v>3</v>
      </c>
      <c r="F308" s="254" t="s">
        <v>1390</v>
      </c>
      <c r="G308" s="251"/>
      <c r="H308" s="255">
        <v>14.586</v>
      </c>
      <c r="J308" s="251"/>
      <c r="K308" s="251"/>
      <c r="L308" s="184"/>
      <c r="M308" s="186"/>
      <c r="N308" s="187"/>
      <c r="O308" s="187"/>
      <c r="P308" s="187"/>
      <c r="Q308" s="187"/>
      <c r="R308" s="187"/>
      <c r="S308" s="187"/>
      <c r="T308" s="188"/>
      <c r="AT308" s="185" t="s">
        <v>161</v>
      </c>
      <c r="AU308" s="185" t="s">
        <v>87</v>
      </c>
      <c r="AV308" s="5" t="s">
        <v>80</v>
      </c>
      <c r="AW308" s="5" t="s">
        <v>33</v>
      </c>
      <c r="AX308" s="5" t="s">
        <v>15</v>
      </c>
      <c r="AY308" s="185" t="s">
        <v>145</v>
      </c>
    </row>
    <row r="309" spans="1:65" s="35" customFormat="1" ht="78" customHeight="1">
      <c r="A309" s="12"/>
      <c r="B309" s="2"/>
      <c r="C309" s="246" t="s">
        <v>664</v>
      </c>
      <c r="D309" s="246" t="s">
        <v>149</v>
      </c>
      <c r="E309" s="247" t="s">
        <v>1391</v>
      </c>
      <c r="F309" s="248" t="s">
        <v>1392</v>
      </c>
      <c r="G309" s="249" t="s">
        <v>159</v>
      </c>
      <c r="H309" s="250">
        <v>14.586</v>
      </c>
      <c r="I309" s="3"/>
      <c r="J309" s="272">
        <f>ROUND(I309*H309,2)</f>
        <v>0</v>
      </c>
      <c r="K309" s="248" t="s">
        <v>736</v>
      </c>
      <c r="L309" s="2"/>
      <c r="M309" s="4" t="s">
        <v>3</v>
      </c>
      <c r="N309" s="179" t="s">
        <v>43</v>
      </c>
      <c r="O309" s="53"/>
      <c r="P309" s="180">
        <f>O309*H309</f>
        <v>0</v>
      </c>
      <c r="Q309" s="180">
        <v>0.0118</v>
      </c>
      <c r="R309" s="180">
        <f>Q309*H309</f>
        <v>0.1721148</v>
      </c>
      <c r="S309" s="180">
        <v>0</v>
      </c>
      <c r="T309" s="181">
        <f>S309*H309</f>
        <v>0</v>
      </c>
      <c r="U309" s="12"/>
      <c r="V309" s="12"/>
      <c r="W309" s="12"/>
      <c r="X309" s="12"/>
      <c r="Y309" s="12"/>
      <c r="Z309" s="12"/>
      <c r="AA309" s="12"/>
      <c r="AB309" s="12"/>
      <c r="AC309" s="12"/>
      <c r="AD309" s="12"/>
      <c r="AE309" s="12"/>
      <c r="AR309" s="182" t="s">
        <v>90</v>
      </c>
      <c r="AT309" s="182" t="s">
        <v>149</v>
      </c>
      <c r="AU309" s="182" t="s">
        <v>87</v>
      </c>
      <c r="AY309" s="22" t="s">
        <v>145</v>
      </c>
      <c r="BE309" s="183">
        <f>IF(N309="základní",J309,0)</f>
        <v>0</v>
      </c>
      <c r="BF309" s="183">
        <f>IF(N309="snížená",J309,0)</f>
        <v>0</v>
      </c>
      <c r="BG309" s="183">
        <f>IF(N309="zákl. přenesená",J309,0)</f>
        <v>0</v>
      </c>
      <c r="BH309" s="183">
        <f>IF(N309="sníž. přenesená",J309,0)</f>
        <v>0</v>
      </c>
      <c r="BI309" s="183">
        <f>IF(N309="nulová",J309,0)</f>
        <v>0</v>
      </c>
      <c r="BJ309" s="22" t="s">
        <v>15</v>
      </c>
      <c r="BK309" s="183">
        <f>ROUND(I309*H309,2)</f>
        <v>0</v>
      </c>
      <c r="BL309" s="22" t="s">
        <v>90</v>
      </c>
      <c r="BM309" s="182" t="s">
        <v>1393</v>
      </c>
    </row>
    <row r="310" spans="1:47" s="35" customFormat="1" ht="12">
      <c r="A310" s="12"/>
      <c r="B310" s="2"/>
      <c r="C310" s="99"/>
      <c r="D310" s="279" t="s">
        <v>738</v>
      </c>
      <c r="E310" s="99"/>
      <c r="F310" s="280" t="s">
        <v>1394</v>
      </c>
      <c r="G310" s="99"/>
      <c r="H310" s="99"/>
      <c r="I310" s="12"/>
      <c r="J310" s="99"/>
      <c r="K310" s="99"/>
      <c r="L310" s="2"/>
      <c r="M310" s="274"/>
      <c r="N310" s="275"/>
      <c r="O310" s="53"/>
      <c r="P310" s="53"/>
      <c r="Q310" s="53"/>
      <c r="R310" s="53"/>
      <c r="S310" s="53"/>
      <c r="T310" s="54"/>
      <c r="U310" s="12"/>
      <c r="V310" s="12"/>
      <c r="W310" s="12"/>
      <c r="X310" s="12"/>
      <c r="Y310" s="12"/>
      <c r="Z310" s="12"/>
      <c r="AA310" s="12"/>
      <c r="AB310" s="12"/>
      <c r="AC310" s="12"/>
      <c r="AD310" s="12"/>
      <c r="AE310" s="12"/>
      <c r="AT310" s="22" t="s">
        <v>738</v>
      </c>
      <c r="AU310" s="22" t="s">
        <v>87</v>
      </c>
    </row>
    <row r="311" spans="2:51" s="6" customFormat="1" ht="12">
      <c r="B311" s="189"/>
      <c r="C311" s="256"/>
      <c r="D311" s="252" t="s">
        <v>161</v>
      </c>
      <c r="E311" s="257" t="s">
        <v>3</v>
      </c>
      <c r="F311" s="258" t="s">
        <v>1389</v>
      </c>
      <c r="G311" s="256"/>
      <c r="H311" s="257" t="s">
        <v>3</v>
      </c>
      <c r="J311" s="256"/>
      <c r="K311" s="256"/>
      <c r="L311" s="189"/>
      <c r="M311" s="191"/>
      <c r="N311" s="192"/>
      <c r="O311" s="192"/>
      <c r="P311" s="192"/>
      <c r="Q311" s="192"/>
      <c r="R311" s="192"/>
      <c r="S311" s="192"/>
      <c r="T311" s="193"/>
      <c r="AT311" s="190" t="s">
        <v>161</v>
      </c>
      <c r="AU311" s="190" t="s">
        <v>87</v>
      </c>
      <c r="AV311" s="6" t="s">
        <v>15</v>
      </c>
      <c r="AW311" s="6" t="s">
        <v>33</v>
      </c>
      <c r="AX311" s="6" t="s">
        <v>72</v>
      </c>
      <c r="AY311" s="190" t="s">
        <v>145</v>
      </c>
    </row>
    <row r="312" spans="2:51" s="5" customFormat="1" ht="12">
      <c r="B312" s="184"/>
      <c r="C312" s="251"/>
      <c r="D312" s="252" t="s">
        <v>161</v>
      </c>
      <c r="E312" s="253" t="s">
        <v>3</v>
      </c>
      <c r="F312" s="254" t="s">
        <v>1390</v>
      </c>
      <c r="G312" s="251"/>
      <c r="H312" s="255">
        <v>14.586</v>
      </c>
      <c r="J312" s="251"/>
      <c r="K312" s="251"/>
      <c r="L312" s="184"/>
      <c r="M312" s="186"/>
      <c r="N312" s="187"/>
      <c r="O312" s="187"/>
      <c r="P312" s="187"/>
      <c r="Q312" s="187"/>
      <c r="R312" s="187"/>
      <c r="S312" s="187"/>
      <c r="T312" s="188"/>
      <c r="AT312" s="185" t="s">
        <v>161</v>
      </c>
      <c r="AU312" s="185" t="s">
        <v>87</v>
      </c>
      <c r="AV312" s="5" t="s">
        <v>80</v>
      </c>
      <c r="AW312" s="5" t="s">
        <v>33</v>
      </c>
      <c r="AX312" s="5" t="s">
        <v>15</v>
      </c>
      <c r="AY312" s="185" t="s">
        <v>145</v>
      </c>
    </row>
    <row r="313" spans="1:65" s="35" customFormat="1" ht="24.2" customHeight="1">
      <c r="A313" s="12"/>
      <c r="B313" s="2"/>
      <c r="C313" s="263" t="s">
        <v>670</v>
      </c>
      <c r="D313" s="263" t="s">
        <v>219</v>
      </c>
      <c r="E313" s="264" t="s">
        <v>1395</v>
      </c>
      <c r="F313" s="265" t="s">
        <v>1396</v>
      </c>
      <c r="G313" s="266" t="s">
        <v>159</v>
      </c>
      <c r="H313" s="267">
        <v>14.878</v>
      </c>
      <c r="I313" s="8"/>
      <c r="J313" s="273">
        <f>ROUND(I313*H313,2)</f>
        <v>0</v>
      </c>
      <c r="K313" s="265" t="s">
        <v>736</v>
      </c>
      <c r="L313" s="199"/>
      <c r="M313" s="9" t="s">
        <v>3</v>
      </c>
      <c r="N313" s="200" t="s">
        <v>43</v>
      </c>
      <c r="O313" s="53"/>
      <c r="P313" s="180">
        <f>O313*H313</f>
        <v>0</v>
      </c>
      <c r="Q313" s="180">
        <v>0.0295</v>
      </c>
      <c r="R313" s="180">
        <f>Q313*H313</f>
        <v>0.438901</v>
      </c>
      <c r="S313" s="180">
        <v>0</v>
      </c>
      <c r="T313" s="181">
        <f>S313*H313</f>
        <v>0</v>
      </c>
      <c r="U313" s="12"/>
      <c r="V313" s="12"/>
      <c r="W313" s="12"/>
      <c r="X313" s="12"/>
      <c r="Y313" s="12"/>
      <c r="Z313" s="12"/>
      <c r="AA313" s="12"/>
      <c r="AB313" s="12"/>
      <c r="AC313" s="12"/>
      <c r="AD313" s="12"/>
      <c r="AE313" s="12"/>
      <c r="AR313" s="182" t="s">
        <v>182</v>
      </c>
      <c r="AT313" s="182" t="s">
        <v>219</v>
      </c>
      <c r="AU313" s="182" t="s">
        <v>87</v>
      </c>
      <c r="AY313" s="22" t="s">
        <v>145</v>
      </c>
      <c r="BE313" s="183">
        <f>IF(N313="základní",J313,0)</f>
        <v>0</v>
      </c>
      <c r="BF313" s="183">
        <f>IF(N313="snížená",J313,0)</f>
        <v>0</v>
      </c>
      <c r="BG313" s="183">
        <f>IF(N313="zákl. přenesená",J313,0)</f>
        <v>0</v>
      </c>
      <c r="BH313" s="183">
        <f>IF(N313="sníž. přenesená",J313,0)</f>
        <v>0</v>
      </c>
      <c r="BI313" s="183">
        <f>IF(N313="nulová",J313,0)</f>
        <v>0</v>
      </c>
      <c r="BJ313" s="22" t="s">
        <v>15</v>
      </c>
      <c r="BK313" s="183">
        <f>ROUND(I313*H313,2)</f>
        <v>0</v>
      </c>
      <c r="BL313" s="22" t="s">
        <v>90</v>
      </c>
      <c r="BM313" s="182" t="s">
        <v>1397</v>
      </c>
    </row>
    <row r="314" spans="1:47" s="35" customFormat="1" ht="12">
      <c r="A314" s="12"/>
      <c r="B314" s="2"/>
      <c r="C314" s="99"/>
      <c r="D314" s="279" t="s">
        <v>738</v>
      </c>
      <c r="E314" s="99"/>
      <c r="F314" s="280" t="s">
        <v>1398</v>
      </c>
      <c r="G314" s="99"/>
      <c r="H314" s="99"/>
      <c r="I314" s="12"/>
      <c r="J314" s="99"/>
      <c r="K314" s="99"/>
      <c r="L314" s="2"/>
      <c r="M314" s="274"/>
      <c r="N314" s="275"/>
      <c r="O314" s="53"/>
      <c r="P314" s="53"/>
      <c r="Q314" s="53"/>
      <c r="R314" s="53"/>
      <c r="S314" s="53"/>
      <c r="T314" s="54"/>
      <c r="U314" s="12"/>
      <c r="V314" s="12"/>
      <c r="W314" s="12"/>
      <c r="X314" s="12"/>
      <c r="Y314" s="12"/>
      <c r="Z314" s="12"/>
      <c r="AA314" s="12"/>
      <c r="AB314" s="12"/>
      <c r="AC314" s="12"/>
      <c r="AD314" s="12"/>
      <c r="AE314" s="12"/>
      <c r="AT314" s="22" t="s">
        <v>738</v>
      </c>
      <c r="AU314" s="22" t="s">
        <v>87</v>
      </c>
    </row>
    <row r="315" spans="2:51" s="5" customFormat="1" ht="12">
      <c r="B315" s="184"/>
      <c r="C315" s="251"/>
      <c r="D315" s="252" t="s">
        <v>161</v>
      </c>
      <c r="E315" s="251"/>
      <c r="F315" s="254" t="s">
        <v>1399</v>
      </c>
      <c r="G315" s="251"/>
      <c r="H315" s="255">
        <v>14.878</v>
      </c>
      <c r="J315" s="251"/>
      <c r="K315" s="251"/>
      <c r="L315" s="184"/>
      <c r="M315" s="186"/>
      <c r="N315" s="187"/>
      <c r="O315" s="187"/>
      <c r="P315" s="187"/>
      <c r="Q315" s="187"/>
      <c r="R315" s="187"/>
      <c r="S315" s="187"/>
      <c r="T315" s="188"/>
      <c r="AT315" s="185" t="s">
        <v>161</v>
      </c>
      <c r="AU315" s="185" t="s">
        <v>87</v>
      </c>
      <c r="AV315" s="5" t="s">
        <v>80</v>
      </c>
      <c r="AW315" s="5" t="s">
        <v>4</v>
      </c>
      <c r="AX315" s="5" t="s">
        <v>15</v>
      </c>
      <c r="AY315" s="185" t="s">
        <v>145</v>
      </c>
    </row>
    <row r="316" spans="1:65" s="35" customFormat="1" ht="55.5" customHeight="1">
      <c r="A316" s="12"/>
      <c r="B316" s="2"/>
      <c r="C316" s="246" t="s">
        <v>675</v>
      </c>
      <c r="D316" s="246" t="s">
        <v>149</v>
      </c>
      <c r="E316" s="247" t="s">
        <v>1400</v>
      </c>
      <c r="F316" s="248" t="s">
        <v>1401</v>
      </c>
      <c r="G316" s="249" t="s">
        <v>159</v>
      </c>
      <c r="H316" s="250">
        <v>14.586</v>
      </c>
      <c r="I316" s="3"/>
      <c r="J316" s="272">
        <f>ROUND(I316*H316,2)</f>
        <v>0</v>
      </c>
      <c r="K316" s="248" t="s">
        <v>736</v>
      </c>
      <c r="L316" s="2"/>
      <c r="M316" s="4" t="s">
        <v>3</v>
      </c>
      <c r="N316" s="179" t="s">
        <v>43</v>
      </c>
      <c r="O316" s="53"/>
      <c r="P316" s="180">
        <f>O316*H316</f>
        <v>0</v>
      </c>
      <c r="Q316" s="180">
        <v>0.0001</v>
      </c>
      <c r="R316" s="180">
        <f>Q316*H316</f>
        <v>0.0014586</v>
      </c>
      <c r="S316" s="180">
        <v>0</v>
      </c>
      <c r="T316" s="181">
        <f>S316*H316</f>
        <v>0</v>
      </c>
      <c r="U316" s="12"/>
      <c r="V316" s="12"/>
      <c r="W316" s="12"/>
      <c r="X316" s="12"/>
      <c r="Y316" s="12"/>
      <c r="Z316" s="12"/>
      <c r="AA316" s="12"/>
      <c r="AB316" s="12"/>
      <c r="AC316" s="12"/>
      <c r="AD316" s="12"/>
      <c r="AE316" s="12"/>
      <c r="AR316" s="182" t="s">
        <v>90</v>
      </c>
      <c r="AT316" s="182" t="s">
        <v>149</v>
      </c>
      <c r="AU316" s="182" t="s">
        <v>87</v>
      </c>
      <c r="AY316" s="22" t="s">
        <v>145</v>
      </c>
      <c r="BE316" s="183">
        <f>IF(N316="základní",J316,0)</f>
        <v>0</v>
      </c>
      <c r="BF316" s="183">
        <f>IF(N316="snížená",J316,0)</f>
        <v>0</v>
      </c>
      <c r="BG316" s="183">
        <f>IF(N316="zákl. přenesená",J316,0)</f>
        <v>0</v>
      </c>
      <c r="BH316" s="183">
        <f>IF(N316="sníž. přenesená",J316,0)</f>
        <v>0</v>
      </c>
      <c r="BI316" s="183">
        <f>IF(N316="nulová",J316,0)</f>
        <v>0</v>
      </c>
      <c r="BJ316" s="22" t="s">
        <v>15</v>
      </c>
      <c r="BK316" s="183">
        <f>ROUND(I316*H316,2)</f>
        <v>0</v>
      </c>
      <c r="BL316" s="22" t="s">
        <v>90</v>
      </c>
      <c r="BM316" s="182" t="s">
        <v>1402</v>
      </c>
    </row>
    <row r="317" spans="1:47" s="35" customFormat="1" ht="12">
      <c r="A317" s="12"/>
      <c r="B317" s="2"/>
      <c r="C317" s="99"/>
      <c r="D317" s="279" t="s">
        <v>738</v>
      </c>
      <c r="E317" s="99"/>
      <c r="F317" s="280" t="s">
        <v>1403</v>
      </c>
      <c r="G317" s="99"/>
      <c r="H317" s="99"/>
      <c r="I317" s="12"/>
      <c r="J317" s="99"/>
      <c r="K317" s="99"/>
      <c r="L317" s="2"/>
      <c r="M317" s="274"/>
      <c r="N317" s="275"/>
      <c r="O317" s="53"/>
      <c r="P317" s="53"/>
      <c r="Q317" s="53"/>
      <c r="R317" s="53"/>
      <c r="S317" s="53"/>
      <c r="T317" s="54"/>
      <c r="U317" s="12"/>
      <c r="V317" s="12"/>
      <c r="W317" s="12"/>
      <c r="X317" s="12"/>
      <c r="Y317" s="12"/>
      <c r="Z317" s="12"/>
      <c r="AA317" s="12"/>
      <c r="AB317" s="12"/>
      <c r="AC317" s="12"/>
      <c r="AD317" s="12"/>
      <c r="AE317" s="12"/>
      <c r="AT317" s="22" t="s">
        <v>738</v>
      </c>
      <c r="AU317" s="22" t="s">
        <v>87</v>
      </c>
    </row>
    <row r="318" spans="1:65" s="35" customFormat="1" ht="37.9" customHeight="1">
      <c r="A318" s="12"/>
      <c r="B318" s="2"/>
      <c r="C318" s="246" t="s">
        <v>680</v>
      </c>
      <c r="D318" s="246" t="s">
        <v>149</v>
      </c>
      <c r="E318" s="247" t="s">
        <v>1404</v>
      </c>
      <c r="F318" s="248" t="s">
        <v>1405</v>
      </c>
      <c r="G318" s="249" t="s">
        <v>159</v>
      </c>
      <c r="H318" s="250">
        <v>14.586</v>
      </c>
      <c r="I318" s="3"/>
      <c r="J318" s="272">
        <f>ROUND(I318*H318,2)</f>
        <v>0</v>
      </c>
      <c r="K318" s="248" t="s">
        <v>736</v>
      </c>
      <c r="L318" s="2"/>
      <c r="M318" s="4" t="s">
        <v>3</v>
      </c>
      <c r="N318" s="179" t="s">
        <v>43</v>
      </c>
      <c r="O318" s="53"/>
      <c r="P318" s="180">
        <f>O318*H318</f>
        <v>0</v>
      </c>
      <c r="Q318" s="180">
        <v>0.00285</v>
      </c>
      <c r="R318" s="180">
        <f>Q318*H318</f>
        <v>0.041570100000000006</v>
      </c>
      <c r="S318" s="180">
        <v>0</v>
      </c>
      <c r="T318" s="181">
        <f>S318*H318</f>
        <v>0</v>
      </c>
      <c r="U318" s="12"/>
      <c r="V318" s="12"/>
      <c r="W318" s="12"/>
      <c r="X318" s="12"/>
      <c r="Y318" s="12"/>
      <c r="Z318" s="12"/>
      <c r="AA318" s="12"/>
      <c r="AB318" s="12"/>
      <c r="AC318" s="12"/>
      <c r="AD318" s="12"/>
      <c r="AE318" s="12"/>
      <c r="AR318" s="182" t="s">
        <v>90</v>
      </c>
      <c r="AT318" s="182" t="s">
        <v>149</v>
      </c>
      <c r="AU318" s="182" t="s">
        <v>87</v>
      </c>
      <c r="AY318" s="22" t="s">
        <v>145</v>
      </c>
      <c r="BE318" s="183">
        <f>IF(N318="základní",J318,0)</f>
        <v>0</v>
      </c>
      <c r="BF318" s="183">
        <f>IF(N318="snížená",J318,0)</f>
        <v>0</v>
      </c>
      <c r="BG318" s="183">
        <f>IF(N318="zákl. přenesená",J318,0)</f>
        <v>0</v>
      </c>
      <c r="BH318" s="183">
        <f>IF(N318="sníž. přenesená",J318,0)</f>
        <v>0</v>
      </c>
      <c r="BI318" s="183">
        <f>IF(N318="nulová",J318,0)</f>
        <v>0</v>
      </c>
      <c r="BJ318" s="22" t="s">
        <v>15</v>
      </c>
      <c r="BK318" s="183">
        <f>ROUND(I318*H318,2)</f>
        <v>0</v>
      </c>
      <c r="BL318" s="22" t="s">
        <v>90</v>
      </c>
      <c r="BM318" s="182" t="s">
        <v>1406</v>
      </c>
    </row>
    <row r="319" spans="1:47" s="35" customFormat="1" ht="12">
      <c r="A319" s="12"/>
      <c r="B319" s="2"/>
      <c r="C319" s="99"/>
      <c r="D319" s="279" t="s">
        <v>738</v>
      </c>
      <c r="E319" s="99"/>
      <c r="F319" s="280" t="s">
        <v>1407</v>
      </c>
      <c r="G319" s="99"/>
      <c r="H319" s="99"/>
      <c r="I319" s="12"/>
      <c r="J319" s="99"/>
      <c r="K319" s="99"/>
      <c r="L319" s="2"/>
      <c r="M319" s="274"/>
      <c r="N319" s="275"/>
      <c r="O319" s="53"/>
      <c r="P319" s="53"/>
      <c r="Q319" s="53"/>
      <c r="R319" s="53"/>
      <c r="S319" s="53"/>
      <c r="T319" s="54"/>
      <c r="U319" s="12"/>
      <c r="V319" s="12"/>
      <c r="W319" s="12"/>
      <c r="X319" s="12"/>
      <c r="Y319" s="12"/>
      <c r="Z319" s="12"/>
      <c r="AA319" s="12"/>
      <c r="AB319" s="12"/>
      <c r="AC319" s="12"/>
      <c r="AD319" s="12"/>
      <c r="AE319" s="12"/>
      <c r="AT319" s="22" t="s">
        <v>738</v>
      </c>
      <c r="AU319" s="22" t="s">
        <v>87</v>
      </c>
    </row>
    <row r="320" spans="1:65" s="35" customFormat="1" ht="37.9" customHeight="1">
      <c r="A320" s="12"/>
      <c r="B320" s="2"/>
      <c r="C320" s="246" t="s">
        <v>685</v>
      </c>
      <c r="D320" s="246" t="s">
        <v>149</v>
      </c>
      <c r="E320" s="247" t="s">
        <v>1408</v>
      </c>
      <c r="F320" s="248" t="s">
        <v>1409</v>
      </c>
      <c r="G320" s="249" t="s">
        <v>159</v>
      </c>
      <c r="H320" s="250">
        <v>23.7</v>
      </c>
      <c r="I320" s="3"/>
      <c r="J320" s="272">
        <f>ROUND(I320*H320,2)</f>
        <v>0</v>
      </c>
      <c r="K320" s="248" t="s">
        <v>736</v>
      </c>
      <c r="L320" s="2"/>
      <c r="M320" s="4" t="s">
        <v>3</v>
      </c>
      <c r="N320" s="179" t="s">
        <v>43</v>
      </c>
      <c r="O320" s="53"/>
      <c r="P320" s="180">
        <f>O320*H320</f>
        <v>0</v>
      </c>
      <c r="Q320" s="180">
        <v>0.0014</v>
      </c>
      <c r="R320" s="180">
        <f>Q320*H320</f>
        <v>0.03318</v>
      </c>
      <c r="S320" s="180">
        <v>0</v>
      </c>
      <c r="T320" s="181">
        <f>S320*H320</f>
        <v>0</v>
      </c>
      <c r="U320" s="12"/>
      <c r="V320" s="12"/>
      <c r="W320" s="12"/>
      <c r="X320" s="12"/>
      <c r="Y320" s="12"/>
      <c r="Z320" s="12"/>
      <c r="AA320" s="12"/>
      <c r="AB320" s="12"/>
      <c r="AC320" s="12"/>
      <c r="AD320" s="12"/>
      <c r="AE320" s="12"/>
      <c r="AR320" s="182" t="s">
        <v>90</v>
      </c>
      <c r="AT320" s="182" t="s">
        <v>149</v>
      </c>
      <c r="AU320" s="182" t="s">
        <v>87</v>
      </c>
      <c r="AY320" s="22" t="s">
        <v>145</v>
      </c>
      <c r="BE320" s="183">
        <f>IF(N320="základní",J320,0)</f>
        <v>0</v>
      </c>
      <c r="BF320" s="183">
        <f>IF(N320="snížená",J320,0)</f>
        <v>0</v>
      </c>
      <c r="BG320" s="183">
        <f>IF(N320="zákl. přenesená",J320,0)</f>
        <v>0</v>
      </c>
      <c r="BH320" s="183">
        <f>IF(N320="sníž. přenesená",J320,0)</f>
        <v>0</v>
      </c>
      <c r="BI320" s="183">
        <f>IF(N320="nulová",J320,0)</f>
        <v>0</v>
      </c>
      <c r="BJ320" s="22" t="s">
        <v>15</v>
      </c>
      <c r="BK320" s="183">
        <f>ROUND(I320*H320,2)</f>
        <v>0</v>
      </c>
      <c r="BL320" s="22" t="s">
        <v>90</v>
      </c>
      <c r="BM320" s="182" t="s">
        <v>1410</v>
      </c>
    </row>
    <row r="321" spans="1:47" s="35" customFormat="1" ht="12">
      <c r="A321" s="12"/>
      <c r="B321" s="2"/>
      <c r="C321" s="99"/>
      <c r="D321" s="279" t="s">
        <v>738</v>
      </c>
      <c r="E321" s="99"/>
      <c r="F321" s="280" t="s">
        <v>1411</v>
      </c>
      <c r="G321" s="99"/>
      <c r="H321" s="99"/>
      <c r="I321" s="12"/>
      <c r="J321" s="99"/>
      <c r="K321" s="99"/>
      <c r="L321" s="2"/>
      <c r="M321" s="274"/>
      <c r="N321" s="275"/>
      <c r="O321" s="53"/>
      <c r="P321" s="53"/>
      <c r="Q321" s="53"/>
      <c r="R321" s="53"/>
      <c r="S321" s="53"/>
      <c r="T321" s="54"/>
      <c r="U321" s="12"/>
      <c r="V321" s="12"/>
      <c r="W321" s="12"/>
      <c r="X321" s="12"/>
      <c r="Y321" s="12"/>
      <c r="Z321" s="12"/>
      <c r="AA321" s="12"/>
      <c r="AB321" s="12"/>
      <c r="AC321" s="12"/>
      <c r="AD321" s="12"/>
      <c r="AE321" s="12"/>
      <c r="AT321" s="22" t="s">
        <v>738</v>
      </c>
      <c r="AU321" s="22" t="s">
        <v>87</v>
      </c>
    </row>
    <row r="322" spans="2:51" s="5" customFormat="1" ht="12">
      <c r="B322" s="184"/>
      <c r="C322" s="251"/>
      <c r="D322" s="252" t="s">
        <v>161</v>
      </c>
      <c r="E322" s="253" t="s">
        <v>3</v>
      </c>
      <c r="F322" s="254" t="s">
        <v>1412</v>
      </c>
      <c r="G322" s="251"/>
      <c r="H322" s="255">
        <v>23.7</v>
      </c>
      <c r="J322" s="251"/>
      <c r="K322" s="251"/>
      <c r="L322" s="184"/>
      <c r="M322" s="186"/>
      <c r="N322" s="187"/>
      <c r="O322" s="187"/>
      <c r="P322" s="187"/>
      <c r="Q322" s="187"/>
      <c r="R322" s="187"/>
      <c r="S322" s="187"/>
      <c r="T322" s="188"/>
      <c r="AT322" s="185" t="s">
        <v>161</v>
      </c>
      <c r="AU322" s="185" t="s">
        <v>87</v>
      </c>
      <c r="AV322" s="5" t="s">
        <v>80</v>
      </c>
      <c r="AW322" s="5" t="s">
        <v>33</v>
      </c>
      <c r="AX322" s="5" t="s">
        <v>15</v>
      </c>
      <c r="AY322" s="185" t="s">
        <v>145</v>
      </c>
    </row>
    <row r="323" spans="1:65" s="35" customFormat="1" ht="44.25" customHeight="1">
      <c r="A323" s="12"/>
      <c r="B323" s="2"/>
      <c r="C323" s="246" t="s">
        <v>693</v>
      </c>
      <c r="D323" s="246" t="s">
        <v>149</v>
      </c>
      <c r="E323" s="247" t="s">
        <v>1413</v>
      </c>
      <c r="F323" s="248" t="s">
        <v>1414</v>
      </c>
      <c r="G323" s="249" t="s">
        <v>190</v>
      </c>
      <c r="H323" s="250">
        <v>18.59</v>
      </c>
      <c r="I323" s="3"/>
      <c r="J323" s="272">
        <f>ROUND(I323*H323,2)</f>
        <v>0</v>
      </c>
      <c r="K323" s="248" t="s">
        <v>736</v>
      </c>
      <c r="L323" s="2"/>
      <c r="M323" s="4" t="s">
        <v>3</v>
      </c>
      <c r="N323" s="179" t="s">
        <v>43</v>
      </c>
      <c r="O323" s="53"/>
      <c r="P323" s="180">
        <f>O323*H323</f>
        <v>0</v>
      </c>
      <c r="Q323" s="180">
        <v>0</v>
      </c>
      <c r="R323" s="180">
        <f>Q323*H323</f>
        <v>0</v>
      </c>
      <c r="S323" s="180">
        <v>0</v>
      </c>
      <c r="T323" s="181">
        <f>S323*H323</f>
        <v>0</v>
      </c>
      <c r="U323" s="12"/>
      <c r="V323" s="12"/>
      <c r="W323" s="12"/>
      <c r="X323" s="12"/>
      <c r="Y323" s="12"/>
      <c r="Z323" s="12"/>
      <c r="AA323" s="12"/>
      <c r="AB323" s="12"/>
      <c r="AC323" s="12"/>
      <c r="AD323" s="12"/>
      <c r="AE323" s="12"/>
      <c r="AR323" s="182" t="s">
        <v>90</v>
      </c>
      <c r="AT323" s="182" t="s">
        <v>149</v>
      </c>
      <c r="AU323" s="182" t="s">
        <v>87</v>
      </c>
      <c r="AY323" s="22" t="s">
        <v>145</v>
      </c>
      <c r="BE323" s="183">
        <f>IF(N323="základní",J323,0)</f>
        <v>0</v>
      </c>
      <c r="BF323" s="183">
        <f>IF(N323="snížená",J323,0)</f>
        <v>0</v>
      </c>
      <c r="BG323" s="183">
        <f>IF(N323="zákl. přenesená",J323,0)</f>
        <v>0</v>
      </c>
      <c r="BH323" s="183">
        <f>IF(N323="sníž. přenesená",J323,0)</f>
        <v>0</v>
      </c>
      <c r="BI323" s="183">
        <f>IF(N323="nulová",J323,0)</f>
        <v>0</v>
      </c>
      <c r="BJ323" s="22" t="s">
        <v>15</v>
      </c>
      <c r="BK323" s="183">
        <f>ROUND(I323*H323,2)</f>
        <v>0</v>
      </c>
      <c r="BL323" s="22" t="s">
        <v>90</v>
      </c>
      <c r="BM323" s="182" t="s">
        <v>1415</v>
      </c>
    </row>
    <row r="324" spans="1:47" s="35" customFormat="1" ht="12">
      <c r="A324" s="12"/>
      <c r="B324" s="2"/>
      <c r="C324" s="99"/>
      <c r="D324" s="279" t="s">
        <v>738</v>
      </c>
      <c r="E324" s="99"/>
      <c r="F324" s="280" t="s">
        <v>1416</v>
      </c>
      <c r="G324" s="99"/>
      <c r="H324" s="99"/>
      <c r="I324" s="12"/>
      <c r="J324" s="99"/>
      <c r="K324" s="99"/>
      <c r="L324" s="2"/>
      <c r="M324" s="274"/>
      <c r="N324" s="275"/>
      <c r="O324" s="53"/>
      <c r="P324" s="53"/>
      <c r="Q324" s="53"/>
      <c r="R324" s="53"/>
      <c r="S324" s="53"/>
      <c r="T324" s="54"/>
      <c r="U324" s="12"/>
      <c r="V324" s="12"/>
      <c r="W324" s="12"/>
      <c r="X324" s="12"/>
      <c r="Y324" s="12"/>
      <c r="Z324" s="12"/>
      <c r="AA324" s="12"/>
      <c r="AB324" s="12"/>
      <c r="AC324" s="12"/>
      <c r="AD324" s="12"/>
      <c r="AE324" s="12"/>
      <c r="AT324" s="22" t="s">
        <v>738</v>
      </c>
      <c r="AU324" s="22" t="s">
        <v>87</v>
      </c>
    </row>
    <row r="325" spans="2:51" s="6" customFormat="1" ht="12">
      <c r="B325" s="189"/>
      <c r="C325" s="256"/>
      <c r="D325" s="252" t="s">
        <v>161</v>
      </c>
      <c r="E325" s="257" t="s">
        <v>3</v>
      </c>
      <c r="F325" s="258" t="s">
        <v>1389</v>
      </c>
      <c r="G325" s="256"/>
      <c r="H325" s="257" t="s">
        <v>3</v>
      </c>
      <c r="J325" s="256"/>
      <c r="K325" s="256"/>
      <c r="L325" s="189"/>
      <c r="M325" s="191"/>
      <c r="N325" s="192"/>
      <c r="O325" s="192"/>
      <c r="P325" s="192"/>
      <c r="Q325" s="192"/>
      <c r="R325" s="192"/>
      <c r="S325" s="192"/>
      <c r="T325" s="193"/>
      <c r="AT325" s="190" t="s">
        <v>161</v>
      </c>
      <c r="AU325" s="190" t="s">
        <v>87</v>
      </c>
      <c r="AV325" s="6" t="s">
        <v>15</v>
      </c>
      <c r="AW325" s="6" t="s">
        <v>33</v>
      </c>
      <c r="AX325" s="6" t="s">
        <v>72</v>
      </c>
      <c r="AY325" s="190" t="s">
        <v>145</v>
      </c>
    </row>
    <row r="326" spans="2:51" s="5" customFormat="1" ht="12">
      <c r="B326" s="184"/>
      <c r="C326" s="251"/>
      <c r="D326" s="252" t="s">
        <v>161</v>
      </c>
      <c r="E326" s="253" t="s">
        <v>3</v>
      </c>
      <c r="F326" s="254" t="s">
        <v>1417</v>
      </c>
      <c r="G326" s="251"/>
      <c r="H326" s="255">
        <v>15.59</v>
      </c>
      <c r="J326" s="251"/>
      <c r="K326" s="251"/>
      <c r="L326" s="184"/>
      <c r="M326" s="186"/>
      <c r="N326" s="187"/>
      <c r="O326" s="187"/>
      <c r="P326" s="187"/>
      <c r="Q326" s="187"/>
      <c r="R326" s="187"/>
      <c r="S326" s="187"/>
      <c r="T326" s="188"/>
      <c r="AT326" s="185" t="s">
        <v>161</v>
      </c>
      <c r="AU326" s="185" t="s">
        <v>87</v>
      </c>
      <c r="AV326" s="5" t="s">
        <v>80</v>
      </c>
      <c r="AW326" s="5" t="s">
        <v>33</v>
      </c>
      <c r="AX326" s="5" t="s">
        <v>72</v>
      </c>
      <c r="AY326" s="185" t="s">
        <v>145</v>
      </c>
    </row>
    <row r="327" spans="2:51" s="6" customFormat="1" ht="12">
      <c r="B327" s="189"/>
      <c r="C327" s="256"/>
      <c r="D327" s="252" t="s">
        <v>161</v>
      </c>
      <c r="E327" s="257" t="s">
        <v>3</v>
      </c>
      <c r="F327" s="258" t="s">
        <v>1418</v>
      </c>
      <c r="G327" s="256"/>
      <c r="H327" s="257" t="s">
        <v>3</v>
      </c>
      <c r="J327" s="256"/>
      <c r="K327" s="256"/>
      <c r="L327" s="189"/>
      <c r="M327" s="191"/>
      <c r="N327" s="192"/>
      <c r="O327" s="192"/>
      <c r="P327" s="192"/>
      <c r="Q327" s="192"/>
      <c r="R327" s="192"/>
      <c r="S327" s="192"/>
      <c r="T327" s="193"/>
      <c r="AT327" s="190" t="s">
        <v>161</v>
      </c>
      <c r="AU327" s="190" t="s">
        <v>87</v>
      </c>
      <c r="AV327" s="6" t="s">
        <v>15</v>
      </c>
      <c r="AW327" s="6" t="s">
        <v>33</v>
      </c>
      <c r="AX327" s="6" t="s">
        <v>72</v>
      </c>
      <c r="AY327" s="190" t="s">
        <v>145</v>
      </c>
    </row>
    <row r="328" spans="2:51" s="5" customFormat="1" ht="12">
      <c r="B328" s="184"/>
      <c r="C328" s="251"/>
      <c r="D328" s="252" t="s">
        <v>161</v>
      </c>
      <c r="E328" s="253" t="s">
        <v>3</v>
      </c>
      <c r="F328" s="254" t="s">
        <v>1419</v>
      </c>
      <c r="G328" s="251"/>
      <c r="H328" s="255">
        <v>3</v>
      </c>
      <c r="J328" s="251"/>
      <c r="K328" s="251"/>
      <c r="L328" s="184"/>
      <c r="M328" s="186"/>
      <c r="N328" s="187"/>
      <c r="O328" s="187"/>
      <c r="P328" s="187"/>
      <c r="Q328" s="187"/>
      <c r="R328" s="187"/>
      <c r="S328" s="187"/>
      <c r="T328" s="188"/>
      <c r="AT328" s="185" t="s">
        <v>161</v>
      </c>
      <c r="AU328" s="185" t="s">
        <v>87</v>
      </c>
      <c r="AV328" s="5" t="s">
        <v>80</v>
      </c>
      <c r="AW328" s="5" t="s">
        <v>33</v>
      </c>
      <c r="AX328" s="5" t="s">
        <v>72</v>
      </c>
      <c r="AY328" s="185" t="s">
        <v>145</v>
      </c>
    </row>
    <row r="329" spans="2:51" s="7" customFormat="1" ht="12">
      <c r="B329" s="194"/>
      <c r="C329" s="259"/>
      <c r="D329" s="252" t="s">
        <v>161</v>
      </c>
      <c r="E329" s="260" t="s">
        <v>3</v>
      </c>
      <c r="F329" s="261" t="s">
        <v>172</v>
      </c>
      <c r="G329" s="259"/>
      <c r="H329" s="262">
        <v>18.59</v>
      </c>
      <c r="J329" s="259"/>
      <c r="K329" s="259"/>
      <c r="L329" s="194"/>
      <c r="M329" s="196"/>
      <c r="N329" s="197"/>
      <c r="O329" s="197"/>
      <c r="P329" s="197"/>
      <c r="Q329" s="197"/>
      <c r="R329" s="197"/>
      <c r="S329" s="197"/>
      <c r="T329" s="198"/>
      <c r="AT329" s="195" t="s">
        <v>161</v>
      </c>
      <c r="AU329" s="195" t="s">
        <v>87</v>
      </c>
      <c r="AV329" s="7" t="s">
        <v>90</v>
      </c>
      <c r="AW329" s="7" t="s">
        <v>33</v>
      </c>
      <c r="AX329" s="7" t="s">
        <v>15</v>
      </c>
      <c r="AY329" s="195" t="s">
        <v>145</v>
      </c>
    </row>
    <row r="330" spans="1:65" s="35" customFormat="1" ht="21.75" customHeight="1">
      <c r="A330" s="12"/>
      <c r="B330" s="2"/>
      <c r="C330" s="263" t="s">
        <v>689</v>
      </c>
      <c r="D330" s="263" t="s">
        <v>219</v>
      </c>
      <c r="E330" s="264" t="s">
        <v>1420</v>
      </c>
      <c r="F330" s="265" t="s">
        <v>1421</v>
      </c>
      <c r="G330" s="266" t="s">
        <v>190</v>
      </c>
      <c r="H330" s="267">
        <v>19.52</v>
      </c>
      <c r="I330" s="8"/>
      <c r="J330" s="273">
        <f>ROUND(I330*H330,2)</f>
        <v>0</v>
      </c>
      <c r="K330" s="265" t="s">
        <v>3</v>
      </c>
      <c r="L330" s="199"/>
      <c r="M330" s="9" t="s">
        <v>3</v>
      </c>
      <c r="N330" s="200" t="s">
        <v>43</v>
      </c>
      <c r="O330" s="53"/>
      <c r="P330" s="180">
        <f>O330*H330</f>
        <v>0</v>
      </c>
      <c r="Q330" s="180">
        <v>0.00011</v>
      </c>
      <c r="R330" s="180">
        <f>Q330*H330</f>
        <v>0.0021472</v>
      </c>
      <c r="S330" s="180">
        <v>0</v>
      </c>
      <c r="T330" s="181">
        <f>S330*H330</f>
        <v>0</v>
      </c>
      <c r="U330" s="12"/>
      <c r="V330" s="12"/>
      <c r="W330" s="12"/>
      <c r="X330" s="12"/>
      <c r="Y330" s="12"/>
      <c r="Z330" s="12"/>
      <c r="AA330" s="12"/>
      <c r="AB330" s="12"/>
      <c r="AC330" s="12"/>
      <c r="AD330" s="12"/>
      <c r="AE330" s="12"/>
      <c r="AR330" s="182" t="s">
        <v>182</v>
      </c>
      <c r="AT330" s="182" t="s">
        <v>219</v>
      </c>
      <c r="AU330" s="182" t="s">
        <v>87</v>
      </c>
      <c r="AY330" s="22" t="s">
        <v>145</v>
      </c>
      <c r="BE330" s="183">
        <f>IF(N330="základní",J330,0)</f>
        <v>0</v>
      </c>
      <c r="BF330" s="183">
        <f>IF(N330="snížená",J330,0)</f>
        <v>0</v>
      </c>
      <c r="BG330" s="183">
        <f>IF(N330="zákl. přenesená",J330,0)</f>
        <v>0</v>
      </c>
      <c r="BH330" s="183">
        <f>IF(N330="sníž. přenesená",J330,0)</f>
        <v>0</v>
      </c>
      <c r="BI330" s="183">
        <f>IF(N330="nulová",J330,0)</f>
        <v>0</v>
      </c>
      <c r="BJ330" s="22" t="s">
        <v>15</v>
      </c>
      <c r="BK330" s="183">
        <f>ROUND(I330*H330,2)</f>
        <v>0</v>
      </c>
      <c r="BL330" s="22" t="s">
        <v>90</v>
      </c>
      <c r="BM330" s="182" t="s">
        <v>1422</v>
      </c>
    </row>
    <row r="331" spans="2:51" s="5" customFormat="1" ht="12">
      <c r="B331" s="184"/>
      <c r="C331" s="251"/>
      <c r="D331" s="252" t="s">
        <v>161</v>
      </c>
      <c r="E331" s="251"/>
      <c r="F331" s="254" t="s">
        <v>1423</v>
      </c>
      <c r="G331" s="251"/>
      <c r="H331" s="255">
        <v>19.52</v>
      </c>
      <c r="J331" s="251"/>
      <c r="K331" s="251"/>
      <c r="L331" s="184"/>
      <c r="M331" s="186"/>
      <c r="N331" s="187"/>
      <c r="O331" s="187"/>
      <c r="P331" s="187"/>
      <c r="Q331" s="187"/>
      <c r="R331" s="187"/>
      <c r="S331" s="187"/>
      <c r="T331" s="188"/>
      <c r="AT331" s="185" t="s">
        <v>161</v>
      </c>
      <c r="AU331" s="185" t="s">
        <v>87</v>
      </c>
      <c r="AV331" s="5" t="s">
        <v>80</v>
      </c>
      <c r="AW331" s="5" t="s">
        <v>4</v>
      </c>
      <c r="AX331" s="5" t="s">
        <v>15</v>
      </c>
      <c r="AY331" s="185" t="s">
        <v>145</v>
      </c>
    </row>
    <row r="332" spans="1:65" s="35" customFormat="1" ht="37.9" customHeight="1">
      <c r="A332" s="12"/>
      <c r="B332" s="2"/>
      <c r="C332" s="246" t="s">
        <v>699</v>
      </c>
      <c r="D332" s="246" t="s">
        <v>149</v>
      </c>
      <c r="E332" s="247" t="s">
        <v>1424</v>
      </c>
      <c r="F332" s="248" t="s">
        <v>1425</v>
      </c>
      <c r="G332" s="249" t="s">
        <v>159</v>
      </c>
      <c r="H332" s="250">
        <v>23.7</v>
      </c>
      <c r="I332" s="3"/>
      <c r="J332" s="272">
        <f>ROUND(I332*H332,2)</f>
        <v>0</v>
      </c>
      <c r="K332" s="248" t="s">
        <v>736</v>
      </c>
      <c r="L332" s="2"/>
      <c r="M332" s="4" t="s">
        <v>3</v>
      </c>
      <c r="N332" s="179" t="s">
        <v>43</v>
      </c>
      <c r="O332" s="53"/>
      <c r="P332" s="180">
        <f>O332*H332</f>
        <v>0</v>
      </c>
      <c r="Q332" s="180">
        <v>0.02363</v>
      </c>
      <c r="R332" s="180">
        <f>Q332*H332</f>
        <v>0.5600310000000001</v>
      </c>
      <c r="S332" s="180">
        <v>0</v>
      </c>
      <c r="T332" s="181">
        <f>S332*H332</f>
        <v>0</v>
      </c>
      <c r="U332" s="12"/>
      <c r="V332" s="12"/>
      <c r="W332" s="12"/>
      <c r="X332" s="12"/>
      <c r="Y332" s="12"/>
      <c r="Z332" s="12"/>
      <c r="AA332" s="12"/>
      <c r="AB332" s="12"/>
      <c r="AC332" s="12"/>
      <c r="AD332" s="12"/>
      <c r="AE332" s="12"/>
      <c r="AR332" s="182" t="s">
        <v>90</v>
      </c>
      <c r="AT332" s="182" t="s">
        <v>149</v>
      </c>
      <c r="AU332" s="182" t="s">
        <v>87</v>
      </c>
      <c r="AY332" s="22" t="s">
        <v>145</v>
      </c>
      <c r="BE332" s="183">
        <f>IF(N332="základní",J332,0)</f>
        <v>0</v>
      </c>
      <c r="BF332" s="183">
        <f>IF(N332="snížená",J332,0)</f>
        <v>0</v>
      </c>
      <c r="BG332" s="183">
        <f>IF(N332="zákl. přenesená",J332,0)</f>
        <v>0</v>
      </c>
      <c r="BH332" s="183">
        <f>IF(N332="sníž. přenesená",J332,0)</f>
        <v>0</v>
      </c>
      <c r="BI332" s="183">
        <f>IF(N332="nulová",J332,0)</f>
        <v>0</v>
      </c>
      <c r="BJ332" s="22" t="s">
        <v>15</v>
      </c>
      <c r="BK332" s="183">
        <f>ROUND(I332*H332,2)</f>
        <v>0</v>
      </c>
      <c r="BL332" s="22" t="s">
        <v>90</v>
      </c>
      <c r="BM332" s="182" t="s">
        <v>1426</v>
      </c>
    </row>
    <row r="333" spans="1:47" s="35" customFormat="1" ht="12">
      <c r="A333" s="12"/>
      <c r="B333" s="2"/>
      <c r="C333" s="99"/>
      <c r="D333" s="279" t="s">
        <v>738</v>
      </c>
      <c r="E333" s="99"/>
      <c r="F333" s="280" t="s">
        <v>1427</v>
      </c>
      <c r="G333" s="99"/>
      <c r="H333" s="99"/>
      <c r="I333" s="12"/>
      <c r="J333" s="99"/>
      <c r="K333" s="99"/>
      <c r="L333" s="2"/>
      <c r="M333" s="274"/>
      <c r="N333" s="275"/>
      <c r="O333" s="53"/>
      <c r="P333" s="53"/>
      <c r="Q333" s="53"/>
      <c r="R333" s="53"/>
      <c r="S333" s="53"/>
      <c r="T333" s="54"/>
      <c r="U333" s="12"/>
      <c r="V333" s="12"/>
      <c r="W333" s="12"/>
      <c r="X333" s="12"/>
      <c r="Y333" s="12"/>
      <c r="Z333" s="12"/>
      <c r="AA333" s="12"/>
      <c r="AB333" s="12"/>
      <c r="AC333" s="12"/>
      <c r="AD333" s="12"/>
      <c r="AE333" s="12"/>
      <c r="AT333" s="22" t="s">
        <v>738</v>
      </c>
      <c r="AU333" s="22" t="s">
        <v>87</v>
      </c>
    </row>
    <row r="334" spans="1:65" s="35" customFormat="1" ht="37.9" customHeight="1">
      <c r="A334" s="12"/>
      <c r="B334" s="2"/>
      <c r="C334" s="246" t="s">
        <v>704</v>
      </c>
      <c r="D334" s="246" t="s">
        <v>149</v>
      </c>
      <c r="E334" s="247" t="s">
        <v>1428</v>
      </c>
      <c r="F334" s="248" t="s">
        <v>1429</v>
      </c>
      <c r="G334" s="249" t="s">
        <v>159</v>
      </c>
      <c r="H334" s="250">
        <v>23.7</v>
      </c>
      <c r="I334" s="3"/>
      <c r="J334" s="272">
        <f>ROUND(I334*H334,2)</f>
        <v>0</v>
      </c>
      <c r="K334" s="248" t="s">
        <v>736</v>
      </c>
      <c r="L334" s="2"/>
      <c r="M334" s="4" t="s">
        <v>3</v>
      </c>
      <c r="N334" s="179" t="s">
        <v>43</v>
      </c>
      <c r="O334" s="53"/>
      <c r="P334" s="180">
        <f>O334*H334</f>
        <v>0</v>
      </c>
      <c r="Q334" s="180">
        <v>0.00285</v>
      </c>
      <c r="R334" s="180">
        <f>Q334*H334</f>
        <v>0.067545</v>
      </c>
      <c r="S334" s="180">
        <v>0</v>
      </c>
      <c r="T334" s="181">
        <f>S334*H334</f>
        <v>0</v>
      </c>
      <c r="U334" s="12"/>
      <c r="V334" s="12"/>
      <c r="W334" s="12"/>
      <c r="X334" s="12"/>
      <c r="Y334" s="12"/>
      <c r="Z334" s="12"/>
      <c r="AA334" s="12"/>
      <c r="AB334" s="12"/>
      <c r="AC334" s="12"/>
      <c r="AD334" s="12"/>
      <c r="AE334" s="12"/>
      <c r="AR334" s="182" t="s">
        <v>90</v>
      </c>
      <c r="AT334" s="182" t="s">
        <v>149</v>
      </c>
      <c r="AU334" s="182" t="s">
        <v>87</v>
      </c>
      <c r="AY334" s="22" t="s">
        <v>145</v>
      </c>
      <c r="BE334" s="183">
        <f>IF(N334="základní",J334,0)</f>
        <v>0</v>
      </c>
      <c r="BF334" s="183">
        <f>IF(N334="snížená",J334,0)</f>
        <v>0</v>
      </c>
      <c r="BG334" s="183">
        <f>IF(N334="zákl. přenesená",J334,0)</f>
        <v>0</v>
      </c>
      <c r="BH334" s="183">
        <f>IF(N334="sníž. přenesená",J334,0)</f>
        <v>0</v>
      </c>
      <c r="BI334" s="183">
        <f>IF(N334="nulová",J334,0)</f>
        <v>0</v>
      </c>
      <c r="BJ334" s="22" t="s">
        <v>15</v>
      </c>
      <c r="BK334" s="183">
        <f>ROUND(I334*H334,2)</f>
        <v>0</v>
      </c>
      <c r="BL334" s="22" t="s">
        <v>90</v>
      </c>
      <c r="BM334" s="182" t="s">
        <v>1430</v>
      </c>
    </row>
    <row r="335" spans="1:47" s="35" customFormat="1" ht="12">
      <c r="A335" s="12"/>
      <c r="B335" s="2"/>
      <c r="C335" s="99"/>
      <c r="D335" s="279" t="s">
        <v>738</v>
      </c>
      <c r="E335" s="99"/>
      <c r="F335" s="280" t="s">
        <v>1431</v>
      </c>
      <c r="G335" s="99"/>
      <c r="H335" s="99"/>
      <c r="I335" s="12"/>
      <c r="J335" s="99"/>
      <c r="K335" s="99"/>
      <c r="L335" s="2"/>
      <c r="M335" s="274"/>
      <c r="N335" s="275"/>
      <c r="O335" s="53"/>
      <c r="P335" s="53"/>
      <c r="Q335" s="53"/>
      <c r="R335" s="53"/>
      <c r="S335" s="53"/>
      <c r="T335" s="54"/>
      <c r="U335" s="12"/>
      <c r="V335" s="12"/>
      <c r="W335" s="12"/>
      <c r="X335" s="12"/>
      <c r="Y335" s="12"/>
      <c r="Z335" s="12"/>
      <c r="AA335" s="12"/>
      <c r="AB335" s="12"/>
      <c r="AC335" s="12"/>
      <c r="AD335" s="12"/>
      <c r="AE335" s="12"/>
      <c r="AT335" s="22" t="s">
        <v>738</v>
      </c>
      <c r="AU335" s="22" t="s">
        <v>87</v>
      </c>
    </row>
    <row r="336" spans="2:63" s="1" customFormat="1" ht="20.85" customHeight="1">
      <c r="B336" s="171"/>
      <c r="C336" s="242"/>
      <c r="D336" s="240" t="s">
        <v>71</v>
      </c>
      <c r="E336" s="244" t="s">
        <v>489</v>
      </c>
      <c r="F336" s="244" t="s">
        <v>1432</v>
      </c>
      <c r="G336" s="242"/>
      <c r="H336" s="242"/>
      <c r="J336" s="245">
        <f>BK336</f>
        <v>0</v>
      </c>
      <c r="K336" s="242"/>
      <c r="L336" s="171"/>
      <c r="M336" s="173"/>
      <c r="N336" s="174"/>
      <c r="O336" s="174"/>
      <c r="P336" s="175">
        <f>SUM(P337:P356)</f>
        <v>0</v>
      </c>
      <c r="Q336" s="174"/>
      <c r="R336" s="175">
        <f>SUM(R337:R356)</f>
        <v>1.9649278000000001</v>
      </c>
      <c r="S336" s="174"/>
      <c r="T336" s="176">
        <f>SUM(T337:T356)</f>
        <v>0</v>
      </c>
      <c r="AR336" s="172" t="s">
        <v>15</v>
      </c>
      <c r="AT336" s="177" t="s">
        <v>71</v>
      </c>
      <c r="AU336" s="177" t="s">
        <v>80</v>
      </c>
      <c r="AY336" s="172" t="s">
        <v>145</v>
      </c>
      <c r="BK336" s="178">
        <f>SUM(BK337:BK356)</f>
        <v>0</v>
      </c>
    </row>
    <row r="337" spans="1:65" s="35" customFormat="1" ht="33" customHeight="1">
      <c r="A337" s="12"/>
      <c r="B337" s="2"/>
      <c r="C337" s="246" t="s">
        <v>710</v>
      </c>
      <c r="D337" s="246" t="s">
        <v>149</v>
      </c>
      <c r="E337" s="247" t="s">
        <v>1433</v>
      </c>
      <c r="F337" s="248" t="s">
        <v>1434</v>
      </c>
      <c r="G337" s="249" t="s">
        <v>205</v>
      </c>
      <c r="H337" s="250">
        <v>0.768</v>
      </c>
      <c r="I337" s="3"/>
      <c r="J337" s="272">
        <f>ROUND(I337*H337,2)</f>
        <v>0</v>
      </c>
      <c r="K337" s="248" t="s">
        <v>736</v>
      </c>
      <c r="L337" s="2"/>
      <c r="M337" s="4" t="s">
        <v>3</v>
      </c>
      <c r="N337" s="179" t="s">
        <v>43</v>
      </c>
      <c r="O337" s="53"/>
      <c r="P337" s="180">
        <f>O337*H337</f>
        <v>0</v>
      </c>
      <c r="Q337" s="180">
        <v>2.45329</v>
      </c>
      <c r="R337" s="180">
        <f>Q337*H337</f>
        <v>1.88412672</v>
      </c>
      <c r="S337" s="180">
        <v>0</v>
      </c>
      <c r="T337" s="181">
        <f>S337*H337</f>
        <v>0</v>
      </c>
      <c r="U337" s="12"/>
      <c r="V337" s="12"/>
      <c r="W337" s="12"/>
      <c r="X337" s="12"/>
      <c r="Y337" s="12"/>
      <c r="Z337" s="12"/>
      <c r="AA337" s="12"/>
      <c r="AB337" s="12"/>
      <c r="AC337" s="12"/>
      <c r="AD337" s="12"/>
      <c r="AE337" s="12"/>
      <c r="AR337" s="182" t="s">
        <v>90</v>
      </c>
      <c r="AT337" s="182" t="s">
        <v>149</v>
      </c>
      <c r="AU337" s="182" t="s">
        <v>87</v>
      </c>
      <c r="AY337" s="22" t="s">
        <v>145</v>
      </c>
      <c r="BE337" s="183">
        <f>IF(N337="základní",J337,0)</f>
        <v>0</v>
      </c>
      <c r="BF337" s="183">
        <f>IF(N337="snížená",J337,0)</f>
        <v>0</v>
      </c>
      <c r="BG337" s="183">
        <f>IF(N337="zákl. přenesená",J337,0)</f>
        <v>0</v>
      </c>
      <c r="BH337" s="183">
        <f>IF(N337="sníž. přenesená",J337,0)</f>
        <v>0</v>
      </c>
      <c r="BI337" s="183">
        <f>IF(N337="nulová",J337,0)</f>
        <v>0</v>
      </c>
      <c r="BJ337" s="22" t="s">
        <v>15</v>
      </c>
      <c r="BK337" s="183">
        <f>ROUND(I337*H337,2)</f>
        <v>0</v>
      </c>
      <c r="BL337" s="22" t="s">
        <v>90</v>
      </c>
      <c r="BM337" s="182" t="s">
        <v>1435</v>
      </c>
    </row>
    <row r="338" spans="1:47" s="35" customFormat="1" ht="12">
      <c r="A338" s="12"/>
      <c r="B338" s="2"/>
      <c r="C338" s="99"/>
      <c r="D338" s="279" t="s">
        <v>738</v>
      </c>
      <c r="E338" s="99"/>
      <c r="F338" s="280" t="s">
        <v>1436</v>
      </c>
      <c r="G338" s="99"/>
      <c r="H338" s="99"/>
      <c r="I338" s="12"/>
      <c r="J338" s="99"/>
      <c r="K338" s="99"/>
      <c r="L338" s="2"/>
      <c r="M338" s="274"/>
      <c r="N338" s="275"/>
      <c r="O338" s="53"/>
      <c r="P338" s="53"/>
      <c r="Q338" s="53"/>
      <c r="R338" s="53"/>
      <c r="S338" s="53"/>
      <c r="T338" s="54"/>
      <c r="U338" s="12"/>
      <c r="V338" s="12"/>
      <c r="W338" s="12"/>
      <c r="X338" s="12"/>
      <c r="Y338" s="12"/>
      <c r="Z338" s="12"/>
      <c r="AA338" s="12"/>
      <c r="AB338" s="12"/>
      <c r="AC338" s="12"/>
      <c r="AD338" s="12"/>
      <c r="AE338" s="12"/>
      <c r="AT338" s="22" t="s">
        <v>738</v>
      </c>
      <c r="AU338" s="22" t="s">
        <v>87</v>
      </c>
    </row>
    <row r="339" spans="2:51" s="6" customFormat="1" ht="12">
      <c r="B339" s="189"/>
      <c r="C339" s="256"/>
      <c r="D339" s="252" t="s">
        <v>161</v>
      </c>
      <c r="E339" s="257" t="s">
        <v>3</v>
      </c>
      <c r="F339" s="258" t="s">
        <v>1437</v>
      </c>
      <c r="G339" s="256"/>
      <c r="H339" s="257" t="s">
        <v>3</v>
      </c>
      <c r="J339" s="256"/>
      <c r="K339" s="256"/>
      <c r="L339" s="189"/>
      <c r="M339" s="191"/>
      <c r="N339" s="192"/>
      <c r="O339" s="192"/>
      <c r="P339" s="192"/>
      <c r="Q339" s="192"/>
      <c r="R339" s="192"/>
      <c r="S339" s="192"/>
      <c r="T339" s="193"/>
      <c r="AT339" s="190" t="s">
        <v>161</v>
      </c>
      <c r="AU339" s="190" t="s">
        <v>87</v>
      </c>
      <c r="AV339" s="6" t="s">
        <v>15</v>
      </c>
      <c r="AW339" s="6" t="s">
        <v>33</v>
      </c>
      <c r="AX339" s="6" t="s">
        <v>72</v>
      </c>
      <c r="AY339" s="190" t="s">
        <v>145</v>
      </c>
    </row>
    <row r="340" spans="2:51" s="5" customFormat="1" ht="12">
      <c r="B340" s="184"/>
      <c r="C340" s="251"/>
      <c r="D340" s="252" t="s">
        <v>161</v>
      </c>
      <c r="E340" s="253" t="s">
        <v>3</v>
      </c>
      <c r="F340" s="254" t="s">
        <v>1438</v>
      </c>
      <c r="G340" s="251"/>
      <c r="H340" s="255">
        <v>0.768</v>
      </c>
      <c r="J340" s="251"/>
      <c r="K340" s="251"/>
      <c r="L340" s="184"/>
      <c r="M340" s="186"/>
      <c r="N340" s="187"/>
      <c r="O340" s="187"/>
      <c r="P340" s="187"/>
      <c r="Q340" s="187"/>
      <c r="R340" s="187"/>
      <c r="S340" s="187"/>
      <c r="T340" s="188"/>
      <c r="AT340" s="185" t="s">
        <v>161</v>
      </c>
      <c r="AU340" s="185" t="s">
        <v>87</v>
      </c>
      <c r="AV340" s="5" t="s">
        <v>80</v>
      </c>
      <c r="AW340" s="5" t="s">
        <v>33</v>
      </c>
      <c r="AX340" s="5" t="s">
        <v>15</v>
      </c>
      <c r="AY340" s="185" t="s">
        <v>145</v>
      </c>
    </row>
    <row r="341" spans="1:65" s="35" customFormat="1" ht="33" customHeight="1">
      <c r="A341" s="12"/>
      <c r="B341" s="2"/>
      <c r="C341" s="246" t="s">
        <v>715</v>
      </c>
      <c r="D341" s="246" t="s">
        <v>149</v>
      </c>
      <c r="E341" s="247" t="s">
        <v>1439</v>
      </c>
      <c r="F341" s="248" t="s">
        <v>1440</v>
      </c>
      <c r="G341" s="249" t="s">
        <v>205</v>
      </c>
      <c r="H341" s="250">
        <v>0.768</v>
      </c>
      <c r="I341" s="3"/>
      <c r="J341" s="272">
        <f>ROUND(I341*H341,2)</f>
        <v>0</v>
      </c>
      <c r="K341" s="248" t="s">
        <v>736</v>
      </c>
      <c r="L341" s="2"/>
      <c r="M341" s="4" t="s">
        <v>3</v>
      </c>
      <c r="N341" s="179" t="s">
        <v>43</v>
      </c>
      <c r="O341" s="53"/>
      <c r="P341" s="180">
        <f>O341*H341</f>
        <v>0</v>
      </c>
      <c r="Q341" s="180">
        <v>0</v>
      </c>
      <c r="R341" s="180">
        <f>Q341*H341</f>
        <v>0</v>
      </c>
      <c r="S341" s="180">
        <v>0</v>
      </c>
      <c r="T341" s="181">
        <f>S341*H341</f>
        <v>0</v>
      </c>
      <c r="U341" s="12"/>
      <c r="V341" s="12"/>
      <c r="W341" s="12"/>
      <c r="X341" s="12"/>
      <c r="Y341" s="12"/>
      <c r="Z341" s="12"/>
      <c r="AA341" s="12"/>
      <c r="AB341" s="12"/>
      <c r="AC341" s="12"/>
      <c r="AD341" s="12"/>
      <c r="AE341" s="12"/>
      <c r="AR341" s="182" t="s">
        <v>90</v>
      </c>
      <c r="AT341" s="182" t="s">
        <v>149</v>
      </c>
      <c r="AU341" s="182" t="s">
        <v>87</v>
      </c>
      <c r="AY341" s="22" t="s">
        <v>145</v>
      </c>
      <c r="BE341" s="183">
        <f>IF(N341="základní",J341,0)</f>
        <v>0</v>
      </c>
      <c r="BF341" s="183">
        <f>IF(N341="snížená",J341,0)</f>
        <v>0</v>
      </c>
      <c r="BG341" s="183">
        <f>IF(N341="zákl. přenesená",J341,0)</f>
        <v>0</v>
      </c>
      <c r="BH341" s="183">
        <f>IF(N341="sníž. přenesená",J341,0)</f>
        <v>0</v>
      </c>
      <c r="BI341" s="183">
        <f>IF(N341="nulová",J341,0)</f>
        <v>0</v>
      </c>
      <c r="BJ341" s="22" t="s">
        <v>15</v>
      </c>
      <c r="BK341" s="183">
        <f>ROUND(I341*H341,2)</f>
        <v>0</v>
      </c>
      <c r="BL341" s="22" t="s">
        <v>90</v>
      </c>
      <c r="BM341" s="182" t="s">
        <v>1441</v>
      </c>
    </row>
    <row r="342" spans="1:47" s="35" customFormat="1" ht="12">
      <c r="A342" s="12"/>
      <c r="B342" s="2"/>
      <c r="C342" s="99"/>
      <c r="D342" s="279" t="s">
        <v>738</v>
      </c>
      <c r="E342" s="99"/>
      <c r="F342" s="280" t="s">
        <v>1442</v>
      </c>
      <c r="G342" s="99"/>
      <c r="H342" s="99"/>
      <c r="I342" s="12"/>
      <c r="J342" s="99"/>
      <c r="K342" s="99"/>
      <c r="L342" s="2"/>
      <c r="M342" s="274"/>
      <c r="N342" s="275"/>
      <c r="O342" s="53"/>
      <c r="P342" s="53"/>
      <c r="Q342" s="53"/>
      <c r="R342" s="53"/>
      <c r="S342" s="53"/>
      <c r="T342" s="54"/>
      <c r="U342" s="12"/>
      <c r="V342" s="12"/>
      <c r="W342" s="12"/>
      <c r="X342" s="12"/>
      <c r="Y342" s="12"/>
      <c r="Z342" s="12"/>
      <c r="AA342" s="12"/>
      <c r="AB342" s="12"/>
      <c r="AC342" s="12"/>
      <c r="AD342" s="12"/>
      <c r="AE342" s="12"/>
      <c r="AT342" s="22" t="s">
        <v>738</v>
      </c>
      <c r="AU342" s="22" t="s">
        <v>87</v>
      </c>
    </row>
    <row r="343" spans="1:65" s="35" customFormat="1" ht="44.25" customHeight="1">
      <c r="A343" s="12"/>
      <c r="B343" s="2"/>
      <c r="C343" s="246" t="s">
        <v>719</v>
      </c>
      <c r="D343" s="246" t="s">
        <v>149</v>
      </c>
      <c r="E343" s="247" t="s">
        <v>1443</v>
      </c>
      <c r="F343" s="248" t="s">
        <v>1444</v>
      </c>
      <c r="G343" s="249" t="s">
        <v>205</v>
      </c>
      <c r="H343" s="250">
        <v>0.768</v>
      </c>
      <c r="I343" s="3"/>
      <c r="J343" s="272">
        <f>ROUND(I343*H343,2)</f>
        <v>0</v>
      </c>
      <c r="K343" s="248" t="s">
        <v>736</v>
      </c>
      <c r="L343" s="2"/>
      <c r="M343" s="4" t="s">
        <v>3</v>
      </c>
      <c r="N343" s="179" t="s">
        <v>43</v>
      </c>
      <c r="O343" s="53"/>
      <c r="P343" s="180">
        <f>O343*H343</f>
        <v>0</v>
      </c>
      <c r="Q343" s="180">
        <v>0</v>
      </c>
      <c r="R343" s="180">
        <f>Q343*H343</f>
        <v>0</v>
      </c>
      <c r="S343" s="180">
        <v>0</v>
      </c>
      <c r="T343" s="181">
        <f>S343*H343</f>
        <v>0</v>
      </c>
      <c r="U343" s="12"/>
      <c r="V343" s="12"/>
      <c r="W343" s="12"/>
      <c r="X343" s="12"/>
      <c r="Y343" s="12"/>
      <c r="Z343" s="12"/>
      <c r="AA343" s="12"/>
      <c r="AB343" s="12"/>
      <c r="AC343" s="12"/>
      <c r="AD343" s="12"/>
      <c r="AE343" s="12"/>
      <c r="AR343" s="182" t="s">
        <v>90</v>
      </c>
      <c r="AT343" s="182" t="s">
        <v>149</v>
      </c>
      <c r="AU343" s="182" t="s">
        <v>87</v>
      </c>
      <c r="AY343" s="22" t="s">
        <v>145</v>
      </c>
      <c r="BE343" s="183">
        <f>IF(N343="základní",J343,0)</f>
        <v>0</v>
      </c>
      <c r="BF343" s="183">
        <f>IF(N343="snížená",J343,0)</f>
        <v>0</v>
      </c>
      <c r="BG343" s="183">
        <f>IF(N343="zákl. přenesená",J343,0)</f>
        <v>0</v>
      </c>
      <c r="BH343" s="183">
        <f>IF(N343="sníž. přenesená",J343,0)</f>
        <v>0</v>
      </c>
      <c r="BI343" s="183">
        <f>IF(N343="nulová",J343,0)</f>
        <v>0</v>
      </c>
      <c r="BJ343" s="22" t="s">
        <v>15</v>
      </c>
      <c r="BK343" s="183">
        <f>ROUND(I343*H343,2)</f>
        <v>0</v>
      </c>
      <c r="BL343" s="22" t="s">
        <v>90</v>
      </c>
      <c r="BM343" s="182" t="s">
        <v>1445</v>
      </c>
    </row>
    <row r="344" spans="1:47" s="35" customFormat="1" ht="12">
      <c r="A344" s="12"/>
      <c r="B344" s="2"/>
      <c r="C344" s="99"/>
      <c r="D344" s="279" t="s">
        <v>738</v>
      </c>
      <c r="E344" s="99"/>
      <c r="F344" s="280" t="s">
        <v>1446</v>
      </c>
      <c r="G344" s="99"/>
      <c r="H344" s="99"/>
      <c r="I344" s="12"/>
      <c r="J344" s="99"/>
      <c r="K344" s="99"/>
      <c r="L344" s="2"/>
      <c r="M344" s="274"/>
      <c r="N344" s="275"/>
      <c r="O344" s="53"/>
      <c r="P344" s="53"/>
      <c r="Q344" s="53"/>
      <c r="R344" s="53"/>
      <c r="S344" s="53"/>
      <c r="T344" s="54"/>
      <c r="U344" s="12"/>
      <c r="V344" s="12"/>
      <c r="W344" s="12"/>
      <c r="X344" s="12"/>
      <c r="Y344" s="12"/>
      <c r="Z344" s="12"/>
      <c r="AA344" s="12"/>
      <c r="AB344" s="12"/>
      <c r="AC344" s="12"/>
      <c r="AD344" s="12"/>
      <c r="AE344" s="12"/>
      <c r="AT344" s="22" t="s">
        <v>738</v>
      </c>
      <c r="AU344" s="22" t="s">
        <v>87</v>
      </c>
    </row>
    <row r="345" spans="1:65" s="35" customFormat="1" ht="21.75" customHeight="1">
      <c r="A345" s="12"/>
      <c r="B345" s="2"/>
      <c r="C345" s="246" t="s">
        <v>723</v>
      </c>
      <c r="D345" s="246" t="s">
        <v>149</v>
      </c>
      <c r="E345" s="247" t="s">
        <v>1447</v>
      </c>
      <c r="F345" s="248" t="s">
        <v>1448</v>
      </c>
      <c r="G345" s="249" t="s">
        <v>222</v>
      </c>
      <c r="H345" s="250">
        <v>0.074</v>
      </c>
      <c r="I345" s="3"/>
      <c r="J345" s="272">
        <f>ROUND(I345*H345,2)</f>
        <v>0</v>
      </c>
      <c r="K345" s="248" t="s">
        <v>736</v>
      </c>
      <c r="L345" s="2"/>
      <c r="M345" s="4" t="s">
        <v>3</v>
      </c>
      <c r="N345" s="179" t="s">
        <v>43</v>
      </c>
      <c r="O345" s="53"/>
      <c r="P345" s="180">
        <f>O345*H345</f>
        <v>0</v>
      </c>
      <c r="Q345" s="180">
        <v>1.06277</v>
      </c>
      <c r="R345" s="180">
        <f>Q345*H345</f>
        <v>0.07864497999999999</v>
      </c>
      <c r="S345" s="180">
        <v>0</v>
      </c>
      <c r="T345" s="181">
        <f>S345*H345</f>
        <v>0</v>
      </c>
      <c r="U345" s="12"/>
      <c r="V345" s="12"/>
      <c r="W345" s="12"/>
      <c r="X345" s="12"/>
      <c r="Y345" s="12"/>
      <c r="Z345" s="12"/>
      <c r="AA345" s="12"/>
      <c r="AB345" s="12"/>
      <c r="AC345" s="12"/>
      <c r="AD345" s="12"/>
      <c r="AE345" s="12"/>
      <c r="AR345" s="182" t="s">
        <v>90</v>
      </c>
      <c r="AT345" s="182" t="s">
        <v>149</v>
      </c>
      <c r="AU345" s="182" t="s">
        <v>87</v>
      </c>
      <c r="AY345" s="22" t="s">
        <v>145</v>
      </c>
      <c r="BE345" s="183">
        <f>IF(N345="základní",J345,0)</f>
        <v>0</v>
      </c>
      <c r="BF345" s="183">
        <f>IF(N345="snížená",J345,0)</f>
        <v>0</v>
      </c>
      <c r="BG345" s="183">
        <f>IF(N345="zákl. přenesená",J345,0)</f>
        <v>0</v>
      </c>
      <c r="BH345" s="183">
        <f>IF(N345="sníž. přenesená",J345,0)</f>
        <v>0</v>
      </c>
      <c r="BI345" s="183">
        <f>IF(N345="nulová",J345,0)</f>
        <v>0</v>
      </c>
      <c r="BJ345" s="22" t="s">
        <v>15</v>
      </c>
      <c r="BK345" s="183">
        <f>ROUND(I345*H345,2)</f>
        <v>0</v>
      </c>
      <c r="BL345" s="22" t="s">
        <v>90</v>
      </c>
      <c r="BM345" s="182" t="s">
        <v>1449</v>
      </c>
    </row>
    <row r="346" spans="1:47" s="35" customFormat="1" ht="12">
      <c r="A346" s="12"/>
      <c r="B346" s="2"/>
      <c r="C346" s="99"/>
      <c r="D346" s="279" t="s">
        <v>738</v>
      </c>
      <c r="E346" s="99"/>
      <c r="F346" s="280" t="s">
        <v>1450</v>
      </c>
      <c r="G346" s="99"/>
      <c r="H346" s="99"/>
      <c r="I346" s="12"/>
      <c r="J346" s="99"/>
      <c r="K346" s="99"/>
      <c r="L346" s="2"/>
      <c r="M346" s="274"/>
      <c r="N346" s="275"/>
      <c r="O346" s="53"/>
      <c r="P346" s="53"/>
      <c r="Q346" s="53"/>
      <c r="R346" s="53"/>
      <c r="S346" s="53"/>
      <c r="T346" s="54"/>
      <c r="U346" s="12"/>
      <c r="V346" s="12"/>
      <c r="W346" s="12"/>
      <c r="X346" s="12"/>
      <c r="Y346" s="12"/>
      <c r="Z346" s="12"/>
      <c r="AA346" s="12"/>
      <c r="AB346" s="12"/>
      <c r="AC346" s="12"/>
      <c r="AD346" s="12"/>
      <c r="AE346" s="12"/>
      <c r="AT346" s="22" t="s">
        <v>738</v>
      </c>
      <c r="AU346" s="22" t="s">
        <v>87</v>
      </c>
    </row>
    <row r="347" spans="2:51" s="6" customFormat="1" ht="12">
      <c r="B347" s="189"/>
      <c r="C347" s="256"/>
      <c r="D347" s="252" t="s">
        <v>161</v>
      </c>
      <c r="E347" s="257" t="s">
        <v>3</v>
      </c>
      <c r="F347" s="258" t="s">
        <v>1437</v>
      </c>
      <c r="G347" s="256"/>
      <c r="H347" s="257" t="s">
        <v>3</v>
      </c>
      <c r="J347" s="256"/>
      <c r="K347" s="256"/>
      <c r="L347" s="189"/>
      <c r="M347" s="191"/>
      <c r="N347" s="192"/>
      <c r="O347" s="192"/>
      <c r="P347" s="192"/>
      <c r="Q347" s="192"/>
      <c r="R347" s="192"/>
      <c r="S347" s="192"/>
      <c r="T347" s="193"/>
      <c r="AT347" s="190" t="s">
        <v>161</v>
      </c>
      <c r="AU347" s="190" t="s">
        <v>87</v>
      </c>
      <c r="AV347" s="6" t="s">
        <v>15</v>
      </c>
      <c r="AW347" s="6" t="s">
        <v>33</v>
      </c>
      <c r="AX347" s="6" t="s">
        <v>72</v>
      </c>
      <c r="AY347" s="190" t="s">
        <v>145</v>
      </c>
    </row>
    <row r="348" spans="2:51" s="5" customFormat="1" ht="12">
      <c r="B348" s="184"/>
      <c r="C348" s="251"/>
      <c r="D348" s="252" t="s">
        <v>161</v>
      </c>
      <c r="E348" s="253" t="s">
        <v>3</v>
      </c>
      <c r="F348" s="254" t="s">
        <v>1451</v>
      </c>
      <c r="G348" s="251"/>
      <c r="H348" s="255">
        <v>0.074</v>
      </c>
      <c r="J348" s="251"/>
      <c r="K348" s="251"/>
      <c r="L348" s="184"/>
      <c r="M348" s="186"/>
      <c r="N348" s="187"/>
      <c r="O348" s="187"/>
      <c r="P348" s="187"/>
      <c r="Q348" s="187"/>
      <c r="R348" s="187"/>
      <c r="S348" s="187"/>
      <c r="T348" s="188"/>
      <c r="AT348" s="185" t="s">
        <v>161</v>
      </c>
      <c r="AU348" s="185" t="s">
        <v>87</v>
      </c>
      <c r="AV348" s="5" t="s">
        <v>80</v>
      </c>
      <c r="AW348" s="5" t="s">
        <v>33</v>
      </c>
      <c r="AX348" s="5" t="s">
        <v>15</v>
      </c>
      <c r="AY348" s="185" t="s">
        <v>145</v>
      </c>
    </row>
    <row r="349" spans="1:65" s="35" customFormat="1" ht="24.2" customHeight="1">
      <c r="A349" s="12"/>
      <c r="B349" s="2"/>
      <c r="C349" s="246" t="s">
        <v>510</v>
      </c>
      <c r="D349" s="246" t="s">
        <v>149</v>
      </c>
      <c r="E349" s="247" t="s">
        <v>1452</v>
      </c>
      <c r="F349" s="248" t="s">
        <v>1453</v>
      </c>
      <c r="G349" s="249" t="s">
        <v>159</v>
      </c>
      <c r="H349" s="250">
        <v>13.97</v>
      </c>
      <c r="I349" s="3"/>
      <c r="J349" s="272">
        <f>ROUND(I349*H349,2)</f>
        <v>0</v>
      </c>
      <c r="K349" s="248" t="s">
        <v>736</v>
      </c>
      <c r="L349" s="2"/>
      <c r="M349" s="4" t="s">
        <v>3</v>
      </c>
      <c r="N349" s="179" t="s">
        <v>43</v>
      </c>
      <c r="O349" s="53"/>
      <c r="P349" s="180">
        <f>O349*H349</f>
        <v>0</v>
      </c>
      <c r="Q349" s="180">
        <v>0.00013</v>
      </c>
      <c r="R349" s="180">
        <f>Q349*H349</f>
        <v>0.0018161</v>
      </c>
      <c r="S349" s="180">
        <v>0</v>
      </c>
      <c r="T349" s="181">
        <f>S349*H349</f>
        <v>0</v>
      </c>
      <c r="U349" s="12"/>
      <c r="V349" s="12"/>
      <c r="W349" s="12"/>
      <c r="X349" s="12"/>
      <c r="Y349" s="12"/>
      <c r="Z349" s="12"/>
      <c r="AA349" s="12"/>
      <c r="AB349" s="12"/>
      <c r="AC349" s="12"/>
      <c r="AD349" s="12"/>
      <c r="AE349" s="12"/>
      <c r="AR349" s="182" t="s">
        <v>90</v>
      </c>
      <c r="AT349" s="182" t="s">
        <v>149</v>
      </c>
      <c r="AU349" s="182" t="s">
        <v>87</v>
      </c>
      <c r="AY349" s="22" t="s">
        <v>145</v>
      </c>
      <c r="BE349" s="183">
        <f>IF(N349="základní",J349,0)</f>
        <v>0</v>
      </c>
      <c r="BF349" s="183">
        <f>IF(N349="snížená",J349,0)</f>
        <v>0</v>
      </c>
      <c r="BG349" s="183">
        <f>IF(N349="zákl. přenesená",J349,0)</f>
        <v>0</v>
      </c>
      <c r="BH349" s="183">
        <f>IF(N349="sníž. přenesená",J349,0)</f>
        <v>0</v>
      </c>
      <c r="BI349" s="183">
        <f>IF(N349="nulová",J349,0)</f>
        <v>0</v>
      </c>
      <c r="BJ349" s="22" t="s">
        <v>15</v>
      </c>
      <c r="BK349" s="183">
        <f>ROUND(I349*H349,2)</f>
        <v>0</v>
      </c>
      <c r="BL349" s="22" t="s">
        <v>90</v>
      </c>
      <c r="BM349" s="182" t="s">
        <v>1454</v>
      </c>
    </row>
    <row r="350" spans="1:47" s="35" customFormat="1" ht="12">
      <c r="A350" s="12"/>
      <c r="B350" s="2"/>
      <c r="C350" s="99"/>
      <c r="D350" s="279" t="s">
        <v>738</v>
      </c>
      <c r="E350" s="99"/>
      <c r="F350" s="280" t="s">
        <v>1455</v>
      </c>
      <c r="G350" s="99"/>
      <c r="H350" s="99"/>
      <c r="I350" s="12"/>
      <c r="J350" s="99"/>
      <c r="K350" s="99"/>
      <c r="L350" s="2"/>
      <c r="M350" s="274"/>
      <c r="N350" s="275"/>
      <c r="O350" s="53"/>
      <c r="P350" s="53"/>
      <c r="Q350" s="53"/>
      <c r="R350" s="53"/>
      <c r="S350" s="53"/>
      <c r="T350" s="54"/>
      <c r="U350" s="12"/>
      <c r="V350" s="12"/>
      <c r="W350" s="12"/>
      <c r="X350" s="12"/>
      <c r="Y350" s="12"/>
      <c r="Z350" s="12"/>
      <c r="AA350" s="12"/>
      <c r="AB350" s="12"/>
      <c r="AC350" s="12"/>
      <c r="AD350" s="12"/>
      <c r="AE350" s="12"/>
      <c r="AT350" s="22" t="s">
        <v>738</v>
      </c>
      <c r="AU350" s="22" t="s">
        <v>87</v>
      </c>
    </row>
    <row r="351" spans="2:51" s="6" customFormat="1" ht="12">
      <c r="B351" s="189"/>
      <c r="C351" s="256"/>
      <c r="D351" s="252" t="s">
        <v>161</v>
      </c>
      <c r="E351" s="257" t="s">
        <v>3</v>
      </c>
      <c r="F351" s="258" t="s">
        <v>1437</v>
      </c>
      <c r="G351" s="256"/>
      <c r="H351" s="257" t="s">
        <v>3</v>
      </c>
      <c r="J351" s="256"/>
      <c r="K351" s="256"/>
      <c r="L351" s="189"/>
      <c r="M351" s="191"/>
      <c r="N351" s="192"/>
      <c r="O351" s="192"/>
      <c r="P351" s="192"/>
      <c r="Q351" s="192"/>
      <c r="R351" s="192"/>
      <c r="S351" s="192"/>
      <c r="T351" s="193"/>
      <c r="AT351" s="190" t="s">
        <v>161</v>
      </c>
      <c r="AU351" s="190" t="s">
        <v>87</v>
      </c>
      <c r="AV351" s="6" t="s">
        <v>15</v>
      </c>
      <c r="AW351" s="6" t="s">
        <v>33</v>
      </c>
      <c r="AX351" s="6" t="s">
        <v>72</v>
      </c>
      <c r="AY351" s="190" t="s">
        <v>145</v>
      </c>
    </row>
    <row r="352" spans="2:51" s="5" customFormat="1" ht="12">
      <c r="B352" s="184"/>
      <c r="C352" s="251"/>
      <c r="D352" s="252" t="s">
        <v>161</v>
      </c>
      <c r="E352" s="253" t="s">
        <v>3</v>
      </c>
      <c r="F352" s="254" t="s">
        <v>1456</v>
      </c>
      <c r="G352" s="251"/>
      <c r="H352" s="255">
        <v>13.97</v>
      </c>
      <c r="J352" s="251"/>
      <c r="K352" s="251"/>
      <c r="L352" s="184"/>
      <c r="M352" s="186"/>
      <c r="N352" s="187"/>
      <c r="O352" s="187"/>
      <c r="P352" s="187"/>
      <c r="Q352" s="187"/>
      <c r="R352" s="187"/>
      <c r="S352" s="187"/>
      <c r="T352" s="188"/>
      <c r="AT352" s="185" t="s">
        <v>161</v>
      </c>
      <c r="AU352" s="185" t="s">
        <v>87</v>
      </c>
      <c r="AV352" s="5" t="s">
        <v>80</v>
      </c>
      <c r="AW352" s="5" t="s">
        <v>33</v>
      </c>
      <c r="AX352" s="5" t="s">
        <v>15</v>
      </c>
      <c r="AY352" s="185" t="s">
        <v>145</v>
      </c>
    </row>
    <row r="353" spans="1:65" s="35" customFormat="1" ht="37.9" customHeight="1">
      <c r="A353" s="12"/>
      <c r="B353" s="2"/>
      <c r="C353" s="246" t="s">
        <v>519</v>
      </c>
      <c r="D353" s="246" t="s">
        <v>149</v>
      </c>
      <c r="E353" s="247" t="s">
        <v>1457</v>
      </c>
      <c r="F353" s="248" t="s">
        <v>1458</v>
      </c>
      <c r="G353" s="249" t="s">
        <v>190</v>
      </c>
      <c r="H353" s="250">
        <v>17</v>
      </c>
      <c r="I353" s="3"/>
      <c r="J353" s="272">
        <f>ROUND(I353*H353,2)</f>
        <v>0</v>
      </c>
      <c r="K353" s="248" t="s">
        <v>736</v>
      </c>
      <c r="L353" s="2"/>
      <c r="M353" s="4" t="s">
        <v>3</v>
      </c>
      <c r="N353" s="179" t="s">
        <v>43</v>
      </c>
      <c r="O353" s="53"/>
      <c r="P353" s="180">
        <f>O353*H353</f>
        <v>0</v>
      </c>
      <c r="Q353" s="180">
        <v>2E-05</v>
      </c>
      <c r="R353" s="180">
        <f>Q353*H353</f>
        <v>0.00034</v>
      </c>
      <c r="S353" s="180">
        <v>0</v>
      </c>
      <c r="T353" s="181">
        <f>S353*H353</f>
        <v>0</v>
      </c>
      <c r="U353" s="12"/>
      <c r="V353" s="12"/>
      <c r="W353" s="12"/>
      <c r="X353" s="12"/>
      <c r="Y353" s="12"/>
      <c r="Z353" s="12"/>
      <c r="AA353" s="12"/>
      <c r="AB353" s="12"/>
      <c r="AC353" s="12"/>
      <c r="AD353" s="12"/>
      <c r="AE353" s="12"/>
      <c r="AR353" s="182" t="s">
        <v>90</v>
      </c>
      <c r="AT353" s="182" t="s">
        <v>149</v>
      </c>
      <c r="AU353" s="182" t="s">
        <v>87</v>
      </c>
      <c r="AY353" s="22" t="s">
        <v>145</v>
      </c>
      <c r="BE353" s="183">
        <f>IF(N353="základní",J353,0)</f>
        <v>0</v>
      </c>
      <c r="BF353" s="183">
        <f>IF(N353="snížená",J353,0)</f>
        <v>0</v>
      </c>
      <c r="BG353" s="183">
        <f>IF(N353="zákl. přenesená",J353,0)</f>
        <v>0</v>
      </c>
      <c r="BH353" s="183">
        <f>IF(N353="sníž. přenesená",J353,0)</f>
        <v>0</v>
      </c>
      <c r="BI353" s="183">
        <f>IF(N353="nulová",J353,0)</f>
        <v>0</v>
      </c>
      <c r="BJ353" s="22" t="s">
        <v>15</v>
      </c>
      <c r="BK353" s="183">
        <f>ROUND(I353*H353,2)</f>
        <v>0</v>
      </c>
      <c r="BL353" s="22" t="s">
        <v>90</v>
      </c>
      <c r="BM353" s="182" t="s">
        <v>1459</v>
      </c>
    </row>
    <row r="354" spans="1:47" s="35" customFormat="1" ht="12">
      <c r="A354" s="12"/>
      <c r="B354" s="2"/>
      <c r="C354" s="99"/>
      <c r="D354" s="279" t="s">
        <v>738</v>
      </c>
      <c r="E354" s="99"/>
      <c r="F354" s="280" t="s">
        <v>1460</v>
      </c>
      <c r="G354" s="99"/>
      <c r="H354" s="99"/>
      <c r="I354" s="12"/>
      <c r="J354" s="99"/>
      <c r="K354" s="99"/>
      <c r="L354" s="2"/>
      <c r="M354" s="274"/>
      <c r="N354" s="275"/>
      <c r="O354" s="53"/>
      <c r="P354" s="53"/>
      <c r="Q354" s="53"/>
      <c r="R354" s="53"/>
      <c r="S354" s="53"/>
      <c r="T354" s="54"/>
      <c r="U354" s="12"/>
      <c r="V354" s="12"/>
      <c r="W354" s="12"/>
      <c r="X354" s="12"/>
      <c r="Y354" s="12"/>
      <c r="Z354" s="12"/>
      <c r="AA354" s="12"/>
      <c r="AB354" s="12"/>
      <c r="AC354" s="12"/>
      <c r="AD354" s="12"/>
      <c r="AE354" s="12"/>
      <c r="AT354" s="22" t="s">
        <v>738</v>
      </c>
      <c r="AU354" s="22" t="s">
        <v>87</v>
      </c>
    </row>
    <row r="355" spans="2:51" s="6" customFormat="1" ht="12">
      <c r="B355" s="189"/>
      <c r="C355" s="256"/>
      <c r="D355" s="252" t="s">
        <v>161</v>
      </c>
      <c r="E355" s="257" t="s">
        <v>3</v>
      </c>
      <c r="F355" s="258" t="s">
        <v>1437</v>
      </c>
      <c r="G355" s="256"/>
      <c r="H355" s="257" t="s">
        <v>3</v>
      </c>
      <c r="J355" s="256"/>
      <c r="K355" s="256"/>
      <c r="L355" s="189"/>
      <c r="M355" s="191"/>
      <c r="N355" s="192"/>
      <c r="O355" s="192"/>
      <c r="P355" s="192"/>
      <c r="Q355" s="192"/>
      <c r="R355" s="192"/>
      <c r="S355" s="192"/>
      <c r="T355" s="193"/>
      <c r="AT355" s="190" t="s">
        <v>161</v>
      </c>
      <c r="AU355" s="190" t="s">
        <v>87</v>
      </c>
      <c r="AV355" s="6" t="s">
        <v>15</v>
      </c>
      <c r="AW355" s="6" t="s">
        <v>33</v>
      </c>
      <c r="AX355" s="6" t="s">
        <v>72</v>
      </c>
      <c r="AY355" s="190" t="s">
        <v>145</v>
      </c>
    </row>
    <row r="356" spans="2:51" s="5" customFormat="1" ht="12">
      <c r="B356" s="184"/>
      <c r="C356" s="251"/>
      <c r="D356" s="252" t="s">
        <v>161</v>
      </c>
      <c r="E356" s="253" t="s">
        <v>3</v>
      </c>
      <c r="F356" s="254" t="s">
        <v>1461</v>
      </c>
      <c r="G356" s="251"/>
      <c r="H356" s="255">
        <v>17</v>
      </c>
      <c r="J356" s="251"/>
      <c r="K356" s="251"/>
      <c r="L356" s="184"/>
      <c r="M356" s="186"/>
      <c r="N356" s="187"/>
      <c r="O356" s="187"/>
      <c r="P356" s="187"/>
      <c r="Q356" s="187"/>
      <c r="R356" s="187"/>
      <c r="S356" s="187"/>
      <c r="T356" s="188"/>
      <c r="AT356" s="185" t="s">
        <v>161</v>
      </c>
      <c r="AU356" s="185" t="s">
        <v>87</v>
      </c>
      <c r="AV356" s="5" t="s">
        <v>80</v>
      </c>
      <c r="AW356" s="5" t="s">
        <v>33</v>
      </c>
      <c r="AX356" s="5" t="s">
        <v>15</v>
      </c>
      <c r="AY356" s="185" t="s">
        <v>145</v>
      </c>
    </row>
    <row r="357" spans="2:63" s="1" customFormat="1" ht="22.9" customHeight="1">
      <c r="B357" s="171"/>
      <c r="C357" s="242"/>
      <c r="D357" s="240" t="s">
        <v>71</v>
      </c>
      <c r="E357" s="244" t="s">
        <v>187</v>
      </c>
      <c r="F357" s="244" t="s">
        <v>509</v>
      </c>
      <c r="G357" s="242"/>
      <c r="H357" s="242"/>
      <c r="J357" s="245">
        <f>BK357</f>
        <v>0</v>
      </c>
      <c r="K357" s="242"/>
      <c r="L357" s="171"/>
      <c r="M357" s="173"/>
      <c r="N357" s="174"/>
      <c r="O357" s="174"/>
      <c r="P357" s="175">
        <f>P358+P367+P372</f>
        <v>0</v>
      </c>
      <c r="Q357" s="174"/>
      <c r="R357" s="175">
        <f>R358+R367+R372</f>
        <v>0.04117345</v>
      </c>
      <c r="S357" s="174"/>
      <c r="T357" s="176">
        <f>T358+T367+T372</f>
        <v>4.43772</v>
      </c>
      <c r="AR357" s="172" t="s">
        <v>15</v>
      </c>
      <c r="AT357" s="177" t="s">
        <v>71</v>
      </c>
      <c r="AU357" s="177" t="s">
        <v>15</v>
      </c>
      <c r="AY357" s="172" t="s">
        <v>145</v>
      </c>
      <c r="BK357" s="178">
        <f>BK358+BK367+BK372</f>
        <v>0</v>
      </c>
    </row>
    <row r="358" spans="2:63" s="1" customFormat="1" ht="20.85" customHeight="1">
      <c r="B358" s="171"/>
      <c r="C358" s="242"/>
      <c r="D358" s="240" t="s">
        <v>71</v>
      </c>
      <c r="E358" s="244" t="s">
        <v>530</v>
      </c>
      <c r="F358" s="244" t="s">
        <v>1028</v>
      </c>
      <c r="G358" s="242"/>
      <c r="H358" s="242"/>
      <c r="J358" s="245">
        <f>BK358</f>
        <v>0</v>
      </c>
      <c r="K358" s="242"/>
      <c r="L358" s="171"/>
      <c r="M358" s="173"/>
      <c r="N358" s="174"/>
      <c r="O358" s="174"/>
      <c r="P358" s="175">
        <f>SUM(P359:P366)</f>
        <v>0</v>
      </c>
      <c r="Q358" s="174"/>
      <c r="R358" s="175">
        <f>SUM(R359:R366)</f>
        <v>0.04061465</v>
      </c>
      <c r="S358" s="174"/>
      <c r="T358" s="176">
        <f>SUM(T359:T366)</f>
        <v>0</v>
      </c>
      <c r="AR358" s="172" t="s">
        <v>15</v>
      </c>
      <c r="AT358" s="177" t="s">
        <v>71</v>
      </c>
      <c r="AU358" s="177" t="s">
        <v>80</v>
      </c>
      <c r="AY358" s="172" t="s">
        <v>145</v>
      </c>
      <c r="BK358" s="178">
        <f>SUM(BK359:BK366)</f>
        <v>0</v>
      </c>
    </row>
    <row r="359" spans="1:65" s="35" customFormat="1" ht="37.9" customHeight="1">
      <c r="A359" s="12"/>
      <c r="B359" s="2"/>
      <c r="C359" s="246" t="s">
        <v>525</v>
      </c>
      <c r="D359" s="246" t="s">
        <v>149</v>
      </c>
      <c r="E359" s="247" t="s">
        <v>1029</v>
      </c>
      <c r="F359" s="248" t="s">
        <v>1030</v>
      </c>
      <c r="G359" s="249" t="s">
        <v>159</v>
      </c>
      <c r="H359" s="250">
        <v>13.97</v>
      </c>
      <c r="I359" s="3"/>
      <c r="J359" s="272">
        <f>ROUND(I359*H359,2)</f>
        <v>0</v>
      </c>
      <c r="K359" s="248" t="s">
        <v>736</v>
      </c>
      <c r="L359" s="2"/>
      <c r="M359" s="4" t="s">
        <v>3</v>
      </c>
      <c r="N359" s="179" t="s">
        <v>43</v>
      </c>
      <c r="O359" s="53"/>
      <c r="P359" s="180">
        <f>O359*H359</f>
        <v>0</v>
      </c>
      <c r="Q359" s="180">
        <v>0.00013</v>
      </c>
      <c r="R359" s="180">
        <f>Q359*H359</f>
        <v>0.0018161</v>
      </c>
      <c r="S359" s="180">
        <v>0</v>
      </c>
      <c r="T359" s="181">
        <f>S359*H359</f>
        <v>0</v>
      </c>
      <c r="U359" s="12"/>
      <c r="V359" s="12"/>
      <c r="W359" s="12"/>
      <c r="X359" s="12"/>
      <c r="Y359" s="12"/>
      <c r="Z359" s="12"/>
      <c r="AA359" s="12"/>
      <c r="AB359" s="12"/>
      <c r="AC359" s="12"/>
      <c r="AD359" s="12"/>
      <c r="AE359" s="12"/>
      <c r="AR359" s="182" t="s">
        <v>90</v>
      </c>
      <c r="AT359" s="182" t="s">
        <v>149</v>
      </c>
      <c r="AU359" s="182" t="s">
        <v>87</v>
      </c>
      <c r="AY359" s="22" t="s">
        <v>145</v>
      </c>
      <c r="BE359" s="183">
        <f>IF(N359="základní",J359,0)</f>
        <v>0</v>
      </c>
      <c r="BF359" s="183">
        <f>IF(N359="snížená",J359,0)</f>
        <v>0</v>
      </c>
      <c r="BG359" s="183">
        <f>IF(N359="zákl. přenesená",J359,0)</f>
        <v>0</v>
      </c>
      <c r="BH359" s="183">
        <f>IF(N359="sníž. přenesená",J359,0)</f>
        <v>0</v>
      </c>
      <c r="BI359" s="183">
        <f>IF(N359="nulová",J359,0)</f>
        <v>0</v>
      </c>
      <c r="BJ359" s="22" t="s">
        <v>15</v>
      </c>
      <c r="BK359" s="183">
        <f>ROUND(I359*H359,2)</f>
        <v>0</v>
      </c>
      <c r="BL359" s="22" t="s">
        <v>90</v>
      </c>
      <c r="BM359" s="182" t="s">
        <v>1462</v>
      </c>
    </row>
    <row r="360" spans="1:47" s="35" customFormat="1" ht="12">
      <c r="A360" s="12"/>
      <c r="B360" s="2"/>
      <c r="C360" s="99"/>
      <c r="D360" s="279" t="s">
        <v>738</v>
      </c>
      <c r="E360" s="99"/>
      <c r="F360" s="280" t="s">
        <v>1032</v>
      </c>
      <c r="G360" s="99"/>
      <c r="H360" s="99"/>
      <c r="I360" s="12"/>
      <c r="J360" s="99"/>
      <c r="K360" s="99"/>
      <c r="L360" s="2"/>
      <c r="M360" s="274"/>
      <c r="N360" s="275"/>
      <c r="O360" s="53"/>
      <c r="P360" s="53"/>
      <c r="Q360" s="53"/>
      <c r="R360" s="53"/>
      <c r="S360" s="53"/>
      <c r="T360" s="54"/>
      <c r="U360" s="12"/>
      <c r="V360" s="12"/>
      <c r="W360" s="12"/>
      <c r="X360" s="12"/>
      <c r="Y360" s="12"/>
      <c r="Z360" s="12"/>
      <c r="AA360" s="12"/>
      <c r="AB360" s="12"/>
      <c r="AC360" s="12"/>
      <c r="AD360" s="12"/>
      <c r="AE360" s="12"/>
      <c r="AT360" s="22" t="s">
        <v>738</v>
      </c>
      <c r="AU360" s="22" t="s">
        <v>87</v>
      </c>
    </row>
    <row r="361" spans="2:51" s="6" customFormat="1" ht="12">
      <c r="B361" s="189"/>
      <c r="C361" s="256"/>
      <c r="D361" s="252" t="s">
        <v>161</v>
      </c>
      <c r="E361" s="257" t="s">
        <v>3</v>
      </c>
      <c r="F361" s="258" t="s">
        <v>1437</v>
      </c>
      <c r="G361" s="256"/>
      <c r="H361" s="257" t="s">
        <v>3</v>
      </c>
      <c r="J361" s="256"/>
      <c r="K361" s="256"/>
      <c r="L361" s="189"/>
      <c r="M361" s="191"/>
      <c r="N361" s="192"/>
      <c r="O361" s="192"/>
      <c r="P361" s="192"/>
      <c r="Q361" s="192"/>
      <c r="R361" s="192"/>
      <c r="S361" s="192"/>
      <c r="T361" s="193"/>
      <c r="AT361" s="190" t="s">
        <v>161</v>
      </c>
      <c r="AU361" s="190" t="s">
        <v>87</v>
      </c>
      <c r="AV361" s="6" t="s">
        <v>15</v>
      </c>
      <c r="AW361" s="6" t="s">
        <v>33</v>
      </c>
      <c r="AX361" s="6" t="s">
        <v>72</v>
      </c>
      <c r="AY361" s="190" t="s">
        <v>145</v>
      </c>
    </row>
    <row r="362" spans="2:51" s="5" customFormat="1" ht="12">
      <c r="B362" s="184"/>
      <c r="C362" s="251"/>
      <c r="D362" s="252" t="s">
        <v>161</v>
      </c>
      <c r="E362" s="253" t="s">
        <v>3</v>
      </c>
      <c r="F362" s="254" t="s">
        <v>1456</v>
      </c>
      <c r="G362" s="251"/>
      <c r="H362" s="255">
        <v>13.97</v>
      </c>
      <c r="J362" s="251"/>
      <c r="K362" s="251"/>
      <c r="L362" s="184"/>
      <c r="M362" s="186"/>
      <c r="N362" s="187"/>
      <c r="O362" s="187"/>
      <c r="P362" s="187"/>
      <c r="Q362" s="187"/>
      <c r="R362" s="187"/>
      <c r="S362" s="187"/>
      <c r="T362" s="188"/>
      <c r="AT362" s="185" t="s">
        <v>161</v>
      </c>
      <c r="AU362" s="185" t="s">
        <v>87</v>
      </c>
      <c r="AV362" s="5" t="s">
        <v>80</v>
      </c>
      <c r="AW362" s="5" t="s">
        <v>33</v>
      </c>
      <c r="AX362" s="5" t="s">
        <v>15</v>
      </c>
      <c r="AY362" s="185" t="s">
        <v>145</v>
      </c>
    </row>
    <row r="363" spans="1:65" s="35" customFormat="1" ht="37.9" customHeight="1">
      <c r="A363" s="12"/>
      <c r="B363" s="2"/>
      <c r="C363" s="246" t="s">
        <v>530</v>
      </c>
      <c r="D363" s="246" t="s">
        <v>149</v>
      </c>
      <c r="E363" s="247" t="s">
        <v>1463</v>
      </c>
      <c r="F363" s="248" t="s">
        <v>1464</v>
      </c>
      <c r="G363" s="249" t="s">
        <v>159</v>
      </c>
      <c r="H363" s="250">
        <v>184.755</v>
      </c>
      <c r="I363" s="3"/>
      <c r="J363" s="272">
        <f>ROUND(I363*H363,2)</f>
        <v>0</v>
      </c>
      <c r="K363" s="248" t="s">
        <v>736</v>
      </c>
      <c r="L363" s="2"/>
      <c r="M363" s="4" t="s">
        <v>3</v>
      </c>
      <c r="N363" s="179" t="s">
        <v>43</v>
      </c>
      <c r="O363" s="53"/>
      <c r="P363" s="180">
        <f>O363*H363</f>
        <v>0</v>
      </c>
      <c r="Q363" s="180">
        <v>0.00021</v>
      </c>
      <c r="R363" s="180">
        <f>Q363*H363</f>
        <v>0.03879855</v>
      </c>
      <c r="S363" s="180">
        <v>0</v>
      </c>
      <c r="T363" s="181">
        <f>S363*H363</f>
        <v>0</v>
      </c>
      <c r="U363" s="12"/>
      <c r="V363" s="12"/>
      <c r="W363" s="12"/>
      <c r="X363" s="12"/>
      <c r="Y363" s="12"/>
      <c r="Z363" s="12"/>
      <c r="AA363" s="12"/>
      <c r="AB363" s="12"/>
      <c r="AC363" s="12"/>
      <c r="AD363" s="12"/>
      <c r="AE363" s="12"/>
      <c r="AR363" s="182" t="s">
        <v>90</v>
      </c>
      <c r="AT363" s="182" t="s">
        <v>149</v>
      </c>
      <c r="AU363" s="182" t="s">
        <v>87</v>
      </c>
      <c r="AY363" s="22" t="s">
        <v>145</v>
      </c>
      <c r="BE363" s="183">
        <f>IF(N363="základní",J363,0)</f>
        <v>0</v>
      </c>
      <c r="BF363" s="183">
        <f>IF(N363="snížená",J363,0)</f>
        <v>0</v>
      </c>
      <c r="BG363" s="183">
        <f>IF(N363="zákl. přenesená",J363,0)</f>
        <v>0</v>
      </c>
      <c r="BH363" s="183">
        <f>IF(N363="sníž. přenesená",J363,0)</f>
        <v>0</v>
      </c>
      <c r="BI363" s="183">
        <f>IF(N363="nulová",J363,0)</f>
        <v>0</v>
      </c>
      <c r="BJ363" s="22" t="s">
        <v>15</v>
      </c>
      <c r="BK363" s="183">
        <f>ROUND(I363*H363,2)</f>
        <v>0</v>
      </c>
      <c r="BL363" s="22" t="s">
        <v>90</v>
      </c>
      <c r="BM363" s="182" t="s">
        <v>1465</v>
      </c>
    </row>
    <row r="364" spans="1:47" s="35" customFormat="1" ht="12">
      <c r="A364" s="12"/>
      <c r="B364" s="2"/>
      <c r="C364" s="99"/>
      <c r="D364" s="279" t="s">
        <v>738</v>
      </c>
      <c r="E364" s="99"/>
      <c r="F364" s="280" t="s">
        <v>1466</v>
      </c>
      <c r="G364" s="99"/>
      <c r="H364" s="99"/>
      <c r="I364" s="12"/>
      <c r="J364" s="99"/>
      <c r="K364" s="99"/>
      <c r="L364" s="2"/>
      <c r="M364" s="274"/>
      <c r="N364" s="275"/>
      <c r="O364" s="53"/>
      <c r="P364" s="53"/>
      <c r="Q364" s="53"/>
      <c r="R364" s="53"/>
      <c r="S364" s="53"/>
      <c r="T364" s="54"/>
      <c r="U364" s="12"/>
      <c r="V364" s="12"/>
      <c r="W364" s="12"/>
      <c r="X364" s="12"/>
      <c r="Y364" s="12"/>
      <c r="Z364" s="12"/>
      <c r="AA364" s="12"/>
      <c r="AB364" s="12"/>
      <c r="AC364" s="12"/>
      <c r="AD364" s="12"/>
      <c r="AE364" s="12"/>
      <c r="AT364" s="22" t="s">
        <v>738</v>
      </c>
      <c r="AU364" s="22" t="s">
        <v>87</v>
      </c>
    </row>
    <row r="365" spans="2:51" s="6" customFormat="1" ht="12">
      <c r="B365" s="189"/>
      <c r="C365" s="256"/>
      <c r="D365" s="252" t="s">
        <v>161</v>
      </c>
      <c r="E365" s="257" t="s">
        <v>3</v>
      </c>
      <c r="F365" s="258" t="s">
        <v>1467</v>
      </c>
      <c r="G365" s="256"/>
      <c r="H365" s="257" t="s">
        <v>3</v>
      </c>
      <c r="J365" s="256"/>
      <c r="K365" s="256"/>
      <c r="L365" s="189"/>
      <c r="M365" s="191"/>
      <c r="N365" s="192"/>
      <c r="O365" s="192"/>
      <c r="P365" s="192"/>
      <c r="Q365" s="192"/>
      <c r="R365" s="192"/>
      <c r="S365" s="192"/>
      <c r="T365" s="193"/>
      <c r="AT365" s="190" t="s">
        <v>161</v>
      </c>
      <c r="AU365" s="190" t="s">
        <v>87</v>
      </c>
      <c r="AV365" s="6" t="s">
        <v>15</v>
      </c>
      <c r="AW365" s="6" t="s">
        <v>33</v>
      </c>
      <c r="AX365" s="6" t="s">
        <v>72</v>
      </c>
      <c r="AY365" s="190" t="s">
        <v>145</v>
      </c>
    </row>
    <row r="366" spans="2:51" s="5" customFormat="1" ht="12">
      <c r="B366" s="184"/>
      <c r="C366" s="251"/>
      <c r="D366" s="252" t="s">
        <v>161</v>
      </c>
      <c r="E366" s="253" t="s">
        <v>3</v>
      </c>
      <c r="F366" s="254" t="s">
        <v>1468</v>
      </c>
      <c r="G366" s="251"/>
      <c r="H366" s="255">
        <v>184.755</v>
      </c>
      <c r="J366" s="251"/>
      <c r="K366" s="251"/>
      <c r="L366" s="184"/>
      <c r="M366" s="186"/>
      <c r="N366" s="187"/>
      <c r="O366" s="187"/>
      <c r="P366" s="187"/>
      <c r="Q366" s="187"/>
      <c r="R366" s="187"/>
      <c r="S366" s="187"/>
      <c r="T366" s="188"/>
      <c r="AT366" s="185" t="s">
        <v>161</v>
      </c>
      <c r="AU366" s="185" t="s">
        <v>87</v>
      </c>
      <c r="AV366" s="5" t="s">
        <v>80</v>
      </c>
      <c r="AW366" s="5" t="s">
        <v>33</v>
      </c>
      <c r="AX366" s="5" t="s">
        <v>15</v>
      </c>
      <c r="AY366" s="185" t="s">
        <v>145</v>
      </c>
    </row>
    <row r="367" spans="2:63" s="1" customFormat="1" ht="20.85" customHeight="1">
      <c r="B367" s="171"/>
      <c r="C367" s="242"/>
      <c r="D367" s="240" t="s">
        <v>71</v>
      </c>
      <c r="E367" s="244" t="s">
        <v>535</v>
      </c>
      <c r="F367" s="244" t="s">
        <v>1034</v>
      </c>
      <c r="G367" s="242"/>
      <c r="H367" s="242"/>
      <c r="J367" s="245">
        <f>BK367</f>
        <v>0</v>
      </c>
      <c r="K367" s="242"/>
      <c r="L367" s="171"/>
      <c r="M367" s="173"/>
      <c r="N367" s="174"/>
      <c r="O367" s="174"/>
      <c r="P367" s="175">
        <f>SUM(P368:P371)</f>
        <v>0</v>
      </c>
      <c r="Q367" s="174"/>
      <c r="R367" s="175">
        <f>SUM(R368:R371)</f>
        <v>0.0005588</v>
      </c>
      <c r="S367" s="174"/>
      <c r="T367" s="176">
        <f>SUM(T368:T371)</f>
        <v>0</v>
      </c>
      <c r="AR367" s="172" t="s">
        <v>15</v>
      </c>
      <c r="AT367" s="177" t="s">
        <v>71</v>
      </c>
      <c r="AU367" s="177" t="s">
        <v>80</v>
      </c>
      <c r="AY367" s="172" t="s">
        <v>145</v>
      </c>
      <c r="BK367" s="178">
        <f>SUM(BK368:BK371)</f>
        <v>0</v>
      </c>
    </row>
    <row r="368" spans="1:65" s="35" customFormat="1" ht="37.9" customHeight="1">
      <c r="A368" s="12"/>
      <c r="B368" s="2"/>
      <c r="C368" s="246" t="s">
        <v>535</v>
      </c>
      <c r="D368" s="246" t="s">
        <v>149</v>
      </c>
      <c r="E368" s="247" t="s">
        <v>1469</v>
      </c>
      <c r="F368" s="248" t="s">
        <v>1470</v>
      </c>
      <c r="G368" s="249" t="s">
        <v>159</v>
      </c>
      <c r="H368" s="250">
        <v>13.97</v>
      </c>
      <c r="I368" s="3"/>
      <c r="J368" s="272">
        <f>ROUND(I368*H368,2)</f>
        <v>0</v>
      </c>
      <c r="K368" s="248" t="s">
        <v>736</v>
      </c>
      <c r="L368" s="2"/>
      <c r="M368" s="4" t="s">
        <v>3</v>
      </c>
      <c r="N368" s="179" t="s">
        <v>43</v>
      </c>
      <c r="O368" s="53"/>
      <c r="P368" s="180">
        <f>O368*H368</f>
        <v>0</v>
      </c>
      <c r="Q368" s="180">
        <v>4E-05</v>
      </c>
      <c r="R368" s="180">
        <f>Q368*H368</f>
        <v>0.0005588</v>
      </c>
      <c r="S368" s="180">
        <v>0</v>
      </c>
      <c r="T368" s="181">
        <f>S368*H368</f>
        <v>0</v>
      </c>
      <c r="U368" s="12"/>
      <c r="V368" s="12"/>
      <c r="W368" s="12"/>
      <c r="X368" s="12"/>
      <c r="Y368" s="12"/>
      <c r="Z368" s="12"/>
      <c r="AA368" s="12"/>
      <c r="AB368" s="12"/>
      <c r="AC368" s="12"/>
      <c r="AD368" s="12"/>
      <c r="AE368" s="12"/>
      <c r="AR368" s="182" t="s">
        <v>90</v>
      </c>
      <c r="AT368" s="182" t="s">
        <v>149</v>
      </c>
      <c r="AU368" s="182" t="s">
        <v>87</v>
      </c>
      <c r="AY368" s="22" t="s">
        <v>145</v>
      </c>
      <c r="BE368" s="183">
        <f>IF(N368="základní",J368,0)</f>
        <v>0</v>
      </c>
      <c r="BF368" s="183">
        <f>IF(N368="snížená",J368,0)</f>
        <v>0</v>
      </c>
      <c r="BG368" s="183">
        <f>IF(N368="zákl. přenesená",J368,0)</f>
        <v>0</v>
      </c>
      <c r="BH368" s="183">
        <f>IF(N368="sníž. přenesená",J368,0)</f>
        <v>0</v>
      </c>
      <c r="BI368" s="183">
        <f>IF(N368="nulová",J368,0)</f>
        <v>0</v>
      </c>
      <c r="BJ368" s="22" t="s">
        <v>15</v>
      </c>
      <c r="BK368" s="183">
        <f>ROUND(I368*H368,2)</f>
        <v>0</v>
      </c>
      <c r="BL368" s="22" t="s">
        <v>90</v>
      </c>
      <c r="BM368" s="182" t="s">
        <v>1471</v>
      </c>
    </row>
    <row r="369" spans="1:47" s="35" customFormat="1" ht="12">
      <c r="A369" s="12"/>
      <c r="B369" s="2"/>
      <c r="C369" s="99"/>
      <c r="D369" s="279" t="s">
        <v>738</v>
      </c>
      <c r="E369" s="99"/>
      <c r="F369" s="280" t="s">
        <v>1472</v>
      </c>
      <c r="G369" s="99"/>
      <c r="H369" s="99"/>
      <c r="I369" s="12"/>
      <c r="J369" s="99"/>
      <c r="K369" s="99"/>
      <c r="L369" s="2"/>
      <c r="M369" s="274"/>
      <c r="N369" s="275"/>
      <c r="O369" s="53"/>
      <c r="P369" s="53"/>
      <c r="Q369" s="53"/>
      <c r="R369" s="53"/>
      <c r="S369" s="53"/>
      <c r="T369" s="54"/>
      <c r="U369" s="12"/>
      <c r="V369" s="12"/>
      <c r="W369" s="12"/>
      <c r="X369" s="12"/>
      <c r="Y369" s="12"/>
      <c r="Z369" s="12"/>
      <c r="AA369" s="12"/>
      <c r="AB369" s="12"/>
      <c r="AC369" s="12"/>
      <c r="AD369" s="12"/>
      <c r="AE369" s="12"/>
      <c r="AT369" s="22" t="s">
        <v>738</v>
      </c>
      <c r="AU369" s="22" t="s">
        <v>87</v>
      </c>
    </row>
    <row r="370" spans="2:51" s="6" customFormat="1" ht="12">
      <c r="B370" s="189"/>
      <c r="C370" s="256"/>
      <c r="D370" s="252" t="s">
        <v>161</v>
      </c>
      <c r="E370" s="257" t="s">
        <v>3</v>
      </c>
      <c r="F370" s="258" t="s">
        <v>1437</v>
      </c>
      <c r="G370" s="256"/>
      <c r="H370" s="257" t="s">
        <v>3</v>
      </c>
      <c r="J370" s="256"/>
      <c r="K370" s="256"/>
      <c r="L370" s="189"/>
      <c r="M370" s="191"/>
      <c r="N370" s="192"/>
      <c r="O370" s="192"/>
      <c r="P370" s="192"/>
      <c r="Q370" s="192"/>
      <c r="R370" s="192"/>
      <c r="S370" s="192"/>
      <c r="T370" s="193"/>
      <c r="AT370" s="190" t="s">
        <v>161</v>
      </c>
      <c r="AU370" s="190" t="s">
        <v>87</v>
      </c>
      <c r="AV370" s="6" t="s">
        <v>15</v>
      </c>
      <c r="AW370" s="6" t="s">
        <v>33</v>
      </c>
      <c r="AX370" s="6" t="s">
        <v>72</v>
      </c>
      <c r="AY370" s="190" t="s">
        <v>145</v>
      </c>
    </row>
    <row r="371" spans="2:51" s="5" customFormat="1" ht="12">
      <c r="B371" s="184"/>
      <c r="C371" s="251"/>
      <c r="D371" s="252" t="s">
        <v>161</v>
      </c>
      <c r="E371" s="253" t="s">
        <v>3</v>
      </c>
      <c r="F371" s="254" t="s">
        <v>1456</v>
      </c>
      <c r="G371" s="251"/>
      <c r="H371" s="255">
        <v>13.97</v>
      </c>
      <c r="J371" s="251"/>
      <c r="K371" s="251"/>
      <c r="L371" s="184"/>
      <c r="M371" s="186"/>
      <c r="N371" s="187"/>
      <c r="O371" s="187"/>
      <c r="P371" s="187"/>
      <c r="Q371" s="187"/>
      <c r="R371" s="187"/>
      <c r="S371" s="187"/>
      <c r="T371" s="188"/>
      <c r="AT371" s="185" t="s">
        <v>161</v>
      </c>
      <c r="AU371" s="185" t="s">
        <v>87</v>
      </c>
      <c r="AV371" s="5" t="s">
        <v>80</v>
      </c>
      <c r="AW371" s="5" t="s">
        <v>33</v>
      </c>
      <c r="AX371" s="5" t="s">
        <v>15</v>
      </c>
      <c r="AY371" s="185" t="s">
        <v>145</v>
      </c>
    </row>
    <row r="372" spans="2:63" s="1" customFormat="1" ht="20.85" customHeight="1">
      <c r="B372" s="171"/>
      <c r="C372" s="242"/>
      <c r="D372" s="240" t="s">
        <v>71</v>
      </c>
      <c r="E372" s="244" t="s">
        <v>545</v>
      </c>
      <c r="F372" s="244" t="s">
        <v>1473</v>
      </c>
      <c r="G372" s="242"/>
      <c r="H372" s="242"/>
      <c r="J372" s="245">
        <f>BK372</f>
        <v>0</v>
      </c>
      <c r="K372" s="242"/>
      <c r="L372" s="171"/>
      <c r="M372" s="173"/>
      <c r="N372" s="174"/>
      <c r="O372" s="174"/>
      <c r="P372" s="175">
        <f>SUM(P373:P383)</f>
        <v>0</v>
      </c>
      <c r="Q372" s="174"/>
      <c r="R372" s="175">
        <f>SUM(R373:R383)</f>
        <v>0</v>
      </c>
      <c r="S372" s="174"/>
      <c r="T372" s="176">
        <f>SUM(T373:T383)</f>
        <v>4.43772</v>
      </c>
      <c r="AR372" s="172" t="s">
        <v>15</v>
      </c>
      <c r="AT372" s="177" t="s">
        <v>71</v>
      </c>
      <c r="AU372" s="177" t="s">
        <v>80</v>
      </c>
      <c r="AY372" s="172" t="s">
        <v>145</v>
      </c>
      <c r="BK372" s="178">
        <f>SUM(BK373:BK383)</f>
        <v>0</v>
      </c>
    </row>
    <row r="373" spans="1:65" s="35" customFormat="1" ht="33" customHeight="1">
      <c r="A373" s="12"/>
      <c r="B373" s="2"/>
      <c r="C373" s="246" t="s">
        <v>545</v>
      </c>
      <c r="D373" s="246" t="s">
        <v>149</v>
      </c>
      <c r="E373" s="247" t="s">
        <v>1474</v>
      </c>
      <c r="F373" s="248" t="s">
        <v>1475</v>
      </c>
      <c r="G373" s="249" t="s">
        <v>159</v>
      </c>
      <c r="H373" s="250">
        <v>5.04</v>
      </c>
      <c r="I373" s="3"/>
      <c r="J373" s="272">
        <f>ROUND(I373*H373,2)</f>
        <v>0</v>
      </c>
      <c r="K373" s="248" t="s">
        <v>736</v>
      </c>
      <c r="L373" s="2"/>
      <c r="M373" s="4" t="s">
        <v>3</v>
      </c>
      <c r="N373" s="179" t="s">
        <v>43</v>
      </c>
      <c r="O373" s="53"/>
      <c r="P373" s="180">
        <f>O373*H373</f>
        <v>0</v>
      </c>
      <c r="Q373" s="180">
        <v>0</v>
      </c>
      <c r="R373" s="180">
        <f>Q373*H373</f>
        <v>0</v>
      </c>
      <c r="S373" s="180">
        <v>0.043</v>
      </c>
      <c r="T373" s="181">
        <f>S373*H373</f>
        <v>0.21672</v>
      </c>
      <c r="U373" s="12"/>
      <c r="V373" s="12"/>
      <c r="W373" s="12"/>
      <c r="X373" s="12"/>
      <c r="Y373" s="12"/>
      <c r="Z373" s="12"/>
      <c r="AA373" s="12"/>
      <c r="AB373" s="12"/>
      <c r="AC373" s="12"/>
      <c r="AD373" s="12"/>
      <c r="AE373" s="12"/>
      <c r="AR373" s="182" t="s">
        <v>90</v>
      </c>
      <c r="AT373" s="182" t="s">
        <v>149</v>
      </c>
      <c r="AU373" s="182" t="s">
        <v>87</v>
      </c>
      <c r="AY373" s="22" t="s">
        <v>145</v>
      </c>
      <c r="BE373" s="183">
        <f>IF(N373="základní",J373,0)</f>
        <v>0</v>
      </c>
      <c r="BF373" s="183">
        <f>IF(N373="snížená",J373,0)</f>
        <v>0</v>
      </c>
      <c r="BG373" s="183">
        <f>IF(N373="zákl. přenesená",J373,0)</f>
        <v>0</v>
      </c>
      <c r="BH373" s="183">
        <f>IF(N373="sníž. přenesená",J373,0)</f>
        <v>0</v>
      </c>
      <c r="BI373" s="183">
        <f>IF(N373="nulová",J373,0)</f>
        <v>0</v>
      </c>
      <c r="BJ373" s="22" t="s">
        <v>15</v>
      </c>
      <c r="BK373" s="183">
        <f>ROUND(I373*H373,2)</f>
        <v>0</v>
      </c>
      <c r="BL373" s="22" t="s">
        <v>90</v>
      </c>
      <c r="BM373" s="182" t="s">
        <v>1476</v>
      </c>
    </row>
    <row r="374" spans="1:47" s="35" customFormat="1" ht="12">
      <c r="A374" s="12"/>
      <c r="B374" s="2"/>
      <c r="C374" s="99"/>
      <c r="D374" s="279" t="s">
        <v>738</v>
      </c>
      <c r="E374" s="99"/>
      <c r="F374" s="280" t="s">
        <v>1477</v>
      </c>
      <c r="G374" s="99"/>
      <c r="H374" s="99"/>
      <c r="I374" s="12"/>
      <c r="J374" s="99"/>
      <c r="K374" s="99"/>
      <c r="L374" s="2"/>
      <c r="M374" s="274"/>
      <c r="N374" s="275"/>
      <c r="O374" s="53"/>
      <c r="P374" s="53"/>
      <c r="Q374" s="53"/>
      <c r="R374" s="53"/>
      <c r="S374" s="53"/>
      <c r="T374" s="54"/>
      <c r="U374" s="12"/>
      <c r="V374" s="12"/>
      <c r="W374" s="12"/>
      <c r="X374" s="12"/>
      <c r="Y374" s="12"/>
      <c r="Z374" s="12"/>
      <c r="AA374" s="12"/>
      <c r="AB374" s="12"/>
      <c r="AC374" s="12"/>
      <c r="AD374" s="12"/>
      <c r="AE374" s="12"/>
      <c r="AT374" s="22" t="s">
        <v>738</v>
      </c>
      <c r="AU374" s="22" t="s">
        <v>87</v>
      </c>
    </row>
    <row r="375" spans="2:51" s="5" customFormat="1" ht="12">
      <c r="B375" s="184"/>
      <c r="C375" s="251"/>
      <c r="D375" s="252" t="s">
        <v>161</v>
      </c>
      <c r="E375" s="253" t="s">
        <v>3</v>
      </c>
      <c r="F375" s="254" t="s">
        <v>1478</v>
      </c>
      <c r="G375" s="251"/>
      <c r="H375" s="255">
        <v>5.04</v>
      </c>
      <c r="J375" s="251"/>
      <c r="K375" s="251"/>
      <c r="L375" s="184"/>
      <c r="M375" s="186"/>
      <c r="N375" s="187"/>
      <c r="O375" s="187"/>
      <c r="P375" s="187"/>
      <c r="Q375" s="187"/>
      <c r="R375" s="187"/>
      <c r="S375" s="187"/>
      <c r="T375" s="188"/>
      <c r="AT375" s="185" t="s">
        <v>161</v>
      </c>
      <c r="AU375" s="185" t="s">
        <v>87</v>
      </c>
      <c r="AV375" s="5" t="s">
        <v>80</v>
      </c>
      <c r="AW375" s="5" t="s">
        <v>33</v>
      </c>
      <c r="AX375" s="5" t="s">
        <v>72</v>
      </c>
      <c r="AY375" s="185" t="s">
        <v>145</v>
      </c>
    </row>
    <row r="376" spans="2:51" s="7" customFormat="1" ht="12">
      <c r="B376" s="194"/>
      <c r="C376" s="259"/>
      <c r="D376" s="252" t="s">
        <v>161</v>
      </c>
      <c r="E376" s="260" t="s">
        <v>3</v>
      </c>
      <c r="F376" s="261" t="s">
        <v>172</v>
      </c>
      <c r="G376" s="259"/>
      <c r="H376" s="262">
        <v>5.04</v>
      </c>
      <c r="J376" s="259"/>
      <c r="K376" s="259"/>
      <c r="L376" s="194"/>
      <c r="M376" s="196"/>
      <c r="N376" s="197"/>
      <c r="O376" s="197"/>
      <c r="P376" s="197"/>
      <c r="Q376" s="197"/>
      <c r="R376" s="197"/>
      <c r="S376" s="197"/>
      <c r="T376" s="198"/>
      <c r="AT376" s="195" t="s">
        <v>161</v>
      </c>
      <c r="AU376" s="195" t="s">
        <v>87</v>
      </c>
      <c r="AV376" s="7" t="s">
        <v>90</v>
      </c>
      <c r="AW376" s="7" t="s">
        <v>33</v>
      </c>
      <c r="AX376" s="7" t="s">
        <v>15</v>
      </c>
      <c r="AY376" s="195" t="s">
        <v>145</v>
      </c>
    </row>
    <row r="377" spans="1:65" s="35" customFormat="1" ht="55.5" customHeight="1">
      <c r="A377" s="12"/>
      <c r="B377" s="2"/>
      <c r="C377" s="246" t="s">
        <v>540</v>
      </c>
      <c r="D377" s="246" t="s">
        <v>149</v>
      </c>
      <c r="E377" s="247" t="s">
        <v>1479</v>
      </c>
      <c r="F377" s="248" t="s">
        <v>1480</v>
      </c>
      <c r="G377" s="249" t="s">
        <v>205</v>
      </c>
      <c r="H377" s="250">
        <v>2.345</v>
      </c>
      <c r="I377" s="3"/>
      <c r="J377" s="272">
        <f>ROUND(I377*H377,2)</f>
        <v>0</v>
      </c>
      <c r="K377" s="248" t="s">
        <v>736</v>
      </c>
      <c r="L377" s="2"/>
      <c r="M377" s="4" t="s">
        <v>3</v>
      </c>
      <c r="N377" s="179" t="s">
        <v>43</v>
      </c>
      <c r="O377" s="53"/>
      <c r="P377" s="180">
        <f>O377*H377</f>
        <v>0</v>
      </c>
      <c r="Q377" s="180">
        <v>0</v>
      </c>
      <c r="R377" s="180">
        <f>Q377*H377</f>
        <v>0</v>
      </c>
      <c r="S377" s="180">
        <v>1.8</v>
      </c>
      <c r="T377" s="181">
        <f>S377*H377</f>
        <v>4.221</v>
      </c>
      <c r="U377" s="12"/>
      <c r="V377" s="12"/>
      <c r="W377" s="12"/>
      <c r="X377" s="12"/>
      <c r="Y377" s="12"/>
      <c r="Z377" s="12"/>
      <c r="AA377" s="12"/>
      <c r="AB377" s="12"/>
      <c r="AC377" s="12"/>
      <c r="AD377" s="12"/>
      <c r="AE377" s="12"/>
      <c r="AR377" s="182" t="s">
        <v>90</v>
      </c>
      <c r="AT377" s="182" t="s">
        <v>149</v>
      </c>
      <c r="AU377" s="182" t="s">
        <v>87</v>
      </c>
      <c r="AY377" s="22" t="s">
        <v>145</v>
      </c>
      <c r="BE377" s="183">
        <f>IF(N377="základní",J377,0)</f>
        <v>0</v>
      </c>
      <c r="BF377" s="183">
        <f>IF(N377="snížená",J377,0)</f>
        <v>0</v>
      </c>
      <c r="BG377" s="183">
        <f>IF(N377="zákl. přenesená",J377,0)</f>
        <v>0</v>
      </c>
      <c r="BH377" s="183">
        <f>IF(N377="sníž. přenesená",J377,0)</f>
        <v>0</v>
      </c>
      <c r="BI377" s="183">
        <f>IF(N377="nulová",J377,0)</f>
        <v>0</v>
      </c>
      <c r="BJ377" s="22" t="s">
        <v>15</v>
      </c>
      <c r="BK377" s="183">
        <f>ROUND(I377*H377,2)</f>
        <v>0</v>
      </c>
      <c r="BL377" s="22" t="s">
        <v>90</v>
      </c>
      <c r="BM377" s="182" t="s">
        <v>1481</v>
      </c>
    </row>
    <row r="378" spans="1:47" s="35" customFormat="1" ht="12">
      <c r="A378" s="12"/>
      <c r="B378" s="2"/>
      <c r="C378" s="99"/>
      <c r="D378" s="279" t="s">
        <v>738</v>
      </c>
      <c r="E378" s="99"/>
      <c r="F378" s="280" t="s">
        <v>1482</v>
      </c>
      <c r="G378" s="99"/>
      <c r="H378" s="99"/>
      <c r="I378" s="12"/>
      <c r="J378" s="99"/>
      <c r="K378" s="99"/>
      <c r="L378" s="2"/>
      <c r="M378" s="274"/>
      <c r="N378" s="275"/>
      <c r="O378" s="53"/>
      <c r="P378" s="53"/>
      <c r="Q378" s="53"/>
      <c r="R378" s="53"/>
      <c r="S378" s="53"/>
      <c r="T378" s="54"/>
      <c r="U378" s="12"/>
      <c r="V378" s="12"/>
      <c r="W378" s="12"/>
      <c r="X378" s="12"/>
      <c r="Y378" s="12"/>
      <c r="Z378" s="12"/>
      <c r="AA378" s="12"/>
      <c r="AB378" s="12"/>
      <c r="AC378" s="12"/>
      <c r="AD378" s="12"/>
      <c r="AE378" s="12"/>
      <c r="AT378" s="22" t="s">
        <v>738</v>
      </c>
      <c r="AU378" s="22" t="s">
        <v>87</v>
      </c>
    </row>
    <row r="379" spans="2:51" s="6" customFormat="1" ht="12">
      <c r="B379" s="189"/>
      <c r="C379" s="256"/>
      <c r="D379" s="252" t="s">
        <v>161</v>
      </c>
      <c r="E379" s="257" t="s">
        <v>3</v>
      </c>
      <c r="F379" s="258" t="s">
        <v>1483</v>
      </c>
      <c r="G379" s="256"/>
      <c r="H379" s="257" t="s">
        <v>3</v>
      </c>
      <c r="J379" s="256"/>
      <c r="K379" s="256"/>
      <c r="L379" s="189"/>
      <c r="M379" s="191"/>
      <c r="N379" s="192"/>
      <c r="O379" s="192"/>
      <c r="P379" s="192"/>
      <c r="Q379" s="192"/>
      <c r="R379" s="192"/>
      <c r="S379" s="192"/>
      <c r="T379" s="193"/>
      <c r="AT379" s="190" t="s">
        <v>161</v>
      </c>
      <c r="AU379" s="190" t="s">
        <v>87</v>
      </c>
      <c r="AV379" s="6" t="s">
        <v>15</v>
      </c>
      <c r="AW379" s="6" t="s">
        <v>33</v>
      </c>
      <c r="AX379" s="6" t="s">
        <v>72</v>
      </c>
      <c r="AY379" s="190" t="s">
        <v>145</v>
      </c>
    </row>
    <row r="380" spans="2:51" s="5" customFormat="1" ht="12">
      <c r="B380" s="184"/>
      <c r="C380" s="251"/>
      <c r="D380" s="252" t="s">
        <v>161</v>
      </c>
      <c r="E380" s="253" t="s">
        <v>3</v>
      </c>
      <c r="F380" s="254" t="s">
        <v>1484</v>
      </c>
      <c r="G380" s="251"/>
      <c r="H380" s="255">
        <v>0.7</v>
      </c>
      <c r="J380" s="251"/>
      <c r="K380" s="251"/>
      <c r="L380" s="184"/>
      <c r="M380" s="186"/>
      <c r="N380" s="187"/>
      <c r="O380" s="187"/>
      <c r="P380" s="187"/>
      <c r="Q380" s="187"/>
      <c r="R380" s="187"/>
      <c r="S380" s="187"/>
      <c r="T380" s="188"/>
      <c r="AT380" s="185" t="s">
        <v>161</v>
      </c>
      <c r="AU380" s="185" t="s">
        <v>87</v>
      </c>
      <c r="AV380" s="5" t="s">
        <v>80</v>
      </c>
      <c r="AW380" s="5" t="s">
        <v>33</v>
      </c>
      <c r="AX380" s="5" t="s">
        <v>72</v>
      </c>
      <c r="AY380" s="185" t="s">
        <v>145</v>
      </c>
    </row>
    <row r="381" spans="2:51" s="5" customFormat="1" ht="12">
      <c r="B381" s="184"/>
      <c r="C381" s="251"/>
      <c r="D381" s="252" t="s">
        <v>161</v>
      </c>
      <c r="E381" s="253" t="s">
        <v>3</v>
      </c>
      <c r="F381" s="254" t="s">
        <v>1485</v>
      </c>
      <c r="G381" s="251"/>
      <c r="H381" s="255">
        <v>1.645</v>
      </c>
      <c r="J381" s="251"/>
      <c r="K381" s="251"/>
      <c r="L381" s="184"/>
      <c r="M381" s="186"/>
      <c r="N381" s="187"/>
      <c r="O381" s="187"/>
      <c r="P381" s="187"/>
      <c r="Q381" s="187"/>
      <c r="R381" s="187"/>
      <c r="S381" s="187"/>
      <c r="T381" s="188"/>
      <c r="AT381" s="185" t="s">
        <v>161</v>
      </c>
      <c r="AU381" s="185" t="s">
        <v>87</v>
      </c>
      <c r="AV381" s="5" t="s">
        <v>80</v>
      </c>
      <c r="AW381" s="5" t="s">
        <v>33</v>
      </c>
      <c r="AX381" s="5" t="s">
        <v>72</v>
      </c>
      <c r="AY381" s="185" t="s">
        <v>145</v>
      </c>
    </row>
    <row r="382" spans="2:51" s="7" customFormat="1" ht="12">
      <c r="B382" s="194"/>
      <c r="C382" s="259"/>
      <c r="D382" s="252" t="s">
        <v>161</v>
      </c>
      <c r="E382" s="260" t="s">
        <v>3</v>
      </c>
      <c r="F382" s="261" t="s">
        <v>172</v>
      </c>
      <c r="G382" s="259"/>
      <c r="H382" s="262">
        <v>2.345</v>
      </c>
      <c r="J382" s="259"/>
      <c r="K382" s="259"/>
      <c r="L382" s="194"/>
      <c r="M382" s="196"/>
      <c r="N382" s="197"/>
      <c r="O382" s="197"/>
      <c r="P382" s="197"/>
      <c r="Q382" s="197"/>
      <c r="R382" s="197"/>
      <c r="S382" s="197"/>
      <c r="T382" s="198"/>
      <c r="AT382" s="195" t="s">
        <v>161</v>
      </c>
      <c r="AU382" s="195" t="s">
        <v>87</v>
      </c>
      <c r="AV382" s="7" t="s">
        <v>90</v>
      </c>
      <c r="AW382" s="7" t="s">
        <v>33</v>
      </c>
      <c r="AX382" s="7" t="s">
        <v>15</v>
      </c>
      <c r="AY382" s="195" t="s">
        <v>145</v>
      </c>
    </row>
    <row r="383" spans="1:65" s="35" customFormat="1" ht="21.75" customHeight="1">
      <c r="A383" s="12"/>
      <c r="B383" s="2"/>
      <c r="C383" s="246" t="s">
        <v>550</v>
      </c>
      <c r="D383" s="246" t="s">
        <v>149</v>
      </c>
      <c r="E383" s="247" t="s">
        <v>1486</v>
      </c>
      <c r="F383" s="248" t="s">
        <v>1487</v>
      </c>
      <c r="G383" s="249" t="s">
        <v>707</v>
      </c>
      <c r="H383" s="250">
        <v>1</v>
      </c>
      <c r="I383" s="3"/>
      <c r="J383" s="272">
        <f>ROUND(I383*H383,2)</f>
        <v>0</v>
      </c>
      <c r="K383" s="248" t="s">
        <v>3</v>
      </c>
      <c r="L383" s="2"/>
      <c r="M383" s="4" t="s">
        <v>3</v>
      </c>
      <c r="N383" s="179" t="s">
        <v>43</v>
      </c>
      <c r="O383" s="53"/>
      <c r="P383" s="180">
        <f>O383*H383</f>
        <v>0</v>
      </c>
      <c r="Q383" s="180">
        <v>0</v>
      </c>
      <c r="R383" s="180">
        <f>Q383*H383</f>
        <v>0</v>
      </c>
      <c r="S383" s="180">
        <v>0</v>
      </c>
      <c r="T383" s="181">
        <f>S383*H383</f>
        <v>0</v>
      </c>
      <c r="U383" s="12"/>
      <c r="V383" s="12"/>
      <c r="W383" s="12"/>
      <c r="X383" s="12"/>
      <c r="Y383" s="12"/>
      <c r="Z383" s="12"/>
      <c r="AA383" s="12"/>
      <c r="AB383" s="12"/>
      <c r="AC383" s="12"/>
      <c r="AD383" s="12"/>
      <c r="AE383" s="12"/>
      <c r="AR383" s="182" t="s">
        <v>90</v>
      </c>
      <c r="AT383" s="182" t="s">
        <v>149</v>
      </c>
      <c r="AU383" s="182" t="s">
        <v>87</v>
      </c>
      <c r="AY383" s="22" t="s">
        <v>145</v>
      </c>
      <c r="BE383" s="183">
        <f>IF(N383="základní",J383,0)</f>
        <v>0</v>
      </c>
      <c r="BF383" s="183">
        <f>IF(N383="snížená",J383,0)</f>
        <v>0</v>
      </c>
      <c r="BG383" s="183">
        <f>IF(N383="zákl. přenesená",J383,0)</f>
        <v>0</v>
      </c>
      <c r="BH383" s="183">
        <f>IF(N383="sníž. přenesená",J383,0)</f>
        <v>0</v>
      </c>
      <c r="BI383" s="183">
        <f>IF(N383="nulová",J383,0)</f>
        <v>0</v>
      </c>
      <c r="BJ383" s="22" t="s">
        <v>15</v>
      </c>
      <c r="BK383" s="183">
        <f>ROUND(I383*H383,2)</f>
        <v>0</v>
      </c>
      <c r="BL383" s="22" t="s">
        <v>90</v>
      </c>
      <c r="BM383" s="182" t="s">
        <v>1488</v>
      </c>
    </row>
    <row r="384" spans="2:63" s="1" customFormat="1" ht="22.9" customHeight="1">
      <c r="B384" s="171"/>
      <c r="C384" s="242"/>
      <c r="D384" s="240" t="s">
        <v>71</v>
      </c>
      <c r="E384" s="244" t="s">
        <v>662</v>
      </c>
      <c r="F384" s="244" t="s">
        <v>663</v>
      </c>
      <c r="G384" s="242"/>
      <c r="H384" s="242"/>
      <c r="J384" s="245">
        <f>BK384</f>
        <v>0</v>
      </c>
      <c r="K384" s="242"/>
      <c r="L384" s="171"/>
      <c r="M384" s="173"/>
      <c r="N384" s="174"/>
      <c r="O384" s="174"/>
      <c r="P384" s="175">
        <f>SUM(P385:P393)</f>
        <v>0</v>
      </c>
      <c r="Q384" s="174"/>
      <c r="R384" s="175">
        <f>SUM(R385:R393)</f>
        <v>0</v>
      </c>
      <c r="S384" s="174"/>
      <c r="T384" s="176">
        <f>SUM(T385:T393)</f>
        <v>0</v>
      </c>
      <c r="AR384" s="172" t="s">
        <v>15</v>
      </c>
      <c r="AT384" s="177" t="s">
        <v>71</v>
      </c>
      <c r="AU384" s="177" t="s">
        <v>15</v>
      </c>
      <c r="AY384" s="172" t="s">
        <v>145</v>
      </c>
      <c r="BK384" s="178">
        <f>SUM(BK385:BK393)</f>
        <v>0</v>
      </c>
    </row>
    <row r="385" spans="1:65" s="35" customFormat="1" ht="37.9" customHeight="1">
      <c r="A385" s="12"/>
      <c r="B385" s="2"/>
      <c r="C385" s="246" t="s">
        <v>555</v>
      </c>
      <c r="D385" s="246" t="s">
        <v>149</v>
      </c>
      <c r="E385" s="247" t="s">
        <v>1489</v>
      </c>
      <c r="F385" s="248" t="s">
        <v>1490</v>
      </c>
      <c r="G385" s="249" t="s">
        <v>222</v>
      </c>
      <c r="H385" s="250">
        <v>4.438</v>
      </c>
      <c r="I385" s="3"/>
      <c r="J385" s="272">
        <f>ROUND(I385*H385,2)</f>
        <v>0</v>
      </c>
      <c r="K385" s="248" t="s">
        <v>736</v>
      </c>
      <c r="L385" s="2"/>
      <c r="M385" s="4" t="s">
        <v>3</v>
      </c>
      <c r="N385" s="179" t="s">
        <v>43</v>
      </c>
      <c r="O385" s="53"/>
      <c r="P385" s="180">
        <f>O385*H385</f>
        <v>0</v>
      </c>
      <c r="Q385" s="180">
        <v>0</v>
      </c>
      <c r="R385" s="180">
        <f>Q385*H385</f>
        <v>0</v>
      </c>
      <c r="S385" s="180">
        <v>0</v>
      </c>
      <c r="T385" s="181">
        <f>S385*H385</f>
        <v>0</v>
      </c>
      <c r="U385" s="12"/>
      <c r="V385" s="12"/>
      <c r="W385" s="12"/>
      <c r="X385" s="12"/>
      <c r="Y385" s="12"/>
      <c r="Z385" s="12"/>
      <c r="AA385" s="12"/>
      <c r="AB385" s="12"/>
      <c r="AC385" s="12"/>
      <c r="AD385" s="12"/>
      <c r="AE385" s="12"/>
      <c r="AR385" s="182" t="s">
        <v>90</v>
      </c>
      <c r="AT385" s="182" t="s">
        <v>149</v>
      </c>
      <c r="AU385" s="182" t="s">
        <v>80</v>
      </c>
      <c r="AY385" s="22" t="s">
        <v>145</v>
      </c>
      <c r="BE385" s="183">
        <f>IF(N385="základní",J385,0)</f>
        <v>0</v>
      </c>
      <c r="BF385" s="183">
        <f>IF(N385="snížená",J385,0)</f>
        <v>0</v>
      </c>
      <c r="BG385" s="183">
        <f>IF(N385="zákl. přenesená",J385,0)</f>
        <v>0</v>
      </c>
      <c r="BH385" s="183">
        <f>IF(N385="sníž. přenesená",J385,0)</f>
        <v>0</v>
      </c>
      <c r="BI385" s="183">
        <f>IF(N385="nulová",J385,0)</f>
        <v>0</v>
      </c>
      <c r="BJ385" s="22" t="s">
        <v>15</v>
      </c>
      <c r="BK385" s="183">
        <f>ROUND(I385*H385,2)</f>
        <v>0</v>
      </c>
      <c r="BL385" s="22" t="s">
        <v>90</v>
      </c>
      <c r="BM385" s="182" t="s">
        <v>1491</v>
      </c>
    </row>
    <row r="386" spans="1:47" s="35" customFormat="1" ht="12">
      <c r="A386" s="12"/>
      <c r="B386" s="2"/>
      <c r="C386" s="99"/>
      <c r="D386" s="279" t="s">
        <v>738</v>
      </c>
      <c r="E386" s="99"/>
      <c r="F386" s="280" t="s">
        <v>1492</v>
      </c>
      <c r="G386" s="99"/>
      <c r="H386" s="99"/>
      <c r="I386" s="12"/>
      <c r="J386" s="99"/>
      <c r="K386" s="99"/>
      <c r="L386" s="2"/>
      <c r="M386" s="274"/>
      <c r="N386" s="275"/>
      <c r="O386" s="53"/>
      <c r="P386" s="53"/>
      <c r="Q386" s="53"/>
      <c r="R386" s="53"/>
      <c r="S386" s="53"/>
      <c r="T386" s="54"/>
      <c r="U386" s="12"/>
      <c r="V386" s="12"/>
      <c r="W386" s="12"/>
      <c r="X386" s="12"/>
      <c r="Y386" s="12"/>
      <c r="Z386" s="12"/>
      <c r="AA386" s="12"/>
      <c r="AB386" s="12"/>
      <c r="AC386" s="12"/>
      <c r="AD386" s="12"/>
      <c r="AE386" s="12"/>
      <c r="AT386" s="22" t="s">
        <v>738</v>
      </c>
      <c r="AU386" s="22" t="s">
        <v>80</v>
      </c>
    </row>
    <row r="387" spans="1:65" s="35" customFormat="1" ht="33" customHeight="1">
      <c r="A387" s="12"/>
      <c r="B387" s="2"/>
      <c r="C387" s="246" t="s">
        <v>563</v>
      </c>
      <c r="D387" s="246" t="s">
        <v>149</v>
      </c>
      <c r="E387" s="247" t="s">
        <v>1493</v>
      </c>
      <c r="F387" s="248" t="s">
        <v>1494</v>
      </c>
      <c r="G387" s="249" t="s">
        <v>222</v>
      </c>
      <c r="H387" s="250">
        <v>4.438</v>
      </c>
      <c r="I387" s="3"/>
      <c r="J387" s="272">
        <f>ROUND(I387*H387,2)</f>
        <v>0</v>
      </c>
      <c r="K387" s="248" t="s">
        <v>736</v>
      </c>
      <c r="L387" s="2"/>
      <c r="M387" s="4" t="s">
        <v>3</v>
      </c>
      <c r="N387" s="179" t="s">
        <v>43</v>
      </c>
      <c r="O387" s="53"/>
      <c r="P387" s="180">
        <f>O387*H387</f>
        <v>0</v>
      </c>
      <c r="Q387" s="180">
        <v>0</v>
      </c>
      <c r="R387" s="180">
        <f>Q387*H387</f>
        <v>0</v>
      </c>
      <c r="S387" s="180">
        <v>0</v>
      </c>
      <c r="T387" s="181">
        <f>S387*H387</f>
        <v>0</v>
      </c>
      <c r="U387" s="12"/>
      <c r="V387" s="12"/>
      <c r="W387" s="12"/>
      <c r="X387" s="12"/>
      <c r="Y387" s="12"/>
      <c r="Z387" s="12"/>
      <c r="AA387" s="12"/>
      <c r="AB387" s="12"/>
      <c r="AC387" s="12"/>
      <c r="AD387" s="12"/>
      <c r="AE387" s="12"/>
      <c r="AR387" s="182" t="s">
        <v>90</v>
      </c>
      <c r="AT387" s="182" t="s">
        <v>149</v>
      </c>
      <c r="AU387" s="182" t="s">
        <v>80</v>
      </c>
      <c r="AY387" s="22" t="s">
        <v>145</v>
      </c>
      <c r="BE387" s="183">
        <f>IF(N387="základní",J387,0)</f>
        <v>0</v>
      </c>
      <c r="BF387" s="183">
        <f>IF(N387="snížená",J387,0)</f>
        <v>0</v>
      </c>
      <c r="BG387" s="183">
        <f>IF(N387="zákl. přenesená",J387,0)</f>
        <v>0</v>
      </c>
      <c r="BH387" s="183">
        <f>IF(N387="sníž. přenesená",J387,0)</f>
        <v>0</v>
      </c>
      <c r="BI387" s="183">
        <f>IF(N387="nulová",J387,0)</f>
        <v>0</v>
      </c>
      <c r="BJ387" s="22" t="s">
        <v>15</v>
      </c>
      <c r="BK387" s="183">
        <f>ROUND(I387*H387,2)</f>
        <v>0</v>
      </c>
      <c r="BL387" s="22" t="s">
        <v>90</v>
      </c>
      <c r="BM387" s="182" t="s">
        <v>1495</v>
      </c>
    </row>
    <row r="388" spans="1:47" s="35" customFormat="1" ht="12">
      <c r="A388" s="12"/>
      <c r="B388" s="2"/>
      <c r="C388" s="99"/>
      <c r="D388" s="279" t="s">
        <v>738</v>
      </c>
      <c r="E388" s="99"/>
      <c r="F388" s="280" t="s">
        <v>1496</v>
      </c>
      <c r="G388" s="99"/>
      <c r="H388" s="99"/>
      <c r="I388" s="12"/>
      <c r="J388" s="99"/>
      <c r="K388" s="99"/>
      <c r="L388" s="2"/>
      <c r="M388" s="274"/>
      <c r="N388" s="275"/>
      <c r="O388" s="53"/>
      <c r="P388" s="53"/>
      <c r="Q388" s="53"/>
      <c r="R388" s="53"/>
      <c r="S388" s="53"/>
      <c r="T388" s="54"/>
      <c r="U388" s="12"/>
      <c r="V388" s="12"/>
      <c r="W388" s="12"/>
      <c r="X388" s="12"/>
      <c r="Y388" s="12"/>
      <c r="Z388" s="12"/>
      <c r="AA388" s="12"/>
      <c r="AB388" s="12"/>
      <c r="AC388" s="12"/>
      <c r="AD388" s="12"/>
      <c r="AE388" s="12"/>
      <c r="AT388" s="22" t="s">
        <v>738</v>
      </c>
      <c r="AU388" s="22" t="s">
        <v>80</v>
      </c>
    </row>
    <row r="389" spans="1:65" s="35" customFormat="1" ht="44.25" customHeight="1">
      <c r="A389" s="12"/>
      <c r="B389" s="2"/>
      <c r="C389" s="246" t="s">
        <v>568</v>
      </c>
      <c r="D389" s="246" t="s">
        <v>149</v>
      </c>
      <c r="E389" s="247" t="s">
        <v>1497</v>
      </c>
      <c r="F389" s="248" t="s">
        <v>1498</v>
      </c>
      <c r="G389" s="249" t="s">
        <v>222</v>
      </c>
      <c r="H389" s="250">
        <v>88.76</v>
      </c>
      <c r="I389" s="3"/>
      <c r="J389" s="272">
        <f>ROUND(I389*H389,2)</f>
        <v>0</v>
      </c>
      <c r="K389" s="248" t="s">
        <v>736</v>
      </c>
      <c r="L389" s="2"/>
      <c r="M389" s="4" t="s">
        <v>3</v>
      </c>
      <c r="N389" s="179" t="s">
        <v>43</v>
      </c>
      <c r="O389" s="53"/>
      <c r="P389" s="180">
        <f>O389*H389</f>
        <v>0</v>
      </c>
      <c r="Q389" s="180">
        <v>0</v>
      </c>
      <c r="R389" s="180">
        <f>Q389*H389</f>
        <v>0</v>
      </c>
      <c r="S389" s="180">
        <v>0</v>
      </c>
      <c r="T389" s="181">
        <f>S389*H389</f>
        <v>0</v>
      </c>
      <c r="U389" s="12"/>
      <c r="V389" s="12"/>
      <c r="W389" s="12"/>
      <c r="X389" s="12"/>
      <c r="Y389" s="12"/>
      <c r="Z389" s="12"/>
      <c r="AA389" s="12"/>
      <c r="AB389" s="12"/>
      <c r="AC389" s="12"/>
      <c r="AD389" s="12"/>
      <c r="AE389" s="12"/>
      <c r="AR389" s="182" t="s">
        <v>90</v>
      </c>
      <c r="AT389" s="182" t="s">
        <v>149</v>
      </c>
      <c r="AU389" s="182" t="s">
        <v>80</v>
      </c>
      <c r="AY389" s="22" t="s">
        <v>145</v>
      </c>
      <c r="BE389" s="183">
        <f>IF(N389="základní",J389,0)</f>
        <v>0</v>
      </c>
      <c r="BF389" s="183">
        <f>IF(N389="snížená",J389,0)</f>
        <v>0</v>
      </c>
      <c r="BG389" s="183">
        <f>IF(N389="zákl. přenesená",J389,0)</f>
        <v>0</v>
      </c>
      <c r="BH389" s="183">
        <f>IF(N389="sníž. přenesená",J389,0)</f>
        <v>0</v>
      </c>
      <c r="BI389" s="183">
        <f>IF(N389="nulová",J389,0)</f>
        <v>0</v>
      </c>
      <c r="BJ389" s="22" t="s">
        <v>15</v>
      </c>
      <c r="BK389" s="183">
        <f>ROUND(I389*H389,2)</f>
        <v>0</v>
      </c>
      <c r="BL389" s="22" t="s">
        <v>90</v>
      </c>
      <c r="BM389" s="182" t="s">
        <v>1499</v>
      </c>
    </row>
    <row r="390" spans="1:47" s="35" customFormat="1" ht="12">
      <c r="A390" s="12"/>
      <c r="B390" s="2"/>
      <c r="C390" s="99"/>
      <c r="D390" s="279" t="s">
        <v>738</v>
      </c>
      <c r="E390" s="99"/>
      <c r="F390" s="280" t="s">
        <v>1500</v>
      </c>
      <c r="G390" s="99"/>
      <c r="H390" s="99"/>
      <c r="I390" s="12"/>
      <c r="J390" s="99"/>
      <c r="K390" s="99"/>
      <c r="L390" s="2"/>
      <c r="M390" s="274"/>
      <c r="N390" s="275"/>
      <c r="O390" s="53"/>
      <c r="P390" s="53"/>
      <c r="Q390" s="53"/>
      <c r="R390" s="53"/>
      <c r="S390" s="53"/>
      <c r="T390" s="54"/>
      <c r="U390" s="12"/>
      <c r="V390" s="12"/>
      <c r="W390" s="12"/>
      <c r="X390" s="12"/>
      <c r="Y390" s="12"/>
      <c r="Z390" s="12"/>
      <c r="AA390" s="12"/>
      <c r="AB390" s="12"/>
      <c r="AC390" s="12"/>
      <c r="AD390" s="12"/>
      <c r="AE390" s="12"/>
      <c r="AT390" s="22" t="s">
        <v>738</v>
      </c>
      <c r="AU390" s="22" t="s">
        <v>80</v>
      </c>
    </row>
    <row r="391" spans="2:51" s="5" customFormat="1" ht="12">
      <c r="B391" s="184"/>
      <c r="C391" s="251"/>
      <c r="D391" s="252" t="s">
        <v>161</v>
      </c>
      <c r="E391" s="251"/>
      <c r="F391" s="254" t="s">
        <v>1501</v>
      </c>
      <c r="G391" s="251"/>
      <c r="H391" s="255">
        <v>88.76</v>
      </c>
      <c r="J391" s="251"/>
      <c r="K391" s="251"/>
      <c r="L391" s="184"/>
      <c r="M391" s="186"/>
      <c r="N391" s="187"/>
      <c r="O391" s="187"/>
      <c r="P391" s="187"/>
      <c r="Q391" s="187"/>
      <c r="R391" s="187"/>
      <c r="S391" s="187"/>
      <c r="T391" s="188"/>
      <c r="AT391" s="185" t="s">
        <v>161</v>
      </c>
      <c r="AU391" s="185" t="s">
        <v>80</v>
      </c>
      <c r="AV391" s="5" t="s">
        <v>80</v>
      </c>
      <c r="AW391" s="5" t="s">
        <v>4</v>
      </c>
      <c r="AX391" s="5" t="s">
        <v>15</v>
      </c>
      <c r="AY391" s="185" t="s">
        <v>145</v>
      </c>
    </row>
    <row r="392" spans="1:65" s="35" customFormat="1" ht="44.25" customHeight="1">
      <c r="A392" s="12"/>
      <c r="B392" s="2"/>
      <c r="C392" s="246" t="s">
        <v>572</v>
      </c>
      <c r="D392" s="246" t="s">
        <v>149</v>
      </c>
      <c r="E392" s="247" t="s">
        <v>1502</v>
      </c>
      <c r="F392" s="248" t="s">
        <v>1503</v>
      </c>
      <c r="G392" s="249" t="s">
        <v>222</v>
      </c>
      <c r="H392" s="250">
        <v>4.438</v>
      </c>
      <c r="I392" s="3"/>
      <c r="J392" s="272">
        <f>ROUND(I392*H392,2)</f>
        <v>0</v>
      </c>
      <c r="K392" s="248" t="s">
        <v>736</v>
      </c>
      <c r="L392" s="2"/>
      <c r="M392" s="4" t="s">
        <v>3</v>
      </c>
      <c r="N392" s="179" t="s">
        <v>43</v>
      </c>
      <c r="O392" s="53"/>
      <c r="P392" s="180">
        <f>O392*H392</f>
        <v>0</v>
      </c>
      <c r="Q392" s="180">
        <v>0</v>
      </c>
      <c r="R392" s="180">
        <f>Q392*H392</f>
        <v>0</v>
      </c>
      <c r="S392" s="180">
        <v>0</v>
      </c>
      <c r="T392" s="181">
        <f>S392*H392</f>
        <v>0</v>
      </c>
      <c r="U392" s="12"/>
      <c r="V392" s="12"/>
      <c r="W392" s="12"/>
      <c r="X392" s="12"/>
      <c r="Y392" s="12"/>
      <c r="Z392" s="12"/>
      <c r="AA392" s="12"/>
      <c r="AB392" s="12"/>
      <c r="AC392" s="12"/>
      <c r="AD392" s="12"/>
      <c r="AE392" s="12"/>
      <c r="AR392" s="182" t="s">
        <v>90</v>
      </c>
      <c r="AT392" s="182" t="s">
        <v>149</v>
      </c>
      <c r="AU392" s="182" t="s">
        <v>80</v>
      </c>
      <c r="AY392" s="22" t="s">
        <v>145</v>
      </c>
      <c r="BE392" s="183">
        <f>IF(N392="základní",J392,0)</f>
        <v>0</v>
      </c>
      <c r="BF392" s="183">
        <f>IF(N392="snížená",J392,0)</f>
        <v>0</v>
      </c>
      <c r="BG392" s="183">
        <f>IF(N392="zákl. přenesená",J392,0)</f>
        <v>0</v>
      </c>
      <c r="BH392" s="183">
        <f>IF(N392="sníž. přenesená",J392,0)</f>
        <v>0</v>
      </c>
      <c r="BI392" s="183">
        <f>IF(N392="nulová",J392,0)</f>
        <v>0</v>
      </c>
      <c r="BJ392" s="22" t="s">
        <v>15</v>
      </c>
      <c r="BK392" s="183">
        <f>ROUND(I392*H392,2)</f>
        <v>0</v>
      </c>
      <c r="BL392" s="22" t="s">
        <v>90</v>
      </c>
      <c r="BM392" s="182" t="s">
        <v>1504</v>
      </c>
    </row>
    <row r="393" spans="1:47" s="35" customFormat="1" ht="12">
      <c r="A393" s="12"/>
      <c r="B393" s="2"/>
      <c r="C393" s="99"/>
      <c r="D393" s="279" t="s">
        <v>738</v>
      </c>
      <c r="E393" s="99"/>
      <c r="F393" s="280" t="s">
        <v>1505</v>
      </c>
      <c r="G393" s="99"/>
      <c r="H393" s="99"/>
      <c r="I393" s="12"/>
      <c r="J393" s="99"/>
      <c r="K393" s="99"/>
      <c r="L393" s="2"/>
      <c r="M393" s="274"/>
      <c r="N393" s="275"/>
      <c r="O393" s="53"/>
      <c r="P393" s="53"/>
      <c r="Q393" s="53"/>
      <c r="R393" s="53"/>
      <c r="S393" s="53"/>
      <c r="T393" s="54"/>
      <c r="U393" s="12"/>
      <c r="V393" s="12"/>
      <c r="W393" s="12"/>
      <c r="X393" s="12"/>
      <c r="Y393" s="12"/>
      <c r="Z393" s="12"/>
      <c r="AA393" s="12"/>
      <c r="AB393" s="12"/>
      <c r="AC393" s="12"/>
      <c r="AD393" s="12"/>
      <c r="AE393" s="12"/>
      <c r="AT393" s="22" t="s">
        <v>738</v>
      </c>
      <c r="AU393" s="22" t="s">
        <v>80</v>
      </c>
    </row>
    <row r="394" spans="2:63" s="1" customFormat="1" ht="22.9" customHeight="1">
      <c r="B394" s="171"/>
      <c r="C394" s="242"/>
      <c r="D394" s="240" t="s">
        <v>71</v>
      </c>
      <c r="E394" s="244" t="s">
        <v>697</v>
      </c>
      <c r="F394" s="244" t="s">
        <v>698</v>
      </c>
      <c r="G394" s="242"/>
      <c r="H394" s="242"/>
      <c r="J394" s="245">
        <f>BK394</f>
        <v>0</v>
      </c>
      <c r="K394" s="242"/>
      <c r="L394" s="171"/>
      <c r="M394" s="173"/>
      <c r="N394" s="174"/>
      <c r="O394" s="174"/>
      <c r="P394" s="175">
        <f>SUM(P395:P396)</f>
        <v>0</v>
      </c>
      <c r="Q394" s="174"/>
      <c r="R394" s="175">
        <f>SUM(R395:R396)</f>
        <v>0</v>
      </c>
      <c r="S394" s="174"/>
      <c r="T394" s="176">
        <f>SUM(T395:T396)</f>
        <v>0</v>
      </c>
      <c r="AR394" s="172" t="s">
        <v>15</v>
      </c>
      <c r="AT394" s="177" t="s">
        <v>71</v>
      </c>
      <c r="AU394" s="177" t="s">
        <v>15</v>
      </c>
      <c r="AY394" s="172" t="s">
        <v>145</v>
      </c>
      <c r="BK394" s="178">
        <f>SUM(BK395:BK396)</f>
        <v>0</v>
      </c>
    </row>
    <row r="395" spans="1:65" s="35" customFormat="1" ht="55.5" customHeight="1">
      <c r="A395" s="12"/>
      <c r="B395" s="2"/>
      <c r="C395" s="246" t="s">
        <v>577</v>
      </c>
      <c r="D395" s="246" t="s">
        <v>149</v>
      </c>
      <c r="E395" s="247" t="s">
        <v>1506</v>
      </c>
      <c r="F395" s="248" t="s">
        <v>1507</v>
      </c>
      <c r="G395" s="249" t="s">
        <v>222</v>
      </c>
      <c r="H395" s="250">
        <v>211.977</v>
      </c>
      <c r="I395" s="3"/>
      <c r="J395" s="272">
        <f>ROUND(I395*H395,2)</f>
        <v>0</v>
      </c>
      <c r="K395" s="248" t="s">
        <v>736</v>
      </c>
      <c r="L395" s="2"/>
      <c r="M395" s="4" t="s">
        <v>3</v>
      </c>
      <c r="N395" s="179" t="s">
        <v>43</v>
      </c>
      <c r="O395" s="53"/>
      <c r="P395" s="180">
        <f>O395*H395</f>
        <v>0</v>
      </c>
      <c r="Q395" s="180">
        <v>0</v>
      </c>
      <c r="R395" s="180">
        <f>Q395*H395</f>
        <v>0</v>
      </c>
      <c r="S395" s="180">
        <v>0</v>
      </c>
      <c r="T395" s="181">
        <f>S395*H395</f>
        <v>0</v>
      </c>
      <c r="U395" s="12"/>
      <c r="V395" s="12"/>
      <c r="W395" s="12"/>
      <c r="X395" s="12"/>
      <c r="Y395" s="12"/>
      <c r="Z395" s="12"/>
      <c r="AA395" s="12"/>
      <c r="AB395" s="12"/>
      <c r="AC395" s="12"/>
      <c r="AD395" s="12"/>
      <c r="AE395" s="12"/>
      <c r="AR395" s="182" t="s">
        <v>90</v>
      </c>
      <c r="AT395" s="182" t="s">
        <v>149</v>
      </c>
      <c r="AU395" s="182" t="s">
        <v>80</v>
      </c>
      <c r="AY395" s="22" t="s">
        <v>145</v>
      </c>
      <c r="BE395" s="183">
        <f>IF(N395="základní",J395,0)</f>
        <v>0</v>
      </c>
      <c r="BF395" s="183">
        <f>IF(N395="snížená",J395,0)</f>
        <v>0</v>
      </c>
      <c r="BG395" s="183">
        <f>IF(N395="zákl. přenesená",J395,0)</f>
        <v>0</v>
      </c>
      <c r="BH395" s="183">
        <f>IF(N395="sníž. přenesená",J395,0)</f>
        <v>0</v>
      </c>
      <c r="BI395" s="183">
        <f>IF(N395="nulová",J395,0)</f>
        <v>0</v>
      </c>
      <c r="BJ395" s="22" t="s">
        <v>15</v>
      </c>
      <c r="BK395" s="183">
        <f>ROUND(I395*H395,2)</f>
        <v>0</v>
      </c>
      <c r="BL395" s="22" t="s">
        <v>90</v>
      </c>
      <c r="BM395" s="182" t="s">
        <v>1508</v>
      </c>
    </row>
    <row r="396" spans="1:47" s="35" customFormat="1" ht="12">
      <c r="A396" s="12"/>
      <c r="B396" s="2"/>
      <c r="C396" s="99"/>
      <c r="D396" s="279" t="s">
        <v>738</v>
      </c>
      <c r="E396" s="99"/>
      <c r="F396" s="280" t="s">
        <v>1509</v>
      </c>
      <c r="G396" s="99"/>
      <c r="H396" s="99"/>
      <c r="I396" s="12"/>
      <c r="J396" s="99"/>
      <c r="K396" s="99"/>
      <c r="L396" s="2"/>
      <c r="M396" s="274"/>
      <c r="N396" s="275"/>
      <c r="O396" s="53"/>
      <c r="P396" s="53"/>
      <c r="Q396" s="53"/>
      <c r="R396" s="53"/>
      <c r="S396" s="53"/>
      <c r="T396" s="54"/>
      <c r="U396" s="12"/>
      <c r="V396" s="12"/>
      <c r="W396" s="12"/>
      <c r="X396" s="12"/>
      <c r="Y396" s="12"/>
      <c r="Z396" s="12"/>
      <c r="AA396" s="12"/>
      <c r="AB396" s="12"/>
      <c r="AC396" s="12"/>
      <c r="AD396" s="12"/>
      <c r="AE396" s="12"/>
      <c r="AT396" s="22" t="s">
        <v>738</v>
      </c>
      <c r="AU396" s="22" t="s">
        <v>80</v>
      </c>
    </row>
    <row r="397" spans="2:63" s="1" customFormat="1" ht="25.9" customHeight="1">
      <c r="B397" s="171"/>
      <c r="C397" s="242"/>
      <c r="D397" s="240" t="s">
        <v>71</v>
      </c>
      <c r="E397" s="241" t="s">
        <v>894</v>
      </c>
      <c r="F397" s="241" t="s">
        <v>920</v>
      </c>
      <c r="G397" s="242"/>
      <c r="H397" s="242"/>
      <c r="J397" s="243">
        <f>BK397</f>
        <v>0</v>
      </c>
      <c r="K397" s="242"/>
      <c r="L397" s="171"/>
      <c r="M397" s="173"/>
      <c r="N397" s="174"/>
      <c r="O397" s="174"/>
      <c r="P397" s="175">
        <f>P398+P458+P477+P495+P509+P525+P533+P557+P561+P579</f>
        <v>0</v>
      </c>
      <c r="Q397" s="174"/>
      <c r="R397" s="175">
        <f>R398+R458+R477+R495+R509+R525+R533+R557+R561+R579</f>
        <v>7.545451486999999</v>
      </c>
      <c r="S397" s="174"/>
      <c r="T397" s="176">
        <f>T398+T458+T477+T495+T509+T525+T533+T557+T561+T579</f>
        <v>0</v>
      </c>
      <c r="AR397" s="172" t="s">
        <v>80</v>
      </c>
      <c r="AT397" s="177" t="s">
        <v>71</v>
      </c>
      <c r="AU397" s="177" t="s">
        <v>72</v>
      </c>
      <c r="AY397" s="172" t="s">
        <v>145</v>
      </c>
      <c r="BK397" s="178">
        <f>BK398+BK458+BK477+BK495+BK509+BK525+BK533+BK557+BK561+BK579</f>
        <v>0</v>
      </c>
    </row>
    <row r="398" spans="2:63" s="1" customFormat="1" ht="22.9" customHeight="1">
      <c r="B398" s="171"/>
      <c r="C398" s="242"/>
      <c r="D398" s="240" t="s">
        <v>71</v>
      </c>
      <c r="E398" s="244" t="s">
        <v>1510</v>
      </c>
      <c r="F398" s="244" t="s">
        <v>1511</v>
      </c>
      <c r="G398" s="242"/>
      <c r="H398" s="242"/>
      <c r="J398" s="245">
        <f>BK398</f>
        <v>0</v>
      </c>
      <c r="K398" s="242"/>
      <c r="L398" s="171"/>
      <c r="M398" s="173"/>
      <c r="N398" s="174"/>
      <c r="O398" s="174"/>
      <c r="P398" s="175">
        <f>SUM(P399:P457)</f>
        <v>0</v>
      </c>
      <c r="Q398" s="174"/>
      <c r="R398" s="175">
        <f>SUM(R399:R457)</f>
        <v>1.2496843999999998</v>
      </c>
      <c r="S398" s="174"/>
      <c r="T398" s="176">
        <f>SUM(T399:T457)</f>
        <v>0</v>
      </c>
      <c r="AR398" s="172" t="s">
        <v>80</v>
      </c>
      <c r="AT398" s="177" t="s">
        <v>71</v>
      </c>
      <c r="AU398" s="177" t="s">
        <v>15</v>
      </c>
      <c r="AY398" s="172" t="s">
        <v>145</v>
      </c>
      <c r="BK398" s="178">
        <f>SUM(BK399:BK457)</f>
        <v>0</v>
      </c>
    </row>
    <row r="399" spans="1:65" s="35" customFormat="1" ht="37.9" customHeight="1">
      <c r="A399" s="12"/>
      <c r="B399" s="2"/>
      <c r="C399" s="246" t="s">
        <v>582</v>
      </c>
      <c r="D399" s="246" t="s">
        <v>149</v>
      </c>
      <c r="E399" s="247" t="s">
        <v>1512</v>
      </c>
      <c r="F399" s="248" t="s">
        <v>1513</v>
      </c>
      <c r="G399" s="249" t="s">
        <v>159</v>
      </c>
      <c r="H399" s="250">
        <v>204.858</v>
      </c>
      <c r="I399" s="3"/>
      <c r="J399" s="272">
        <f>ROUND(I399*H399,2)</f>
        <v>0</v>
      </c>
      <c r="K399" s="248" t="s">
        <v>736</v>
      </c>
      <c r="L399" s="2"/>
      <c r="M399" s="4" t="s">
        <v>3</v>
      </c>
      <c r="N399" s="179" t="s">
        <v>43</v>
      </c>
      <c r="O399" s="53"/>
      <c r="P399" s="180">
        <f>O399*H399</f>
        <v>0</v>
      </c>
      <c r="Q399" s="180">
        <v>0</v>
      </c>
      <c r="R399" s="180">
        <f>Q399*H399</f>
        <v>0</v>
      </c>
      <c r="S399" s="180">
        <v>0</v>
      </c>
      <c r="T399" s="181">
        <f>S399*H399</f>
        <v>0</v>
      </c>
      <c r="U399" s="12"/>
      <c r="V399" s="12"/>
      <c r="W399" s="12"/>
      <c r="X399" s="12"/>
      <c r="Y399" s="12"/>
      <c r="Z399" s="12"/>
      <c r="AA399" s="12"/>
      <c r="AB399" s="12"/>
      <c r="AC399" s="12"/>
      <c r="AD399" s="12"/>
      <c r="AE399" s="12"/>
      <c r="AR399" s="182" t="s">
        <v>232</v>
      </c>
      <c r="AT399" s="182" t="s">
        <v>149</v>
      </c>
      <c r="AU399" s="182" t="s">
        <v>80</v>
      </c>
      <c r="AY399" s="22" t="s">
        <v>145</v>
      </c>
      <c r="BE399" s="183">
        <f>IF(N399="základní",J399,0)</f>
        <v>0</v>
      </c>
      <c r="BF399" s="183">
        <f>IF(N399="snížená",J399,0)</f>
        <v>0</v>
      </c>
      <c r="BG399" s="183">
        <f>IF(N399="zákl. přenesená",J399,0)</f>
        <v>0</v>
      </c>
      <c r="BH399" s="183">
        <f>IF(N399="sníž. přenesená",J399,0)</f>
        <v>0</v>
      </c>
      <c r="BI399" s="183">
        <f>IF(N399="nulová",J399,0)</f>
        <v>0</v>
      </c>
      <c r="BJ399" s="22" t="s">
        <v>15</v>
      </c>
      <c r="BK399" s="183">
        <f>ROUND(I399*H399,2)</f>
        <v>0</v>
      </c>
      <c r="BL399" s="22" t="s">
        <v>232</v>
      </c>
      <c r="BM399" s="182" t="s">
        <v>1514</v>
      </c>
    </row>
    <row r="400" spans="1:47" s="35" customFormat="1" ht="12">
      <c r="A400" s="12"/>
      <c r="B400" s="2"/>
      <c r="C400" s="99"/>
      <c r="D400" s="279" t="s">
        <v>738</v>
      </c>
      <c r="E400" s="99"/>
      <c r="F400" s="280" t="s">
        <v>1515</v>
      </c>
      <c r="G400" s="99"/>
      <c r="H400" s="99"/>
      <c r="I400" s="12"/>
      <c r="J400" s="99"/>
      <c r="K400" s="99"/>
      <c r="L400" s="2"/>
      <c r="M400" s="274"/>
      <c r="N400" s="275"/>
      <c r="O400" s="53"/>
      <c r="P400" s="53"/>
      <c r="Q400" s="53"/>
      <c r="R400" s="53"/>
      <c r="S400" s="53"/>
      <c r="T400" s="54"/>
      <c r="U400" s="12"/>
      <c r="V400" s="12"/>
      <c r="W400" s="12"/>
      <c r="X400" s="12"/>
      <c r="Y400" s="12"/>
      <c r="Z400" s="12"/>
      <c r="AA400" s="12"/>
      <c r="AB400" s="12"/>
      <c r="AC400" s="12"/>
      <c r="AD400" s="12"/>
      <c r="AE400" s="12"/>
      <c r="AT400" s="22" t="s">
        <v>738</v>
      </c>
      <c r="AU400" s="22" t="s">
        <v>80</v>
      </c>
    </row>
    <row r="401" spans="2:51" s="6" customFormat="1" ht="12">
      <c r="B401" s="189"/>
      <c r="C401" s="256"/>
      <c r="D401" s="252" t="s">
        <v>161</v>
      </c>
      <c r="E401" s="257" t="s">
        <v>3</v>
      </c>
      <c r="F401" s="258" t="s">
        <v>1516</v>
      </c>
      <c r="G401" s="256"/>
      <c r="H401" s="257" t="s">
        <v>3</v>
      </c>
      <c r="J401" s="256"/>
      <c r="K401" s="256"/>
      <c r="L401" s="189"/>
      <c r="M401" s="191"/>
      <c r="N401" s="192"/>
      <c r="O401" s="192"/>
      <c r="P401" s="192"/>
      <c r="Q401" s="192"/>
      <c r="R401" s="192"/>
      <c r="S401" s="192"/>
      <c r="T401" s="193"/>
      <c r="AT401" s="190" t="s">
        <v>161</v>
      </c>
      <c r="AU401" s="190" t="s">
        <v>80</v>
      </c>
      <c r="AV401" s="6" t="s">
        <v>15</v>
      </c>
      <c r="AW401" s="6" t="s">
        <v>33</v>
      </c>
      <c r="AX401" s="6" t="s">
        <v>72</v>
      </c>
      <c r="AY401" s="190" t="s">
        <v>145</v>
      </c>
    </row>
    <row r="402" spans="2:51" s="5" customFormat="1" ht="12">
      <c r="B402" s="184"/>
      <c r="C402" s="251"/>
      <c r="D402" s="252" t="s">
        <v>161</v>
      </c>
      <c r="E402" s="253" t="s">
        <v>3</v>
      </c>
      <c r="F402" s="254" t="s">
        <v>1347</v>
      </c>
      <c r="G402" s="251"/>
      <c r="H402" s="255">
        <v>20.103</v>
      </c>
      <c r="J402" s="251"/>
      <c r="K402" s="251"/>
      <c r="L402" s="184"/>
      <c r="M402" s="186"/>
      <c r="N402" s="187"/>
      <c r="O402" s="187"/>
      <c r="P402" s="187"/>
      <c r="Q402" s="187"/>
      <c r="R402" s="187"/>
      <c r="S402" s="187"/>
      <c r="T402" s="188"/>
      <c r="AT402" s="185" t="s">
        <v>161</v>
      </c>
      <c r="AU402" s="185" t="s">
        <v>80</v>
      </c>
      <c r="AV402" s="5" t="s">
        <v>80</v>
      </c>
      <c r="AW402" s="5" t="s">
        <v>33</v>
      </c>
      <c r="AX402" s="5" t="s">
        <v>72</v>
      </c>
      <c r="AY402" s="185" t="s">
        <v>145</v>
      </c>
    </row>
    <row r="403" spans="2:51" s="6" customFormat="1" ht="12">
      <c r="B403" s="189"/>
      <c r="C403" s="256"/>
      <c r="D403" s="252" t="s">
        <v>161</v>
      </c>
      <c r="E403" s="257" t="s">
        <v>3</v>
      </c>
      <c r="F403" s="258" t="s">
        <v>1467</v>
      </c>
      <c r="G403" s="256"/>
      <c r="H403" s="257" t="s">
        <v>3</v>
      </c>
      <c r="J403" s="256"/>
      <c r="K403" s="256"/>
      <c r="L403" s="189"/>
      <c r="M403" s="191"/>
      <c r="N403" s="192"/>
      <c r="O403" s="192"/>
      <c r="P403" s="192"/>
      <c r="Q403" s="192"/>
      <c r="R403" s="192"/>
      <c r="S403" s="192"/>
      <c r="T403" s="193"/>
      <c r="AT403" s="190" t="s">
        <v>161</v>
      </c>
      <c r="AU403" s="190" t="s">
        <v>80</v>
      </c>
      <c r="AV403" s="6" t="s">
        <v>15</v>
      </c>
      <c r="AW403" s="6" t="s">
        <v>33</v>
      </c>
      <c r="AX403" s="6" t="s">
        <v>72</v>
      </c>
      <c r="AY403" s="190" t="s">
        <v>145</v>
      </c>
    </row>
    <row r="404" spans="2:51" s="5" customFormat="1" ht="12">
      <c r="B404" s="184"/>
      <c r="C404" s="251"/>
      <c r="D404" s="252" t="s">
        <v>161</v>
      </c>
      <c r="E404" s="253" t="s">
        <v>3</v>
      </c>
      <c r="F404" s="254" t="s">
        <v>1468</v>
      </c>
      <c r="G404" s="251"/>
      <c r="H404" s="255">
        <v>184.755</v>
      </c>
      <c r="J404" s="251"/>
      <c r="K404" s="251"/>
      <c r="L404" s="184"/>
      <c r="M404" s="186"/>
      <c r="N404" s="187"/>
      <c r="O404" s="187"/>
      <c r="P404" s="187"/>
      <c r="Q404" s="187"/>
      <c r="R404" s="187"/>
      <c r="S404" s="187"/>
      <c r="T404" s="188"/>
      <c r="AT404" s="185" t="s">
        <v>161</v>
      </c>
      <c r="AU404" s="185" t="s">
        <v>80</v>
      </c>
      <c r="AV404" s="5" t="s">
        <v>80</v>
      </c>
      <c r="AW404" s="5" t="s">
        <v>33</v>
      </c>
      <c r="AX404" s="5" t="s">
        <v>72</v>
      </c>
      <c r="AY404" s="185" t="s">
        <v>145</v>
      </c>
    </row>
    <row r="405" spans="2:51" s="7" customFormat="1" ht="12">
      <c r="B405" s="194"/>
      <c r="C405" s="259"/>
      <c r="D405" s="252" t="s">
        <v>161</v>
      </c>
      <c r="E405" s="260" t="s">
        <v>3</v>
      </c>
      <c r="F405" s="261" t="s">
        <v>172</v>
      </c>
      <c r="G405" s="259"/>
      <c r="H405" s="262">
        <v>204.858</v>
      </c>
      <c r="J405" s="259"/>
      <c r="K405" s="259"/>
      <c r="L405" s="194"/>
      <c r="M405" s="196"/>
      <c r="N405" s="197"/>
      <c r="O405" s="197"/>
      <c r="P405" s="197"/>
      <c r="Q405" s="197"/>
      <c r="R405" s="197"/>
      <c r="S405" s="197"/>
      <c r="T405" s="198"/>
      <c r="AT405" s="195" t="s">
        <v>161</v>
      </c>
      <c r="AU405" s="195" t="s">
        <v>80</v>
      </c>
      <c r="AV405" s="7" t="s">
        <v>90</v>
      </c>
      <c r="AW405" s="7" t="s">
        <v>33</v>
      </c>
      <c r="AX405" s="7" t="s">
        <v>15</v>
      </c>
      <c r="AY405" s="195" t="s">
        <v>145</v>
      </c>
    </row>
    <row r="406" spans="1:65" s="35" customFormat="1" ht="24.2" customHeight="1">
      <c r="A406" s="12"/>
      <c r="B406" s="2"/>
      <c r="C406" s="263" t="s">
        <v>587</v>
      </c>
      <c r="D406" s="263" t="s">
        <v>219</v>
      </c>
      <c r="E406" s="264" t="s">
        <v>1517</v>
      </c>
      <c r="F406" s="265" t="s">
        <v>1518</v>
      </c>
      <c r="G406" s="266" t="s">
        <v>159</v>
      </c>
      <c r="H406" s="267">
        <v>235.587</v>
      </c>
      <c r="I406" s="8"/>
      <c r="J406" s="273">
        <f>ROUND(I406*H406,2)</f>
        <v>0</v>
      </c>
      <c r="K406" s="265" t="s">
        <v>736</v>
      </c>
      <c r="L406" s="199"/>
      <c r="M406" s="9" t="s">
        <v>3</v>
      </c>
      <c r="N406" s="200" t="s">
        <v>43</v>
      </c>
      <c r="O406" s="53"/>
      <c r="P406" s="180">
        <f>O406*H406</f>
        <v>0</v>
      </c>
      <c r="Q406" s="180">
        <v>0.0025</v>
      </c>
      <c r="R406" s="180">
        <f>Q406*H406</f>
        <v>0.5889675</v>
      </c>
      <c r="S406" s="180">
        <v>0</v>
      </c>
      <c r="T406" s="181">
        <f>S406*H406</f>
        <v>0</v>
      </c>
      <c r="U406" s="12"/>
      <c r="V406" s="12"/>
      <c r="W406" s="12"/>
      <c r="X406" s="12"/>
      <c r="Y406" s="12"/>
      <c r="Z406" s="12"/>
      <c r="AA406" s="12"/>
      <c r="AB406" s="12"/>
      <c r="AC406" s="12"/>
      <c r="AD406" s="12"/>
      <c r="AE406" s="12"/>
      <c r="AR406" s="182" t="s">
        <v>319</v>
      </c>
      <c r="AT406" s="182" t="s">
        <v>219</v>
      </c>
      <c r="AU406" s="182" t="s">
        <v>80</v>
      </c>
      <c r="AY406" s="22" t="s">
        <v>145</v>
      </c>
      <c r="BE406" s="183">
        <f>IF(N406="základní",J406,0)</f>
        <v>0</v>
      </c>
      <c r="BF406" s="183">
        <f>IF(N406="snížená",J406,0)</f>
        <v>0</v>
      </c>
      <c r="BG406" s="183">
        <f>IF(N406="zákl. přenesená",J406,0)</f>
        <v>0</v>
      </c>
      <c r="BH406" s="183">
        <f>IF(N406="sníž. přenesená",J406,0)</f>
        <v>0</v>
      </c>
      <c r="BI406" s="183">
        <f>IF(N406="nulová",J406,0)</f>
        <v>0</v>
      </c>
      <c r="BJ406" s="22" t="s">
        <v>15</v>
      </c>
      <c r="BK406" s="183">
        <f>ROUND(I406*H406,2)</f>
        <v>0</v>
      </c>
      <c r="BL406" s="22" t="s">
        <v>232</v>
      </c>
      <c r="BM406" s="182" t="s">
        <v>1519</v>
      </c>
    </row>
    <row r="407" spans="1:47" s="35" customFormat="1" ht="12">
      <c r="A407" s="12"/>
      <c r="B407" s="2"/>
      <c r="C407" s="99"/>
      <c r="D407" s="279" t="s">
        <v>738</v>
      </c>
      <c r="E407" s="99"/>
      <c r="F407" s="280" t="s">
        <v>1520</v>
      </c>
      <c r="G407" s="99"/>
      <c r="H407" s="99"/>
      <c r="I407" s="12"/>
      <c r="J407" s="99"/>
      <c r="K407" s="99"/>
      <c r="L407" s="2"/>
      <c r="M407" s="274"/>
      <c r="N407" s="275"/>
      <c r="O407" s="53"/>
      <c r="P407" s="53"/>
      <c r="Q407" s="53"/>
      <c r="R407" s="53"/>
      <c r="S407" s="53"/>
      <c r="T407" s="54"/>
      <c r="U407" s="12"/>
      <c r="V407" s="12"/>
      <c r="W407" s="12"/>
      <c r="X407" s="12"/>
      <c r="Y407" s="12"/>
      <c r="Z407" s="12"/>
      <c r="AA407" s="12"/>
      <c r="AB407" s="12"/>
      <c r="AC407" s="12"/>
      <c r="AD407" s="12"/>
      <c r="AE407" s="12"/>
      <c r="AT407" s="22" t="s">
        <v>738</v>
      </c>
      <c r="AU407" s="22" t="s">
        <v>80</v>
      </c>
    </row>
    <row r="408" spans="2:51" s="5" customFormat="1" ht="12">
      <c r="B408" s="184"/>
      <c r="C408" s="251"/>
      <c r="D408" s="252" t="s">
        <v>161</v>
      </c>
      <c r="E408" s="251"/>
      <c r="F408" s="254" t="s">
        <v>1521</v>
      </c>
      <c r="G408" s="251"/>
      <c r="H408" s="255">
        <v>235.587</v>
      </c>
      <c r="J408" s="251"/>
      <c r="K408" s="251"/>
      <c r="L408" s="184"/>
      <c r="M408" s="186"/>
      <c r="N408" s="187"/>
      <c r="O408" s="187"/>
      <c r="P408" s="187"/>
      <c r="Q408" s="187"/>
      <c r="R408" s="187"/>
      <c r="S408" s="187"/>
      <c r="T408" s="188"/>
      <c r="AT408" s="185" t="s">
        <v>161</v>
      </c>
      <c r="AU408" s="185" t="s">
        <v>80</v>
      </c>
      <c r="AV408" s="5" t="s">
        <v>80</v>
      </c>
      <c r="AW408" s="5" t="s">
        <v>4</v>
      </c>
      <c r="AX408" s="5" t="s">
        <v>15</v>
      </c>
      <c r="AY408" s="185" t="s">
        <v>145</v>
      </c>
    </row>
    <row r="409" spans="1:65" s="35" customFormat="1" ht="37.9" customHeight="1">
      <c r="A409" s="12"/>
      <c r="B409" s="2"/>
      <c r="C409" s="246" t="s">
        <v>593</v>
      </c>
      <c r="D409" s="246" t="s">
        <v>149</v>
      </c>
      <c r="E409" s="247" t="s">
        <v>1512</v>
      </c>
      <c r="F409" s="248" t="s">
        <v>1513</v>
      </c>
      <c r="G409" s="249" t="s">
        <v>159</v>
      </c>
      <c r="H409" s="250">
        <v>204.858</v>
      </c>
      <c r="I409" s="3"/>
      <c r="J409" s="272">
        <f>ROUND(I409*H409,2)</f>
        <v>0</v>
      </c>
      <c r="K409" s="248" t="s">
        <v>736</v>
      </c>
      <c r="L409" s="2"/>
      <c r="M409" s="4" t="s">
        <v>3</v>
      </c>
      <c r="N409" s="179" t="s">
        <v>43</v>
      </c>
      <c r="O409" s="53"/>
      <c r="P409" s="180">
        <f>O409*H409</f>
        <v>0</v>
      </c>
      <c r="Q409" s="180">
        <v>0</v>
      </c>
      <c r="R409" s="180">
        <f>Q409*H409</f>
        <v>0</v>
      </c>
      <c r="S409" s="180">
        <v>0</v>
      </c>
      <c r="T409" s="181">
        <f>S409*H409</f>
        <v>0</v>
      </c>
      <c r="U409" s="12"/>
      <c r="V409" s="12"/>
      <c r="W409" s="12"/>
      <c r="X409" s="12"/>
      <c r="Y409" s="12"/>
      <c r="Z409" s="12"/>
      <c r="AA409" s="12"/>
      <c r="AB409" s="12"/>
      <c r="AC409" s="12"/>
      <c r="AD409" s="12"/>
      <c r="AE409" s="12"/>
      <c r="AR409" s="182" t="s">
        <v>232</v>
      </c>
      <c r="AT409" s="182" t="s">
        <v>149</v>
      </c>
      <c r="AU409" s="182" t="s">
        <v>80</v>
      </c>
      <c r="AY409" s="22" t="s">
        <v>145</v>
      </c>
      <c r="BE409" s="183">
        <f>IF(N409="základní",J409,0)</f>
        <v>0</v>
      </c>
      <c r="BF409" s="183">
        <f>IF(N409="snížená",J409,0)</f>
        <v>0</v>
      </c>
      <c r="BG409" s="183">
        <f>IF(N409="zákl. přenesená",J409,0)</f>
        <v>0</v>
      </c>
      <c r="BH409" s="183">
        <f>IF(N409="sníž. přenesená",J409,0)</f>
        <v>0</v>
      </c>
      <c r="BI409" s="183">
        <f>IF(N409="nulová",J409,0)</f>
        <v>0</v>
      </c>
      <c r="BJ409" s="22" t="s">
        <v>15</v>
      </c>
      <c r="BK409" s="183">
        <f>ROUND(I409*H409,2)</f>
        <v>0</v>
      </c>
      <c r="BL409" s="22" t="s">
        <v>232</v>
      </c>
      <c r="BM409" s="182" t="s">
        <v>1522</v>
      </c>
    </row>
    <row r="410" spans="1:47" s="35" customFormat="1" ht="12">
      <c r="A410" s="12"/>
      <c r="B410" s="2"/>
      <c r="C410" s="99"/>
      <c r="D410" s="279" t="s">
        <v>738</v>
      </c>
      <c r="E410" s="99"/>
      <c r="F410" s="280" t="s">
        <v>1515</v>
      </c>
      <c r="G410" s="99"/>
      <c r="H410" s="99"/>
      <c r="I410" s="12"/>
      <c r="J410" s="99"/>
      <c r="K410" s="99"/>
      <c r="L410" s="2"/>
      <c r="M410" s="274"/>
      <c r="N410" s="275"/>
      <c r="O410" s="53"/>
      <c r="P410" s="53"/>
      <c r="Q410" s="53"/>
      <c r="R410" s="53"/>
      <c r="S410" s="53"/>
      <c r="T410" s="54"/>
      <c r="U410" s="12"/>
      <c r="V410" s="12"/>
      <c r="W410" s="12"/>
      <c r="X410" s="12"/>
      <c r="Y410" s="12"/>
      <c r="Z410" s="12"/>
      <c r="AA410" s="12"/>
      <c r="AB410" s="12"/>
      <c r="AC410" s="12"/>
      <c r="AD410" s="12"/>
      <c r="AE410" s="12"/>
      <c r="AT410" s="22" t="s">
        <v>738</v>
      </c>
      <c r="AU410" s="22" t="s">
        <v>80</v>
      </c>
    </row>
    <row r="411" spans="2:51" s="6" customFormat="1" ht="12">
      <c r="B411" s="189"/>
      <c r="C411" s="256"/>
      <c r="D411" s="252" t="s">
        <v>161</v>
      </c>
      <c r="E411" s="257" t="s">
        <v>3</v>
      </c>
      <c r="F411" s="258" t="s">
        <v>1516</v>
      </c>
      <c r="G411" s="256"/>
      <c r="H411" s="257" t="s">
        <v>3</v>
      </c>
      <c r="J411" s="256"/>
      <c r="K411" s="256"/>
      <c r="L411" s="189"/>
      <c r="M411" s="191"/>
      <c r="N411" s="192"/>
      <c r="O411" s="192"/>
      <c r="P411" s="192"/>
      <c r="Q411" s="192"/>
      <c r="R411" s="192"/>
      <c r="S411" s="192"/>
      <c r="T411" s="193"/>
      <c r="AT411" s="190" t="s">
        <v>161</v>
      </c>
      <c r="AU411" s="190" t="s">
        <v>80</v>
      </c>
      <c r="AV411" s="6" t="s">
        <v>15</v>
      </c>
      <c r="AW411" s="6" t="s">
        <v>33</v>
      </c>
      <c r="AX411" s="6" t="s">
        <v>72</v>
      </c>
      <c r="AY411" s="190" t="s">
        <v>145</v>
      </c>
    </row>
    <row r="412" spans="2:51" s="5" customFormat="1" ht="12">
      <c r="B412" s="184"/>
      <c r="C412" s="251"/>
      <c r="D412" s="252" t="s">
        <v>161</v>
      </c>
      <c r="E412" s="253" t="s">
        <v>3</v>
      </c>
      <c r="F412" s="254" t="s">
        <v>1347</v>
      </c>
      <c r="G412" s="251"/>
      <c r="H412" s="255">
        <v>20.103</v>
      </c>
      <c r="J412" s="251"/>
      <c r="K412" s="251"/>
      <c r="L412" s="184"/>
      <c r="M412" s="186"/>
      <c r="N412" s="187"/>
      <c r="O412" s="187"/>
      <c r="P412" s="187"/>
      <c r="Q412" s="187"/>
      <c r="R412" s="187"/>
      <c r="S412" s="187"/>
      <c r="T412" s="188"/>
      <c r="AT412" s="185" t="s">
        <v>161</v>
      </c>
      <c r="AU412" s="185" t="s">
        <v>80</v>
      </c>
      <c r="AV412" s="5" t="s">
        <v>80</v>
      </c>
      <c r="AW412" s="5" t="s">
        <v>33</v>
      </c>
      <c r="AX412" s="5" t="s">
        <v>72</v>
      </c>
      <c r="AY412" s="185" t="s">
        <v>145</v>
      </c>
    </row>
    <row r="413" spans="2:51" s="6" customFormat="1" ht="12">
      <c r="B413" s="189"/>
      <c r="C413" s="256"/>
      <c r="D413" s="252" t="s">
        <v>161</v>
      </c>
      <c r="E413" s="257" t="s">
        <v>3</v>
      </c>
      <c r="F413" s="258" t="s">
        <v>1467</v>
      </c>
      <c r="G413" s="256"/>
      <c r="H413" s="257" t="s">
        <v>3</v>
      </c>
      <c r="J413" s="256"/>
      <c r="K413" s="256"/>
      <c r="L413" s="189"/>
      <c r="M413" s="191"/>
      <c r="N413" s="192"/>
      <c r="O413" s="192"/>
      <c r="P413" s="192"/>
      <c r="Q413" s="192"/>
      <c r="R413" s="192"/>
      <c r="S413" s="192"/>
      <c r="T413" s="193"/>
      <c r="AT413" s="190" t="s">
        <v>161</v>
      </c>
      <c r="AU413" s="190" t="s">
        <v>80</v>
      </c>
      <c r="AV413" s="6" t="s">
        <v>15</v>
      </c>
      <c r="AW413" s="6" t="s">
        <v>33</v>
      </c>
      <c r="AX413" s="6" t="s">
        <v>72</v>
      </c>
      <c r="AY413" s="190" t="s">
        <v>145</v>
      </c>
    </row>
    <row r="414" spans="2:51" s="5" customFormat="1" ht="12">
      <c r="B414" s="184"/>
      <c r="C414" s="251"/>
      <c r="D414" s="252" t="s">
        <v>161</v>
      </c>
      <c r="E414" s="253" t="s">
        <v>3</v>
      </c>
      <c r="F414" s="254" t="s">
        <v>1468</v>
      </c>
      <c r="G414" s="251"/>
      <c r="H414" s="255">
        <v>184.755</v>
      </c>
      <c r="J414" s="251"/>
      <c r="K414" s="251"/>
      <c r="L414" s="184"/>
      <c r="M414" s="186"/>
      <c r="N414" s="187"/>
      <c r="O414" s="187"/>
      <c r="P414" s="187"/>
      <c r="Q414" s="187"/>
      <c r="R414" s="187"/>
      <c r="S414" s="187"/>
      <c r="T414" s="188"/>
      <c r="AT414" s="185" t="s">
        <v>161</v>
      </c>
      <c r="AU414" s="185" t="s">
        <v>80</v>
      </c>
      <c r="AV414" s="5" t="s">
        <v>80</v>
      </c>
      <c r="AW414" s="5" t="s">
        <v>33</v>
      </c>
      <c r="AX414" s="5" t="s">
        <v>72</v>
      </c>
      <c r="AY414" s="185" t="s">
        <v>145</v>
      </c>
    </row>
    <row r="415" spans="2:51" s="7" customFormat="1" ht="12">
      <c r="B415" s="194"/>
      <c r="C415" s="259"/>
      <c r="D415" s="252" t="s">
        <v>161</v>
      </c>
      <c r="E415" s="260" t="s">
        <v>3</v>
      </c>
      <c r="F415" s="261" t="s">
        <v>172</v>
      </c>
      <c r="G415" s="259"/>
      <c r="H415" s="262">
        <v>204.858</v>
      </c>
      <c r="J415" s="259"/>
      <c r="K415" s="259"/>
      <c r="L415" s="194"/>
      <c r="M415" s="196"/>
      <c r="N415" s="197"/>
      <c r="O415" s="197"/>
      <c r="P415" s="197"/>
      <c r="Q415" s="197"/>
      <c r="R415" s="197"/>
      <c r="S415" s="197"/>
      <c r="T415" s="198"/>
      <c r="AT415" s="195" t="s">
        <v>161</v>
      </c>
      <c r="AU415" s="195" t="s">
        <v>80</v>
      </c>
      <c r="AV415" s="7" t="s">
        <v>90</v>
      </c>
      <c r="AW415" s="7" t="s">
        <v>33</v>
      </c>
      <c r="AX415" s="7" t="s">
        <v>15</v>
      </c>
      <c r="AY415" s="195" t="s">
        <v>145</v>
      </c>
    </row>
    <row r="416" spans="1:65" s="35" customFormat="1" ht="24.2" customHeight="1">
      <c r="A416" s="12"/>
      <c r="B416" s="2"/>
      <c r="C416" s="263" t="s">
        <v>597</v>
      </c>
      <c r="D416" s="263" t="s">
        <v>219</v>
      </c>
      <c r="E416" s="264" t="s">
        <v>1523</v>
      </c>
      <c r="F416" s="265" t="s">
        <v>1524</v>
      </c>
      <c r="G416" s="266" t="s">
        <v>159</v>
      </c>
      <c r="H416" s="267">
        <v>235.587</v>
      </c>
      <c r="I416" s="8"/>
      <c r="J416" s="273">
        <f>ROUND(I416*H416,2)</f>
        <v>0</v>
      </c>
      <c r="K416" s="265" t="s">
        <v>736</v>
      </c>
      <c r="L416" s="199"/>
      <c r="M416" s="9" t="s">
        <v>3</v>
      </c>
      <c r="N416" s="200" t="s">
        <v>43</v>
      </c>
      <c r="O416" s="53"/>
      <c r="P416" s="180">
        <f>O416*H416</f>
        <v>0</v>
      </c>
      <c r="Q416" s="180">
        <v>0.0019</v>
      </c>
      <c r="R416" s="180">
        <f>Q416*H416</f>
        <v>0.4476153</v>
      </c>
      <c r="S416" s="180">
        <v>0</v>
      </c>
      <c r="T416" s="181">
        <f>S416*H416</f>
        <v>0</v>
      </c>
      <c r="U416" s="12"/>
      <c r="V416" s="12"/>
      <c r="W416" s="12"/>
      <c r="X416" s="12"/>
      <c r="Y416" s="12"/>
      <c r="Z416" s="12"/>
      <c r="AA416" s="12"/>
      <c r="AB416" s="12"/>
      <c r="AC416" s="12"/>
      <c r="AD416" s="12"/>
      <c r="AE416" s="12"/>
      <c r="AR416" s="182" t="s">
        <v>319</v>
      </c>
      <c r="AT416" s="182" t="s">
        <v>219</v>
      </c>
      <c r="AU416" s="182" t="s">
        <v>80</v>
      </c>
      <c r="AY416" s="22" t="s">
        <v>145</v>
      </c>
      <c r="BE416" s="183">
        <f>IF(N416="základní",J416,0)</f>
        <v>0</v>
      </c>
      <c r="BF416" s="183">
        <f>IF(N416="snížená",J416,0)</f>
        <v>0</v>
      </c>
      <c r="BG416" s="183">
        <f>IF(N416="zákl. přenesená",J416,0)</f>
        <v>0</v>
      </c>
      <c r="BH416" s="183">
        <f>IF(N416="sníž. přenesená",J416,0)</f>
        <v>0</v>
      </c>
      <c r="BI416" s="183">
        <f>IF(N416="nulová",J416,0)</f>
        <v>0</v>
      </c>
      <c r="BJ416" s="22" t="s">
        <v>15</v>
      </c>
      <c r="BK416" s="183">
        <f>ROUND(I416*H416,2)</f>
        <v>0</v>
      </c>
      <c r="BL416" s="22" t="s">
        <v>232</v>
      </c>
      <c r="BM416" s="182" t="s">
        <v>1525</v>
      </c>
    </row>
    <row r="417" spans="1:47" s="35" customFormat="1" ht="12">
      <c r="A417" s="12"/>
      <c r="B417" s="2"/>
      <c r="C417" s="99"/>
      <c r="D417" s="279" t="s">
        <v>738</v>
      </c>
      <c r="E417" s="99"/>
      <c r="F417" s="280" t="s">
        <v>1526</v>
      </c>
      <c r="G417" s="99"/>
      <c r="H417" s="99"/>
      <c r="I417" s="12"/>
      <c r="J417" s="99"/>
      <c r="K417" s="99"/>
      <c r="L417" s="2"/>
      <c r="M417" s="274"/>
      <c r="N417" s="275"/>
      <c r="O417" s="53"/>
      <c r="P417" s="53"/>
      <c r="Q417" s="53"/>
      <c r="R417" s="53"/>
      <c r="S417" s="53"/>
      <c r="T417" s="54"/>
      <c r="U417" s="12"/>
      <c r="V417" s="12"/>
      <c r="W417" s="12"/>
      <c r="X417" s="12"/>
      <c r="Y417" s="12"/>
      <c r="Z417" s="12"/>
      <c r="AA417" s="12"/>
      <c r="AB417" s="12"/>
      <c r="AC417" s="12"/>
      <c r="AD417" s="12"/>
      <c r="AE417" s="12"/>
      <c r="AT417" s="22" t="s">
        <v>738</v>
      </c>
      <c r="AU417" s="22" t="s">
        <v>80</v>
      </c>
    </row>
    <row r="418" spans="2:51" s="5" customFormat="1" ht="12">
      <c r="B418" s="184"/>
      <c r="C418" s="251"/>
      <c r="D418" s="252" t="s">
        <v>161</v>
      </c>
      <c r="E418" s="251"/>
      <c r="F418" s="254" t="s">
        <v>1521</v>
      </c>
      <c r="G418" s="251"/>
      <c r="H418" s="255">
        <v>235.587</v>
      </c>
      <c r="J418" s="251"/>
      <c r="K418" s="251"/>
      <c r="L418" s="184"/>
      <c r="M418" s="186"/>
      <c r="N418" s="187"/>
      <c r="O418" s="187"/>
      <c r="P418" s="187"/>
      <c r="Q418" s="187"/>
      <c r="R418" s="187"/>
      <c r="S418" s="187"/>
      <c r="T418" s="188"/>
      <c r="AT418" s="185" t="s">
        <v>161</v>
      </c>
      <c r="AU418" s="185" t="s">
        <v>80</v>
      </c>
      <c r="AV418" s="5" t="s">
        <v>80</v>
      </c>
      <c r="AW418" s="5" t="s">
        <v>4</v>
      </c>
      <c r="AX418" s="5" t="s">
        <v>15</v>
      </c>
      <c r="AY418" s="185" t="s">
        <v>145</v>
      </c>
    </row>
    <row r="419" spans="1:65" s="35" customFormat="1" ht="44.25" customHeight="1">
      <c r="A419" s="12"/>
      <c r="B419" s="2"/>
      <c r="C419" s="246" t="s">
        <v>601</v>
      </c>
      <c r="D419" s="246" t="s">
        <v>149</v>
      </c>
      <c r="E419" s="247" t="s">
        <v>1527</v>
      </c>
      <c r="F419" s="248" t="s">
        <v>1528</v>
      </c>
      <c r="G419" s="249" t="s">
        <v>190</v>
      </c>
      <c r="H419" s="250">
        <v>614.573</v>
      </c>
      <c r="I419" s="3"/>
      <c r="J419" s="272">
        <f>ROUND(I419*H419,2)</f>
        <v>0</v>
      </c>
      <c r="K419" s="248" t="s">
        <v>736</v>
      </c>
      <c r="L419" s="2"/>
      <c r="M419" s="4" t="s">
        <v>3</v>
      </c>
      <c r="N419" s="179" t="s">
        <v>43</v>
      </c>
      <c r="O419" s="53"/>
      <c r="P419" s="180">
        <f>O419*H419</f>
        <v>0</v>
      </c>
      <c r="Q419" s="180">
        <v>0</v>
      </c>
      <c r="R419" s="180">
        <f>Q419*H419</f>
        <v>0</v>
      </c>
      <c r="S419" s="180">
        <v>0</v>
      </c>
      <c r="T419" s="181">
        <f>S419*H419</f>
        <v>0</v>
      </c>
      <c r="U419" s="12"/>
      <c r="V419" s="12"/>
      <c r="W419" s="12"/>
      <c r="X419" s="12"/>
      <c r="Y419" s="12"/>
      <c r="Z419" s="12"/>
      <c r="AA419" s="12"/>
      <c r="AB419" s="12"/>
      <c r="AC419" s="12"/>
      <c r="AD419" s="12"/>
      <c r="AE419" s="12"/>
      <c r="AR419" s="182" t="s">
        <v>232</v>
      </c>
      <c r="AT419" s="182" t="s">
        <v>149</v>
      </c>
      <c r="AU419" s="182" t="s">
        <v>80</v>
      </c>
      <c r="AY419" s="22" t="s">
        <v>145</v>
      </c>
      <c r="BE419" s="183">
        <f>IF(N419="základní",J419,0)</f>
        <v>0</v>
      </c>
      <c r="BF419" s="183">
        <f>IF(N419="snížená",J419,0)</f>
        <v>0</v>
      </c>
      <c r="BG419" s="183">
        <f>IF(N419="zákl. přenesená",J419,0)</f>
        <v>0</v>
      </c>
      <c r="BH419" s="183">
        <f>IF(N419="sníž. přenesená",J419,0)</f>
        <v>0</v>
      </c>
      <c r="BI419" s="183">
        <f>IF(N419="nulová",J419,0)</f>
        <v>0</v>
      </c>
      <c r="BJ419" s="22" t="s">
        <v>15</v>
      </c>
      <c r="BK419" s="183">
        <f>ROUND(I419*H419,2)</f>
        <v>0</v>
      </c>
      <c r="BL419" s="22" t="s">
        <v>232</v>
      </c>
      <c r="BM419" s="182" t="s">
        <v>1529</v>
      </c>
    </row>
    <row r="420" spans="1:47" s="35" customFormat="1" ht="12">
      <c r="A420" s="12"/>
      <c r="B420" s="2"/>
      <c r="C420" s="99"/>
      <c r="D420" s="279" t="s">
        <v>738</v>
      </c>
      <c r="E420" s="99"/>
      <c r="F420" s="280" t="s">
        <v>1530</v>
      </c>
      <c r="G420" s="99"/>
      <c r="H420" s="99"/>
      <c r="I420" s="12"/>
      <c r="J420" s="99"/>
      <c r="K420" s="99"/>
      <c r="L420" s="2"/>
      <c r="M420" s="274"/>
      <c r="N420" s="275"/>
      <c r="O420" s="53"/>
      <c r="P420" s="53"/>
      <c r="Q420" s="53"/>
      <c r="R420" s="53"/>
      <c r="S420" s="53"/>
      <c r="T420" s="54"/>
      <c r="U420" s="12"/>
      <c r="V420" s="12"/>
      <c r="W420" s="12"/>
      <c r="X420" s="12"/>
      <c r="Y420" s="12"/>
      <c r="Z420" s="12"/>
      <c r="AA420" s="12"/>
      <c r="AB420" s="12"/>
      <c r="AC420" s="12"/>
      <c r="AD420" s="12"/>
      <c r="AE420" s="12"/>
      <c r="AT420" s="22" t="s">
        <v>738</v>
      </c>
      <c r="AU420" s="22" t="s">
        <v>80</v>
      </c>
    </row>
    <row r="421" spans="2:51" s="6" customFormat="1" ht="12">
      <c r="B421" s="189"/>
      <c r="C421" s="256"/>
      <c r="D421" s="252" t="s">
        <v>161</v>
      </c>
      <c r="E421" s="257" t="s">
        <v>3</v>
      </c>
      <c r="F421" s="258" t="s">
        <v>1531</v>
      </c>
      <c r="G421" s="256"/>
      <c r="H421" s="257" t="s">
        <v>3</v>
      </c>
      <c r="J421" s="256"/>
      <c r="K421" s="256"/>
      <c r="L421" s="189"/>
      <c r="M421" s="191"/>
      <c r="N421" s="192"/>
      <c r="O421" s="192"/>
      <c r="P421" s="192"/>
      <c r="Q421" s="192"/>
      <c r="R421" s="192"/>
      <c r="S421" s="192"/>
      <c r="T421" s="193"/>
      <c r="AT421" s="190" t="s">
        <v>161</v>
      </c>
      <c r="AU421" s="190" t="s">
        <v>80</v>
      </c>
      <c r="AV421" s="6" t="s">
        <v>15</v>
      </c>
      <c r="AW421" s="6" t="s">
        <v>33</v>
      </c>
      <c r="AX421" s="6" t="s">
        <v>72</v>
      </c>
      <c r="AY421" s="190" t="s">
        <v>145</v>
      </c>
    </row>
    <row r="422" spans="2:51" s="5" customFormat="1" ht="12">
      <c r="B422" s="184"/>
      <c r="C422" s="251"/>
      <c r="D422" s="252" t="s">
        <v>161</v>
      </c>
      <c r="E422" s="253" t="s">
        <v>3</v>
      </c>
      <c r="F422" s="254" t="s">
        <v>1532</v>
      </c>
      <c r="G422" s="251"/>
      <c r="H422" s="255">
        <v>60.308</v>
      </c>
      <c r="J422" s="251"/>
      <c r="K422" s="251"/>
      <c r="L422" s="184"/>
      <c r="M422" s="186"/>
      <c r="N422" s="187"/>
      <c r="O422" s="187"/>
      <c r="P422" s="187"/>
      <c r="Q422" s="187"/>
      <c r="R422" s="187"/>
      <c r="S422" s="187"/>
      <c r="T422" s="188"/>
      <c r="AT422" s="185" t="s">
        <v>161</v>
      </c>
      <c r="AU422" s="185" t="s">
        <v>80</v>
      </c>
      <c r="AV422" s="5" t="s">
        <v>80</v>
      </c>
      <c r="AW422" s="5" t="s">
        <v>33</v>
      </c>
      <c r="AX422" s="5" t="s">
        <v>72</v>
      </c>
      <c r="AY422" s="185" t="s">
        <v>145</v>
      </c>
    </row>
    <row r="423" spans="2:51" s="6" customFormat="1" ht="12">
      <c r="B423" s="189"/>
      <c r="C423" s="256"/>
      <c r="D423" s="252" t="s">
        <v>161</v>
      </c>
      <c r="E423" s="257" t="s">
        <v>3</v>
      </c>
      <c r="F423" s="258" t="s">
        <v>1533</v>
      </c>
      <c r="G423" s="256"/>
      <c r="H423" s="257" t="s">
        <v>3</v>
      </c>
      <c r="J423" s="256"/>
      <c r="K423" s="256"/>
      <c r="L423" s="189"/>
      <c r="M423" s="191"/>
      <c r="N423" s="192"/>
      <c r="O423" s="192"/>
      <c r="P423" s="192"/>
      <c r="Q423" s="192"/>
      <c r="R423" s="192"/>
      <c r="S423" s="192"/>
      <c r="T423" s="193"/>
      <c r="AT423" s="190" t="s">
        <v>161</v>
      </c>
      <c r="AU423" s="190" t="s">
        <v>80</v>
      </c>
      <c r="AV423" s="6" t="s">
        <v>15</v>
      </c>
      <c r="AW423" s="6" t="s">
        <v>33</v>
      </c>
      <c r="AX423" s="6" t="s">
        <v>72</v>
      </c>
      <c r="AY423" s="190" t="s">
        <v>145</v>
      </c>
    </row>
    <row r="424" spans="2:51" s="5" customFormat="1" ht="12">
      <c r="B424" s="184"/>
      <c r="C424" s="251"/>
      <c r="D424" s="252" t="s">
        <v>161</v>
      </c>
      <c r="E424" s="253" t="s">
        <v>3</v>
      </c>
      <c r="F424" s="254" t="s">
        <v>1534</v>
      </c>
      <c r="G424" s="251"/>
      <c r="H424" s="255">
        <v>554.265</v>
      </c>
      <c r="J424" s="251"/>
      <c r="K424" s="251"/>
      <c r="L424" s="184"/>
      <c r="M424" s="186"/>
      <c r="N424" s="187"/>
      <c r="O424" s="187"/>
      <c r="P424" s="187"/>
      <c r="Q424" s="187"/>
      <c r="R424" s="187"/>
      <c r="S424" s="187"/>
      <c r="T424" s="188"/>
      <c r="AT424" s="185" t="s">
        <v>161</v>
      </c>
      <c r="AU424" s="185" t="s">
        <v>80</v>
      </c>
      <c r="AV424" s="5" t="s">
        <v>80</v>
      </c>
      <c r="AW424" s="5" t="s">
        <v>33</v>
      </c>
      <c r="AX424" s="5" t="s">
        <v>72</v>
      </c>
      <c r="AY424" s="185" t="s">
        <v>145</v>
      </c>
    </row>
    <row r="425" spans="2:51" s="7" customFormat="1" ht="12">
      <c r="B425" s="194"/>
      <c r="C425" s="259"/>
      <c r="D425" s="252" t="s">
        <v>161</v>
      </c>
      <c r="E425" s="260" t="s">
        <v>3</v>
      </c>
      <c r="F425" s="261" t="s">
        <v>172</v>
      </c>
      <c r="G425" s="259"/>
      <c r="H425" s="262">
        <v>614.573</v>
      </c>
      <c r="J425" s="259"/>
      <c r="K425" s="259"/>
      <c r="L425" s="194"/>
      <c r="M425" s="196"/>
      <c r="N425" s="197"/>
      <c r="O425" s="197"/>
      <c r="P425" s="197"/>
      <c r="Q425" s="197"/>
      <c r="R425" s="197"/>
      <c r="S425" s="197"/>
      <c r="T425" s="198"/>
      <c r="AT425" s="195" t="s">
        <v>161</v>
      </c>
      <c r="AU425" s="195" t="s">
        <v>80</v>
      </c>
      <c r="AV425" s="7" t="s">
        <v>90</v>
      </c>
      <c r="AW425" s="7" t="s">
        <v>33</v>
      </c>
      <c r="AX425" s="7" t="s">
        <v>15</v>
      </c>
      <c r="AY425" s="195" t="s">
        <v>145</v>
      </c>
    </row>
    <row r="426" spans="1:65" s="35" customFormat="1" ht="33" customHeight="1">
      <c r="A426" s="12"/>
      <c r="B426" s="2"/>
      <c r="C426" s="246" t="s">
        <v>605</v>
      </c>
      <c r="D426" s="246" t="s">
        <v>149</v>
      </c>
      <c r="E426" s="247" t="s">
        <v>1535</v>
      </c>
      <c r="F426" s="248" t="s">
        <v>1536</v>
      </c>
      <c r="G426" s="249" t="s">
        <v>159</v>
      </c>
      <c r="H426" s="250">
        <v>409.715</v>
      </c>
      <c r="I426" s="3"/>
      <c r="J426" s="272">
        <f>ROUND(I426*H426,2)</f>
        <v>0</v>
      </c>
      <c r="K426" s="248" t="s">
        <v>736</v>
      </c>
      <c r="L426" s="2"/>
      <c r="M426" s="4" t="s">
        <v>3</v>
      </c>
      <c r="N426" s="179" t="s">
        <v>43</v>
      </c>
      <c r="O426" s="53"/>
      <c r="P426" s="180">
        <f>O426*H426</f>
        <v>0</v>
      </c>
      <c r="Q426" s="180">
        <v>0</v>
      </c>
      <c r="R426" s="180">
        <f>Q426*H426</f>
        <v>0</v>
      </c>
      <c r="S426" s="180">
        <v>0</v>
      </c>
      <c r="T426" s="181">
        <f>S426*H426</f>
        <v>0</v>
      </c>
      <c r="U426" s="12"/>
      <c r="V426" s="12"/>
      <c r="W426" s="12"/>
      <c r="X426" s="12"/>
      <c r="Y426" s="12"/>
      <c r="Z426" s="12"/>
      <c r="AA426" s="12"/>
      <c r="AB426" s="12"/>
      <c r="AC426" s="12"/>
      <c r="AD426" s="12"/>
      <c r="AE426" s="12"/>
      <c r="AR426" s="182" t="s">
        <v>232</v>
      </c>
      <c r="AT426" s="182" t="s">
        <v>149</v>
      </c>
      <c r="AU426" s="182" t="s">
        <v>80</v>
      </c>
      <c r="AY426" s="22" t="s">
        <v>145</v>
      </c>
      <c r="BE426" s="183">
        <f>IF(N426="základní",J426,0)</f>
        <v>0</v>
      </c>
      <c r="BF426" s="183">
        <f>IF(N426="snížená",J426,0)</f>
        <v>0</v>
      </c>
      <c r="BG426" s="183">
        <f>IF(N426="zákl. přenesená",J426,0)</f>
        <v>0</v>
      </c>
      <c r="BH426" s="183">
        <f>IF(N426="sníž. přenesená",J426,0)</f>
        <v>0</v>
      </c>
      <c r="BI426" s="183">
        <f>IF(N426="nulová",J426,0)</f>
        <v>0</v>
      </c>
      <c r="BJ426" s="22" t="s">
        <v>15</v>
      </c>
      <c r="BK426" s="183">
        <f>ROUND(I426*H426,2)</f>
        <v>0</v>
      </c>
      <c r="BL426" s="22" t="s">
        <v>232</v>
      </c>
      <c r="BM426" s="182" t="s">
        <v>1537</v>
      </c>
    </row>
    <row r="427" spans="1:47" s="35" customFormat="1" ht="12">
      <c r="A427" s="12"/>
      <c r="B427" s="2"/>
      <c r="C427" s="99"/>
      <c r="D427" s="279" t="s">
        <v>738</v>
      </c>
      <c r="E427" s="99"/>
      <c r="F427" s="280" t="s">
        <v>1538</v>
      </c>
      <c r="G427" s="99"/>
      <c r="H427" s="99"/>
      <c r="I427" s="12"/>
      <c r="J427" s="99"/>
      <c r="K427" s="99"/>
      <c r="L427" s="2"/>
      <c r="M427" s="274"/>
      <c r="N427" s="275"/>
      <c r="O427" s="53"/>
      <c r="P427" s="53"/>
      <c r="Q427" s="53"/>
      <c r="R427" s="53"/>
      <c r="S427" s="53"/>
      <c r="T427" s="54"/>
      <c r="U427" s="12"/>
      <c r="V427" s="12"/>
      <c r="W427" s="12"/>
      <c r="X427" s="12"/>
      <c r="Y427" s="12"/>
      <c r="Z427" s="12"/>
      <c r="AA427" s="12"/>
      <c r="AB427" s="12"/>
      <c r="AC427" s="12"/>
      <c r="AD427" s="12"/>
      <c r="AE427" s="12"/>
      <c r="AT427" s="22" t="s">
        <v>738</v>
      </c>
      <c r="AU427" s="22" t="s">
        <v>80</v>
      </c>
    </row>
    <row r="428" spans="2:51" s="6" customFormat="1" ht="12">
      <c r="B428" s="189"/>
      <c r="C428" s="256"/>
      <c r="D428" s="252" t="s">
        <v>161</v>
      </c>
      <c r="E428" s="257" t="s">
        <v>3</v>
      </c>
      <c r="F428" s="258" t="s">
        <v>1516</v>
      </c>
      <c r="G428" s="256"/>
      <c r="H428" s="257" t="s">
        <v>3</v>
      </c>
      <c r="J428" s="256"/>
      <c r="K428" s="256"/>
      <c r="L428" s="189"/>
      <c r="M428" s="191"/>
      <c r="N428" s="192"/>
      <c r="O428" s="192"/>
      <c r="P428" s="192"/>
      <c r="Q428" s="192"/>
      <c r="R428" s="192"/>
      <c r="S428" s="192"/>
      <c r="T428" s="193"/>
      <c r="AT428" s="190" t="s">
        <v>161</v>
      </c>
      <c r="AU428" s="190" t="s">
        <v>80</v>
      </c>
      <c r="AV428" s="6" t="s">
        <v>15</v>
      </c>
      <c r="AW428" s="6" t="s">
        <v>33</v>
      </c>
      <c r="AX428" s="6" t="s">
        <v>72</v>
      </c>
      <c r="AY428" s="190" t="s">
        <v>145</v>
      </c>
    </row>
    <row r="429" spans="2:51" s="5" customFormat="1" ht="12">
      <c r="B429" s="184"/>
      <c r="C429" s="251"/>
      <c r="D429" s="252" t="s">
        <v>161</v>
      </c>
      <c r="E429" s="253" t="s">
        <v>3</v>
      </c>
      <c r="F429" s="254" t="s">
        <v>1539</v>
      </c>
      <c r="G429" s="251"/>
      <c r="H429" s="255">
        <v>40.205</v>
      </c>
      <c r="J429" s="251"/>
      <c r="K429" s="251"/>
      <c r="L429" s="184"/>
      <c r="M429" s="186"/>
      <c r="N429" s="187"/>
      <c r="O429" s="187"/>
      <c r="P429" s="187"/>
      <c r="Q429" s="187"/>
      <c r="R429" s="187"/>
      <c r="S429" s="187"/>
      <c r="T429" s="188"/>
      <c r="AT429" s="185" t="s">
        <v>161</v>
      </c>
      <c r="AU429" s="185" t="s">
        <v>80</v>
      </c>
      <c r="AV429" s="5" t="s">
        <v>80</v>
      </c>
      <c r="AW429" s="5" t="s">
        <v>33</v>
      </c>
      <c r="AX429" s="5" t="s">
        <v>72</v>
      </c>
      <c r="AY429" s="185" t="s">
        <v>145</v>
      </c>
    </row>
    <row r="430" spans="2:51" s="6" customFormat="1" ht="12">
      <c r="B430" s="189"/>
      <c r="C430" s="256"/>
      <c r="D430" s="252" t="s">
        <v>161</v>
      </c>
      <c r="E430" s="257" t="s">
        <v>3</v>
      </c>
      <c r="F430" s="258" t="s">
        <v>1467</v>
      </c>
      <c r="G430" s="256"/>
      <c r="H430" s="257" t="s">
        <v>3</v>
      </c>
      <c r="J430" s="256"/>
      <c r="K430" s="256"/>
      <c r="L430" s="189"/>
      <c r="M430" s="191"/>
      <c r="N430" s="192"/>
      <c r="O430" s="192"/>
      <c r="P430" s="192"/>
      <c r="Q430" s="192"/>
      <c r="R430" s="192"/>
      <c r="S430" s="192"/>
      <c r="T430" s="193"/>
      <c r="AT430" s="190" t="s">
        <v>161</v>
      </c>
      <c r="AU430" s="190" t="s">
        <v>80</v>
      </c>
      <c r="AV430" s="6" t="s">
        <v>15</v>
      </c>
      <c r="AW430" s="6" t="s">
        <v>33</v>
      </c>
      <c r="AX430" s="6" t="s">
        <v>72</v>
      </c>
      <c r="AY430" s="190" t="s">
        <v>145</v>
      </c>
    </row>
    <row r="431" spans="2:51" s="5" customFormat="1" ht="12">
      <c r="B431" s="184"/>
      <c r="C431" s="251"/>
      <c r="D431" s="252" t="s">
        <v>161</v>
      </c>
      <c r="E431" s="253" t="s">
        <v>3</v>
      </c>
      <c r="F431" s="254" t="s">
        <v>1540</v>
      </c>
      <c r="G431" s="251"/>
      <c r="H431" s="255">
        <v>369.51</v>
      </c>
      <c r="J431" s="251"/>
      <c r="K431" s="251"/>
      <c r="L431" s="184"/>
      <c r="M431" s="186"/>
      <c r="N431" s="187"/>
      <c r="O431" s="187"/>
      <c r="P431" s="187"/>
      <c r="Q431" s="187"/>
      <c r="R431" s="187"/>
      <c r="S431" s="187"/>
      <c r="T431" s="188"/>
      <c r="AT431" s="185" t="s">
        <v>161</v>
      </c>
      <c r="AU431" s="185" t="s">
        <v>80</v>
      </c>
      <c r="AV431" s="5" t="s">
        <v>80</v>
      </c>
      <c r="AW431" s="5" t="s">
        <v>33</v>
      </c>
      <c r="AX431" s="5" t="s">
        <v>72</v>
      </c>
      <c r="AY431" s="185" t="s">
        <v>145</v>
      </c>
    </row>
    <row r="432" spans="2:51" s="7" customFormat="1" ht="12">
      <c r="B432" s="194"/>
      <c r="C432" s="259"/>
      <c r="D432" s="252" t="s">
        <v>161</v>
      </c>
      <c r="E432" s="260" t="s">
        <v>3</v>
      </c>
      <c r="F432" s="261" t="s">
        <v>172</v>
      </c>
      <c r="G432" s="259"/>
      <c r="H432" s="262">
        <v>409.715</v>
      </c>
      <c r="J432" s="259"/>
      <c r="K432" s="259"/>
      <c r="L432" s="194"/>
      <c r="M432" s="196"/>
      <c r="N432" s="197"/>
      <c r="O432" s="197"/>
      <c r="P432" s="197"/>
      <c r="Q432" s="197"/>
      <c r="R432" s="197"/>
      <c r="S432" s="197"/>
      <c r="T432" s="198"/>
      <c r="AT432" s="195" t="s">
        <v>161</v>
      </c>
      <c r="AU432" s="195" t="s">
        <v>80</v>
      </c>
      <c r="AV432" s="7" t="s">
        <v>90</v>
      </c>
      <c r="AW432" s="7" t="s">
        <v>33</v>
      </c>
      <c r="AX432" s="7" t="s">
        <v>15</v>
      </c>
      <c r="AY432" s="195" t="s">
        <v>145</v>
      </c>
    </row>
    <row r="433" spans="1:65" s="35" customFormat="1" ht="24.2" customHeight="1">
      <c r="A433" s="12"/>
      <c r="B433" s="2"/>
      <c r="C433" s="263" t="s">
        <v>609</v>
      </c>
      <c r="D433" s="263" t="s">
        <v>219</v>
      </c>
      <c r="E433" s="264" t="s">
        <v>1541</v>
      </c>
      <c r="F433" s="265" t="s">
        <v>1542</v>
      </c>
      <c r="G433" s="266" t="s">
        <v>159</v>
      </c>
      <c r="H433" s="267">
        <v>471.172</v>
      </c>
      <c r="I433" s="8"/>
      <c r="J433" s="273">
        <f>ROUND(I433*H433,2)</f>
        <v>0</v>
      </c>
      <c r="K433" s="265" t="s">
        <v>736</v>
      </c>
      <c r="L433" s="199"/>
      <c r="M433" s="9" t="s">
        <v>3</v>
      </c>
      <c r="N433" s="200" t="s">
        <v>43</v>
      </c>
      <c r="O433" s="53"/>
      <c r="P433" s="180">
        <f>O433*H433</f>
        <v>0</v>
      </c>
      <c r="Q433" s="180">
        <v>0.0003</v>
      </c>
      <c r="R433" s="180">
        <f>Q433*H433</f>
        <v>0.1413516</v>
      </c>
      <c r="S433" s="180">
        <v>0</v>
      </c>
      <c r="T433" s="181">
        <f>S433*H433</f>
        <v>0</v>
      </c>
      <c r="U433" s="12"/>
      <c r="V433" s="12"/>
      <c r="W433" s="12"/>
      <c r="X433" s="12"/>
      <c r="Y433" s="12"/>
      <c r="Z433" s="12"/>
      <c r="AA433" s="12"/>
      <c r="AB433" s="12"/>
      <c r="AC433" s="12"/>
      <c r="AD433" s="12"/>
      <c r="AE433" s="12"/>
      <c r="AR433" s="182" t="s">
        <v>319</v>
      </c>
      <c r="AT433" s="182" t="s">
        <v>219</v>
      </c>
      <c r="AU433" s="182" t="s">
        <v>80</v>
      </c>
      <c r="AY433" s="22" t="s">
        <v>145</v>
      </c>
      <c r="BE433" s="183">
        <f>IF(N433="základní",J433,0)</f>
        <v>0</v>
      </c>
      <c r="BF433" s="183">
        <f>IF(N433="snížená",J433,0)</f>
        <v>0</v>
      </c>
      <c r="BG433" s="183">
        <f>IF(N433="zákl. přenesená",J433,0)</f>
        <v>0</v>
      </c>
      <c r="BH433" s="183">
        <f>IF(N433="sníž. přenesená",J433,0)</f>
        <v>0</v>
      </c>
      <c r="BI433" s="183">
        <f>IF(N433="nulová",J433,0)</f>
        <v>0</v>
      </c>
      <c r="BJ433" s="22" t="s">
        <v>15</v>
      </c>
      <c r="BK433" s="183">
        <f>ROUND(I433*H433,2)</f>
        <v>0</v>
      </c>
      <c r="BL433" s="22" t="s">
        <v>232</v>
      </c>
      <c r="BM433" s="182" t="s">
        <v>1543</v>
      </c>
    </row>
    <row r="434" spans="1:47" s="35" customFormat="1" ht="12">
      <c r="A434" s="12"/>
      <c r="B434" s="2"/>
      <c r="C434" s="99"/>
      <c r="D434" s="279" t="s">
        <v>738</v>
      </c>
      <c r="E434" s="99"/>
      <c r="F434" s="280" t="s">
        <v>1544</v>
      </c>
      <c r="G434" s="99"/>
      <c r="H434" s="99"/>
      <c r="I434" s="12"/>
      <c r="J434" s="99"/>
      <c r="K434" s="99"/>
      <c r="L434" s="2"/>
      <c r="M434" s="274"/>
      <c r="N434" s="275"/>
      <c r="O434" s="53"/>
      <c r="P434" s="53"/>
      <c r="Q434" s="53"/>
      <c r="R434" s="53"/>
      <c r="S434" s="53"/>
      <c r="T434" s="54"/>
      <c r="U434" s="12"/>
      <c r="V434" s="12"/>
      <c r="W434" s="12"/>
      <c r="X434" s="12"/>
      <c r="Y434" s="12"/>
      <c r="Z434" s="12"/>
      <c r="AA434" s="12"/>
      <c r="AB434" s="12"/>
      <c r="AC434" s="12"/>
      <c r="AD434" s="12"/>
      <c r="AE434" s="12"/>
      <c r="AT434" s="22" t="s">
        <v>738</v>
      </c>
      <c r="AU434" s="22" t="s">
        <v>80</v>
      </c>
    </row>
    <row r="435" spans="2:51" s="5" customFormat="1" ht="12">
      <c r="B435" s="184"/>
      <c r="C435" s="251"/>
      <c r="D435" s="252" t="s">
        <v>161</v>
      </c>
      <c r="E435" s="251"/>
      <c r="F435" s="254" t="s">
        <v>1545</v>
      </c>
      <c r="G435" s="251"/>
      <c r="H435" s="255">
        <v>471.172</v>
      </c>
      <c r="J435" s="251"/>
      <c r="K435" s="251"/>
      <c r="L435" s="184"/>
      <c r="M435" s="186"/>
      <c r="N435" s="187"/>
      <c r="O435" s="187"/>
      <c r="P435" s="187"/>
      <c r="Q435" s="187"/>
      <c r="R435" s="187"/>
      <c r="S435" s="187"/>
      <c r="T435" s="188"/>
      <c r="AT435" s="185" t="s">
        <v>161</v>
      </c>
      <c r="AU435" s="185" t="s">
        <v>80</v>
      </c>
      <c r="AV435" s="5" t="s">
        <v>80</v>
      </c>
      <c r="AW435" s="5" t="s">
        <v>4</v>
      </c>
      <c r="AX435" s="5" t="s">
        <v>15</v>
      </c>
      <c r="AY435" s="185" t="s">
        <v>145</v>
      </c>
    </row>
    <row r="436" spans="1:65" s="35" customFormat="1" ht="62.65" customHeight="1">
      <c r="A436" s="12"/>
      <c r="B436" s="2"/>
      <c r="C436" s="246" t="s">
        <v>193</v>
      </c>
      <c r="D436" s="246" t="s">
        <v>149</v>
      </c>
      <c r="E436" s="247" t="s">
        <v>1546</v>
      </c>
      <c r="F436" s="248" t="s">
        <v>1547</v>
      </c>
      <c r="G436" s="249" t="s">
        <v>152</v>
      </c>
      <c r="H436" s="250">
        <v>1435</v>
      </c>
      <c r="I436" s="3"/>
      <c r="J436" s="272">
        <f>ROUND(I436*H436,2)</f>
        <v>0</v>
      </c>
      <c r="K436" s="248" t="s">
        <v>736</v>
      </c>
      <c r="L436" s="2"/>
      <c r="M436" s="4" t="s">
        <v>3</v>
      </c>
      <c r="N436" s="179" t="s">
        <v>43</v>
      </c>
      <c r="O436" s="53"/>
      <c r="P436" s="180">
        <f>O436*H436</f>
        <v>0</v>
      </c>
      <c r="Q436" s="180">
        <v>0</v>
      </c>
      <c r="R436" s="180">
        <f>Q436*H436</f>
        <v>0</v>
      </c>
      <c r="S436" s="180">
        <v>0</v>
      </c>
      <c r="T436" s="181">
        <f>S436*H436</f>
        <v>0</v>
      </c>
      <c r="U436" s="12"/>
      <c r="V436" s="12"/>
      <c r="W436" s="12"/>
      <c r="X436" s="12"/>
      <c r="Y436" s="12"/>
      <c r="Z436" s="12"/>
      <c r="AA436" s="12"/>
      <c r="AB436" s="12"/>
      <c r="AC436" s="12"/>
      <c r="AD436" s="12"/>
      <c r="AE436" s="12"/>
      <c r="AR436" s="182" t="s">
        <v>232</v>
      </c>
      <c r="AT436" s="182" t="s">
        <v>149</v>
      </c>
      <c r="AU436" s="182" t="s">
        <v>80</v>
      </c>
      <c r="AY436" s="22" t="s">
        <v>145</v>
      </c>
      <c r="BE436" s="183">
        <f>IF(N436="základní",J436,0)</f>
        <v>0</v>
      </c>
      <c r="BF436" s="183">
        <f>IF(N436="snížená",J436,0)</f>
        <v>0</v>
      </c>
      <c r="BG436" s="183">
        <f>IF(N436="zákl. přenesená",J436,0)</f>
        <v>0</v>
      </c>
      <c r="BH436" s="183">
        <f>IF(N436="sníž. přenesená",J436,0)</f>
        <v>0</v>
      </c>
      <c r="BI436" s="183">
        <f>IF(N436="nulová",J436,0)</f>
        <v>0</v>
      </c>
      <c r="BJ436" s="22" t="s">
        <v>15</v>
      </c>
      <c r="BK436" s="183">
        <f>ROUND(I436*H436,2)</f>
        <v>0</v>
      </c>
      <c r="BL436" s="22" t="s">
        <v>232</v>
      </c>
      <c r="BM436" s="182" t="s">
        <v>1548</v>
      </c>
    </row>
    <row r="437" spans="1:47" s="35" customFormat="1" ht="12">
      <c r="A437" s="12"/>
      <c r="B437" s="2"/>
      <c r="C437" s="99"/>
      <c r="D437" s="279" t="s">
        <v>738</v>
      </c>
      <c r="E437" s="99"/>
      <c r="F437" s="280" t="s">
        <v>1549</v>
      </c>
      <c r="G437" s="99"/>
      <c r="H437" s="99"/>
      <c r="I437" s="12"/>
      <c r="J437" s="99"/>
      <c r="K437" s="99"/>
      <c r="L437" s="2"/>
      <c r="M437" s="274"/>
      <c r="N437" s="275"/>
      <c r="O437" s="53"/>
      <c r="P437" s="53"/>
      <c r="Q437" s="53"/>
      <c r="R437" s="53"/>
      <c r="S437" s="53"/>
      <c r="T437" s="54"/>
      <c r="U437" s="12"/>
      <c r="V437" s="12"/>
      <c r="W437" s="12"/>
      <c r="X437" s="12"/>
      <c r="Y437" s="12"/>
      <c r="Z437" s="12"/>
      <c r="AA437" s="12"/>
      <c r="AB437" s="12"/>
      <c r="AC437" s="12"/>
      <c r="AD437" s="12"/>
      <c r="AE437" s="12"/>
      <c r="AT437" s="22" t="s">
        <v>738</v>
      </c>
      <c r="AU437" s="22" t="s">
        <v>80</v>
      </c>
    </row>
    <row r="438" spans="2:51" s="6" customFormat="1" ht="12">
      <c r="B438" s="189"/>
      <c r="C438" s="256"/>
      <c r="D438" s="252" t="s">
        <v>161</v>
      </c>
      <c r="E438" s="257" t="s">
        <v>3</v>
      </c>
      <c r="F438" s="258" t="s">
        <v>1550</v>
      </c>
      <c r="G438" s="256"/>
      <c r="H438" s="257" t="s">
        <v>3</v>
      </c>
      <c r="J438" s="256"/>
      <c r="K438" s="256"/>
      <c r="L438" s="189"/>
      <c r="M438" s="191"/>
      <c r="N438" s="192"/>
      <c r="O438" s="192"/>
      <c r="P438" s="192"/>
      <c r="Q438" s="192"/>
      <c r="R438" s="192"/>
      <c r="S438" s="192"/>
      <c r="T438" s="193"/>
      <c r="AT438" s="190" t="s">
        <v>161</v>
      </c>
      <c r="AU438" s="190" t="s">
        <v>80</v>
      </c>
      <c r="AV438" s="6" t="s">
        <v>15</v>
      </c>
      <c r="AW438" s="6" t="s">
        <v>33</v>
      </c>
      <c r="AX438" s="6" t="s">
        <v>72</v>
      </c>
      <c r="AY438" s="190" t="s">
        <v>145</v>
      </c>
    </row>
    <row r="439" spans="2:51" s="6" customFormat="1" ht="12">
      <c r="B439" s="189"/>
      <c r="C439" s="256"/>
      <c r="D439" s="252" t="s">
        <v>161</v>
      </c>
      <c r="E439" s="257" t="s">
        <v>3</v>
      </c>
      <c r="F439" s="258" t="s">
        <v>1516</v>
      </c>
      <c r="G439" s="256"/>
      <c r="H439" s="257" t="s">
        <v>3</v>
      </c>
      <c r="J439" s="256"/>
      <c r="K439" s="256"/>
      <c r="L439" s="189"/>
      <c r="M439" s="191"/>
      <c r="N439" s="192"/>
      <c r="O439" s="192"/>
      <c r="P439" s="192"/>
      <c r="Q439" s="192"/>
      <c r="R439" s="192"/>
      <c r="S439" s="192"/>
      <c r="T439" s="193"/>
      <c r="AT439" s="190" t="s">
        <v>161</v>
      </c>
      <c r="AU439" s="190" t="s">
        <v>80</v>
      </c>
      <c r="AV439" s="6" t="s">
        <v>15</v>
      </c>
      <c r="AW439" s="6" t="s">
        <v>33</v>
      </c>
      <c r="AX439" s="6" t="s">
        <v>72</v>
      </c>
      <c r="AY439" s="190" t="s">
        <v>145</v>
      </c>
    </row>
    <row r="440" spans="2:51" s="5" customFormat="1" ht="12">
      <c r="B440" s="184"/>
      <c r="C440" s="251"/>
      <c r="D440" s="252" t="s">
        <v>161</v>
      </c>
      <c r="E440" s="253" t="s">
        <v>3</v>
      </c>
      <c r="F440" s="254" t="s">
        <v>1551</v>
      </c>
      <c r="G440" s="251"/>
      <c r="H440" s="255">
        <v>140.721</v>
      </c>
      <c r="J440" s="251"/>
      <c r="K440" s="251"/>
      <c r="L440" s="184"/>
      <c r="M440" s="186"/>
      <c r="N440" s="187"/>
      <c r="O440" s="187"/>
      <c r="P440" s="187"/>
      <c r="Q440" s="187"/>
      <c r="R440" s="187"/>
      <c r="S440" s="187"/>
      <c r="T440" s="188"/>
      <c r="AT440" s="185" t="s">
        <v>161</v>
      </c>
      <c r="AU440" s="185" t="s">
        <v>80</v>
      </c>
      <c r="AV440" s="5" t="s">
        <v>80</v>
      </c>
      <c r="AW440" s="5" t="s">
        <v>33</v>
      </c>
      <c r="AX440" s="5" t="s">
        <v>72</v>
      </c>
      <c r="AY440" s="185" t="s">
        <v>145</v>
      </c>
    </row>
    <row r="441" spans="2:51" s="6" customFormat="1" ht="12">
      <c r="B441" s="189"/>
      <c r="C441" s="256"/>
      <c r="D441" s="252" t="s">
        <v>161</v>
      </c>
      <c r="E441" s="257" t="s">
        <v>3</v>
      </c>
      <c r="F441" s="258" t="s">
        <v>1467</v>
      </c>
      <c r="G441" s="256"/>
      <c r="H441" s="257" t="s">
        <v>3</v>
      </c>
      <c r="J441" s="256"/>
      <c r="K441" s="256"/>
      <c r="L441" s="189"/>
      <c r="M441" s="191"/>
      <c r="N441" s="192"/>
      <c r="O441" s="192"/>
      <c r="P441" s="192"/>
      <c r="Q441" s="192"/>
      <c r="R441" s="192"/>
      <c r="S441" s="192"/>
      <c r="T441" s="193"/>
      <c r="AT441" s="190" t="s">
        <v>161</v>
      </c>
      <c r="AU441" s="190" t="s">
        <v>80</v>
      </c>
      <c r="AV441" s="6" t="s">
        <v>15</v>
      </c>
      <c r="AW441" s="6" t="s">
        <v>33</v>
      </c>
      <c r="AX441" s="6" t="s">
        <v>72</v>
      </c>
      <c r="AY441" s="190" t="s">
        <v>145</v>
      </c>
    </row>
    <row r="442" spans="2:51" s="5" customFormat="1" ht="12">
      <c r="B442" s="184"/>
      <c r="C442" s="251"/>
      <c r="D442" s="252" t="s">
        <v>161</v>
      </c>
      <c r="E442" s="253" t="s">
        <v>3</v>
      </c>
      <c r="F442" s="254" t="s">
        <v>1552</v>
      </c>
      <c r="G442" s="251"/>
      <c r="H442" s="255">
        <v>1293.285</v>
      </c>
      <c r="J442" s="251"/>
      <c r="K442" s="251"/>
      <c r="L442" s="184"/>
      <c r="M442" s="186"/>
      <c r="N442" s="187"/>
      <c r="O442" s="187"/>
      <c r="P442" s="187"/>
      <c r="Q442" s="187"/>
      <c r="R442" s="187"/>
      <c r="S442" s="187"/>
      <c r="T442" s="188"/>
      <c r="AT442" s="185" t="s">
        <v>161</v>
      </c>
      <c r="AU442" s="185" t="s">
        <v>80</v>
      </c>
      <c r="AV442" s="5" t="s">
        <v>80</v>
      </c>
      <c r="AW442" s="5" t="s">
        <v>33</v>
      </c>
      <c r="AX442" s="5" t="s">
        <v>72</v>
      </c>
      <c r="AY442" s="185" t="s">
        <v>145</v>
      </c>
    </row>
    <row r="443" spans="2:51" s="10" customFormat="1" ht="12">
      <c r="B443" s="201"/>
      <c r="C443" s="268"/>
      <c r="D443" s="252" t="s">
        <v>161</v>
      </c>
      <c r="E443" s="269" t="s">
        <v>3</v>
      </c>
      <c r="F443" s="270" t="s">
        <v>274</v>
      </c>
      <c r="G443" s="268"/>
      <c r="H443" s="271">
        <v>1434.006</v>
      </c>
      <c r="J443" s="268"/>
      <c r="K443" s="268"/>
      <c r="L443" s="201"/>
      <c r="M443" s="203"/>
      <c r="N443" s="204"/>
      <c r="O443" s="204"/>
      <c r="P443" s="204"/>
      <c r="Q443" s="204"/>
      <c r="R443" s="204"/>
      <c r="S443" s="204"/>
      <c r="T443" s="205"/>
      <c r="AT443" s="202" t="s">
        <v>161</v>
      </c>
      <c r="AU443" s="202" t="s">
        <v>80</v>
      </c>
      <c r="AV443" s="10" t="s">
        <v>87</v>
      </c>
      <c r="AW443" s="10" t="s">
        <v>33</v>
      </c>
      <c r="AX443" s="10" t="s">
        <v>72</v>
      </c>
      <c r="AY443" s="202" t="s">
        <v>145</v>
      </c>
    </row>
    <row r="444" spans="2:51" s="6" customFormat="1" ht="12">
      <c r="B444" s="189"/>
      <c r="C444" s="256"/>
      <c r="D444" s="252" t="s">
        <v>161</v>
      </c>
      <c r="E444" s="257" t="s">
        <v>3</v>
      </c>
      <c r="F444" s="258" t="s">
        <v>1553</v>
      </c>
      <c r="G444" s="256"/>
      <c r="H444" s="257" t="s">
        <v>3</v>
      </c>
      <c r="J444" s="256"/>
      <c r="K444" s="256"/>
      <c r="L444" s="189"/>
      <c r="M444" s="191"/>
      <c r="N444" s="192"/>
      <c r="O444" s="192"/>
      <c r="P444" s="192"/>
      <c r="Q444" s="192"/>
      <c r="R444" s="192"/>
      <c r="S444" s="192"/>
      <c r="T444" s="193"/>
      <c r="AT444" s="190" t="s">
        <v>161</v>
      </c>
      <c r="AU444" s="190" t="s">
        <v>80</v>
      </c>
      <c r="AV444" s="6" t="s">
        <v>15</v>
      </c>
      <c r="AW444" s="6" t="s">
        <v>33</v>
      </c>
      <c r="AX444" s="6" t="s">
        <v>72</v>
      </c>
      <c r="AY444" s="190" t="s">
        <v>145</v>
      </c>
    </row>
    <row r="445" spans="2:51" s="5" customFormat="1" ht="12">
      <c r="B445" s="184"/>
      <c r="C445" s="251"/>
      <c r="D445" s="252" t="s">
        <v>161</v>
      </c>
      <c r="E445" s="253" t="s">
        <v>3</v>
      </c>
      <c r="F445" s="254" t="s">
        <v>1554</v>
      </c>
      <c r="G445" s="251"/>
      <c r="H445" s="255">
        <v>1435</v>
      </c>
      <c r="J445" s="251"/>
      <c r="K445" s="251"/>
      <c r="L445" s="184"/>
      <c r="M445" s="186"/>
      <c r="N445" s="187"/>
      <c r="O445" s="187"/>
      <c r="P445" s="187"/>
      <c r="Q445" s="187"/>
      <c r="R445" s="187"/>
      <c r="S445" s="187"/>
      <c r="T445" s="188"/>
      <c r="AT445" s="185" t="s">
        <v>161</v>
      </c>
      <c r="AU445" s="185" t="s">
        <v>80</v>
      </c>
      <c r="AV445" s="5" t="s">
        <v>80</v>
      </c>
      <c r="AW445" s="5" t="s">
        <v>33</v>
      </c>
      <c r="AX445" s="5" t="s">
        <v>15</v>
      </c>
      <c r="AY445" s="185" t="s">
        <v>145</v>
      </c>
    </row>
    <row r="446" spans="1:65" s="35" customFormat="1" ht="16.5" customHeight="1">
      <c r="A446" s="12"/>
      <c r="B446" s="2"/>
      <c r="C446" s="263" t="s">
        <v>1555</v>
      </c>
      <c r="D446" s="263" t="s">
        <v>219</v>
      </c>
      <c r="E446" s="264" t="s">
        <v>1556</v>
      </c>
      <c r="F446" s="265" t="s">
        <v>1557</v>
      </c>
      <c r="G446" s="266" t="s">
        <v>152</v>
      </c>
      <c r="H446" s="267">
        <v>1435</v>
      </c>
      <c r="I446" s="8"/>
      <c r="J446" s="273">
        <f>ROUND(I446*H446,2)</f>
        <v>0</v>
      </c>
      <c r="K446" s="265" t="s">
        <v>3</v>
      </c>
      <c r="L446" s="199"/>
      <c r="M446" s="9" t="s">
        <v>3</v>
      </c>
      <c r="N446" s="200" t="s">
        <v>43</v>
      </c>
      <c r="O446" s="53"/>
      <c r="P446" s="180">
        <f>O446*H446</f>
        <v>0</v>
      </c>
      <c r="Q446" s="180">
        <v>5E-05</v>
      </c>
      <c r="R446" s="180">
        <f>Q446*H446</f>
        <v>0.07175000000000001</v>
      </c>
      <c r="S446" s="180">
        <v>0</v>
      </c>
      <c r="T446" s="181">
        <f>S446*H446</f>
        <v>0</v>
      </c>
      <c r="U446" s="12"/>
      <c r="V446" s="12"/>
      <c r="W446" s="12"/>
      <c r="X446" s="12"/>
      <c r="Y446" s="12"/>
      <c r="Z446" s="12"/>
      <c r="AA446" s="12"/>
      <c r="AB446" s="12"/>
      <c r="AC446" s="12"/>
      <c r="AD446" s="12"/>
      <c r="AE446" s="12"/>
      <c r="AR446" s="182" t="s">
        <v>319</v>
      </c>
      <c r="AT446" s="182" t="s">
        <v>219</v>
      </c>
      <c r="AU446" s="182" t="s">
        <v>80</v>
      </c>
      <c r="AY446" s="22" t="s">
        <v>145</v>
      </c>
      <c r="BE446" s="183">
        <f>IF(N446="základní",J446,0)</f>
        <v>0</v>
      </c>
      <c r="BF446" s="183">
        <f>IF(N446="snížená",J446,0)</f>
        <v>0</v>
      </c>
      <c r="BG446" s="183">
        <f>IF(N446="zákl. přenesená",J446,0)</f>
        <v>0</v>
      </c>
      <c r="BH446" s="183">
        <f>IF(N446="sníž. přenesená",J446,0)</f>
        <v>0</v>
      </c>
      <c r="BI446" s="183">
        <f>IF(N446="nulová",J446,0)</f>
        <v>0</v>
      </c>
      <c r="BJ446" s="22" t="s">
        <v>15</v>
      </c>
      <c r="BK446" s="183">
        <f>ROUND(I446*H446,2)</f>
        <v>0</v>
      </c>
      <c r="BL446" s="22" t="s">
        <v>232</v>
      </c>
      <c r="BM446" s="182" t="s">
        <v>1558</v>
      </c>
    </row>
    <row r="447" spans="1:65" s="35" customFormat="1" ht="55.5" customHeight="1">
      <c r="A447" s="12"/>
      <c r="B447" s="2"/>
      <c r="C447" s="246" t="s">
        <v>1559</v>
      </c>
      <c r="D447" s="246" t="s">
        <v>149</v>
      </c>
      <c r="E447" s="247" t="s">
        <v>1560</v>
      </c>
      <c r="F447" s="248" t="s">
        <v>1561</v>
      </c>
      <c r="G447" s="249" t="s">
        <v>152</v>
      </c>
      <c r="H447" s="250">
        <v>1435</v>
      </c>
      <c r="I447" s="3"/>
      <c r="J447" s="272">
        <f>ROUND(I447*H447,2)</f>
        <v>0</v>
      </c>
      <c r="K447" s="248" t="s">
        <v>736</v>
      </c>
      <c r="L447" s="2"/>
      <c r="M447" s="4" t="s">
        <v>3</v>
      </c>
      <c r="N447" s="179" t="s">
        <v>43</v>
      </c>
      <c r="O447" s="53"/>
      <c r="P447" s="180">
        <f>O447*H447</f>
        <v>0</v>
      </c>
      <c r="Q447" s="180">
        <v>0</v>
      </c>
      <c r="R447" s="180">
        <f>Q447*H447</f>
        <v>0</v>
      </c>
      <c r="S447" s="180">
        <v>0</v>
      </c>
      <c r="T447" s="181">
        <f>S447*H447</f>
        <v>0</v>
      </c>
      <c r="U447" s="12"/>
      <c r="V447" s="12"/>
      <c r="W447" s="12"/>
      <c r="X447" s="12"/>
      <c r="Y447" s="12"/>
      <c r="Z447" s="12"/>
      <c r="AA447" s="12"/>
      <c r="AB447" s="12"/>
      <c r="AC447" s="12"/>
      <c r="AD447" s="12"/>
      <c r="AE447" s="12"/>
      <c r="AR447" s="182" t="s">
        <v>232</v>
      </c>
      <c r="AT447" s="182" t="s">
        <v>149</v>
      </c>
      <c r="AU447" s="182" t="s">
        <v>80</v>
      </c>
      <c r="AY447" s="22" t="s">
        <v>145</v>
      </c>
      <c r="BE447" s="183">
        <f>IF(N447="základní",J447,0)</f>
        <v>0</v>
      </c>
      <c r="BF447" s="183">
        <f>IF(N447="snížená",J447,0)</f>
        <v>0</v>
      </c>
      <c r="BG447" s="183">
        <f>IF(N447="zákl. přenesená",J447,0)</f>
        <v>0</v>
      </c>
      <c r="BH447" s="183">
        <f>IF(N447="sníž. přenesená",J447,0)</f>
        <v>0</v>
      </c>
      <c r="BI447" s="183">
        <f>IF(N447="nulová",J447,0)</f>
        <v>0</v>
      </c>
      <c r="BJ447" s="22" t="s">
        <v>15</v>
      </c>
      <c r="BK447" s="183">
        <f>ROUND(I447*H447,2)</f>
        <v>0</v>
      </c>
      <c r="BL447" s="22" t="s">
        <v>232</v>
      </c>
      <c r="BM447" s="182" t="s">
        <v>1562</v>
      </c>
    </row>
    <row r="448" spans="1:47" s="35" customFormat="1" ht="12">
      <c r="A448" s="12"/>
      <c r="B448" s="2"/>
      <c r="C448" s="99"/>
      <c r="D448" s="279" t="s">
        <v>738</v>
      </c>
      <c r="E448" s="99"/>
      <c r="F448" s="280" t="s">
        <v>1563</v>
      </c>
      <c r="G448" s="99"/>
      <c r="H448" s="99"/>
      <c r="I448" s="12"/>
      <c r="J448" s="99"/>
      <c r="K448" s="99"/>
      <c r="L448" s="2"/>
      <c r="M448" s="274"/>
      <c r="N448" s="275"/>
      <c r="O448" s="53"/>
      <c r="P448" s="53"/>
      <c r="Q448" s="53"/>
      <c r="R448" s="53"/>
      <c r="S448" s="53"/>
      <c r="T448" s="54"/>
      <c r="U448" s="12"/>
      <c r="V448" s="12"/>
      <c r="W448" s="12"/>
      <c r="X448" s="12"/>
      <c r="Y448" s="12"/>
      <c r="Z448" s="12"/>
      <c r="AA448" s="12"/>
      <c r="AB448" s="12"/>
      <c r="AC448" s="12"/>
      <c r="AD448" s="12"/>
      <c r="AE448" s="12"/>
      <c r="AT448" s="22" t="s">
        <v>738</v>
      </c>
      <c r="AU448" s="22" t="s">
        <v>80</v>
      </c>
    </row>
    <row r="449" spans="1:65" s="35" customFormat="1" ht="24.2" customHeight="1">
      <c r="A449" s="12"/>
      <c r="B449" s="2"/>
      <c r="C449" s="246" t="s">
        <v>1564</v>
      </c>
      <c r="D449" s="246" t="s">
        <v>149</v>
      </c>
      <c r="E449" s="247" t="s">
        <v>1565</v>
      </c>
      <c r="F449" s="248" t="s">
        <v>1566</v>
      </c>
      <c r="G449" s="249" t="s">
        <v>190</v>
      </c>
      <c r="H449" s="250">
        <v>16.35</v>
      </c>
      <c r="I449" s="3"/>
      <c r="J449" s="272">
        <f>ROUND(I449*H449,2)</f>
        <v>0</v>
      </c>
      <c r="K449" s="248" t="s">
        <v>3</v>
      </c>
      <c r="L449" s="2"/>
      <c r="M449" s="4" t="s">
        <v>3</v>
      </c>
      <c r="N449" s="179" t="s">
        <v>43</v>
      </c>
      <c r="O449" s="53"/>
      <c r="P449" s="180">
        <f>O449*H449</f>
        <v>0</v>
      </c>
      <c r="Q449" s="180">
        <v>0</v>
      </c>
      <c r="R449" s="180">
        <f>Q449*H449</f>
        <v>0</v>
      </c>
      <c r="S449" s="180">
        <v>0</v>
      </c>
      <c r="T449" s="181">
        <f>S449*H449</f>
        <v>0</v>
      </c>
      <c r="U449" s="12"/>
      <c r="V449" s="12"/>
      <c r="W449" s="12"/>
      <c r="X449" s="12"/>
      <c r="Y449" s="12"/>
      <c r="Z449" s="12"/>
      <c r="AA449" s="12"/>
      <c r="AB449" s="12"/>
      <c r="AC449" s="12"/>
      <c r="AD449" s="12"/>
      <c r="AE449" s="12"/>
      <c r="AR449" s="182" t="s">
        <v>232</v>
      </c>
      <c r="AT449" s="182" t="s">
        <v>149</v>
      </c>
      <c r="AU449" s="182" t="s">
        <v>80</v>
      </c>
      <c r="AY449" s="22" t="s">
        <v>145</v>
      </c>
      <c r="BE449" s="183">
        <f>IF(N449="základní",J449,0)</f>
        <v>0</v>
      </c>
      <c r="BF449" s="183">
        <f>IF(N449="snížená",J449,0)</f>
        <v>0</v>
      </c>
      <c r="BG449" s="183">
        <f>IF(N449="zákl. přenesená",J449,0)</f>
        <v>0</v>
      </c>
      <c r="BH449" s="183">
        <f>IF(N449="sníž. přenesená",J449,0)</f>
        <v>0</v>
      </c>
      <c r="BI449" s="183">
        <f>IF(N449="nulová",J449,0)</f>
        <v>0</v>
      </c>
      <c r="BJ449" s="22" t="s">
        <v>15</v>
      </c>
      <c r="BK449" s="183">
        <f>ROUND(I449*H449,2)</f>
        <v>0</v>
      </c>
      <c r="BL449" s="22" t="s">
        <v>232</v>
      </c>
      <c r="BM449" s="182" t="s">
        <v>1567</v>
      </c>
    </row>
    <row r="450" spans="1:65" s="35" customFormat="1" ht="24.2" customHeight="1">
      <c r="A450" s="12"/>
      <c r="B450" s="2"/>
      <c r="C450" s="246" t="s">
        <v>1568</v>
      </c>
      <c r="D450" s="246" t="s">
        <v>149</v>
      </c>
      <c r="E450" s="247" t="s">
        <v>1569</v>
      </c>
      <c r="F450" s="248" t="s">
        <v>1570</v>
      </c>
      <c r="G450" s="249" t="s">
        <v>190</v>
      </c>
      <c r="H450" s="250">
        <v>9.175</v>
      </c>
      <c r="I450" s="3"/>
      <c r="J450" s="272">
        <f>ROUND(I450*H450,2)</f>
        <v>0</v>
      </c>
      <c r="K450" s="248" t="s">
        <v>3</v>
      </c>
      <c r="L450" s="2"/>
      <c r="M450" s="4" t="s">
        <v>3</v>
      </c>
      <c r="N450" s="179" t="s">
        <v>43</v>
      </c>
      <c r="O450" s="53"/>
      <c r="P450" s="180">
        <f>O450*H450</f>
        <v>0</v>
      </c>
      <c r="Q450" s="180">
        <v>0</v>
      </c>
      <c r="R450" s="180">
        <f>Q450*H450</f>
        <v>0</v>
      </c>
      <c r="S450" s="180">
        <v>0</v>
      </c>
      <c r="T450" s="181">
        <f>S450*H450</f>
        <v>0</v>
      </c>
      <c r="U450" s="12"/>
      <c r="V450" s="12"/>
      <c r="W450" s="12"/>
      <c r="X450" s="12"/>
      <c r="Y450" s="12"/>
      <c r="Z450" s="12"/>
      <c r="AA450" s="12"/>
      <c r="AB450" s="12"/>
      <c r="AC450" s="12"/>
      <c r="AD450" s="12"/>
      <c r="AE450" s="12"/>
      <c r="AR450" s="182" t="s">
        <v>232</v>
      </c>
      <c r="AT450" s="182" t="s">
        <v>149</v>
      </c>
      <c r="AU450" s="182" t="s">
        <v>80</v>
      </c>
      <c r="AY450" s="22" t="s">
        <v>145</v>
      </c>
      <c r="BE450" s="183">
        <f>IF(N450="základní",J450,0)</f>
        <v>0</v>
      </c>
      <c r="BF450" s="183">
        <f>IF(N450="snížená",J450,0)</f>
        <v>0</v>
      </c>
      <c r="BG450" s="183">
        <f>IF(N450="zákl. přenesená",J450,0)</f>
        <v>0</v>
      </c>
      <c r="BH450" s="183">
        <f>IF(N450="sníž. přenesená",J450,0)</f>
        <v>0</v>
      </c>
      <c r="BI450" s="183">
        <f>IF(N450="nulová",J450,0)</f>
        <v>0</v>
      </c>
      <c r="BJ450" s="22" t="s">
        <v>15</v>
      </c>
      <c r="BK450" s="183">
        <f>ROUND(I450*H450,2)</f>
        <v>0</v>
      </c>
      <c r="BL450" s="22" t="s">
        <v>232</v>
      </c>
      <c r="BM450" s="182" t="s">
        <v>1571</v>
      </c>
    </row>
    <row r="451" spans="2:51" s="5" customFormat="1" ht="12">
      <c r="B451" s="184"/>
      <c r="C451" s="251"/>
      <c r="D451" s="252" t="s">
        <v>161</v>
      </c>
      <c r="E451" s="253" t="s">
        <v>3</v>
      </c>
      <c r="F451" s="254" t="s">
        <v>1572</v>
      </c>
      <c r="G451" s="251"/>
      <c r="H451" s="255">
        <v>9.175</v>
      </c>
      <c r="J451" s="251"/>
      <c r="K451" s="251"/>
      <c r="L451" s="184"/>
      <c r="M451" s="186"/>
      <c r="N451" s="187"/>
      <c r="O451" s="187"/>
      <c r="P451" s="187"/>
      <c r="Q451" s="187"/>
      <c r="R451" s="187"/>
      <c r="S451" s="187"/>
      <c r="T451" s="188"/>
      <c r="AT451" s="185" t="s">
        <v>161</v>
      </c>
      <c r="AU451" s="185" t="s">
        <v>80</v>
      </c>
      <c r="AV451" s="5" t="s">
        <v>80</v>
      </c>
      <c r="AW451" s="5" t="s">
        <v>33</v>
      </c>
      <c r="AX451" s="5" t="s">
        <v>15</v>
      </c>
      <c r="AY451" s="185" t="s">
        <v>145</v>
      </c>
    </row>
    <row r="452" spans="1:65" s="35" customFormat="1" ht="24.2" customHeight="1">
      <c r="A452" s="12"/>
      <c r="B452" s="2"/>
      <c r="C452" s="246" t="s">
        <v>1573</v>
      </c>
      <c r="D452" s="246" t="s">
        <v>149</v>
      </c>
      <c r="E452" s="247" t="s">
        <v>1574</v>
      </c>
      <c r="F452" s="248" t="s">
        <v>1575</v>
      </c>
      <c r="G452" s="249" t="s">
        <v>190</v>
      </c>
      <c r="H452" s="250">
        <v>11.2</v>
      </c>
      <c r="I452" s="3"/>
      <c r="J452" s="272">
        <f>ROUND(I452*H452,2)</f>
        <v>0</v>
      </c>
      <c r="K452" s="248" t="s">
        <v>3</v>
      </c>
      <c r="L452" s="2"/>
      <c r="M452" s="4" t="s">
        <v>3</v>
      </c>
      <c r="N452" s="179" t="s">
        <v>43</v>
      </c>
      <c r="O452" s="53"/>
      <c r="P452" s="180">
        <f>O452*H452</f>
        <v>0</v>
      </c>
      <c r="Q452" s="180">
        <v>0</v>
      </c>
      <c r="R452" s="180">
        <f>Q452*H452</f>
        <v>0</v>
      </c>
      <c r="S452" s="180">
        <v>0</v>
      </c>
      <c r="T452" s="181">
        <f>S452*H452</f>
        <v>0</v>
      </c>
      <c r="U452" s="12"/>
      <c r="V452" s="12"/>
      <c r="W452" s="12"/>
      <c r="X452" s="12"/>
      <c r="Y452" s="12"/>
      <c r="Z452" s="12"/>
      <c r="AA452" s="12"/>
      <c r="AB452" s="12"/>
      <c r="AC452" s="12"/>
      <c r="AD452" s="12"/>
      <c r="AE452" s="12"/>
      <c r="AR452" s="182" t="s">
        <v>232</v>
      </c>
      <c r="AT452" s="182" t="s">
        <v>149</v>
      </c>
      <c r="AU452" s="182" t="s">
        <v>80</v>
      </c>
      <c r="AY452" s="22" t="s">
        <v>145</v>
      </c>
      <c r="BE452" s="183">
        <f>IF(N452="základní",J452,0)</f>
        <v>0</v>
      </c>
      <c r="BF452" s="183">
        <f>IF(N452="snížená",J452,0)</f>
        <v>0</v>
      </c>
      <c r="BG452" s="183">
        <f>IF(N452="zákl. přenesená",J452,0)</f>
        <v>0</v>
      </c>
      <c r="BH452" s="183">
        <f>IF(N452="sníž. přenesená",J452,0)</f>
        <v>0</v>
      </c>
      <c r="BI452" s="183">
        <f>IF(N452="nulová",J452,0)</f>
        <v>0</v>
      </c>
      <c r="BJ452" s="22" t="s">
        <v>15</v>
      </c>
      <c r="BK452" s="183">
        <f>ROUND(I452*H452,2)</f>
        <v>0</v>
      </c>
      <c r="BL452" s="22" t="s">
        <v>232</v>
      </c>
      <c r="BM452" s="182" t="s">
        <v>1576</v>
      </c>
    </row>
    <row r="453" spans="1:65" s="35" customFormat="1" ht="24.2" customHeight="1">
      <c r="A453" s="12"/>
      <c r="B453" s="2"/>
      <c r="C453" s="246" t="s">
        <v>1577</v>
      </c>
      <c r="D453" s="246" t="s">
        <v>149</v>
      </c>
      <c r="E453" s="247" t="s">
        <v>1578</v>
      </c>
      <c r="F453" s="248" t="s">
        <v>1579</v>
      </c>
      <c r="G453" s="249" t="s">
        <v>159</v>
      </c>
      <c r="H453" s="250">
        <v>204.858</v>
      </c>
      <c r="I453" s="3"/>
      <c r="J453" s="272">
        <f>ROUND(I453*H453,2)</f>
        <v>0</v>
      </c>
      <c r="K453" s="248" t="s">
        <v>3</v>
      </c>
      <c r="L453" s="2"/>
      <c r="M453" s="4" t="s">
        <v>3</v>
      </c>
      <c r="N453" s="179" t="s">
        <v>43</v>
      </c>
      <c r="O453" s="53"/>
      <c r="P453" s="180">
        <f>O453*H453</f>
        <v>0</v>
      </c>
      <c r="Q453" s="180">
        <v>0</v>
      </c>
      <c r="R453" s="180">
        <f>Q453*H453</f>
        <v>0</v>
      </c>
      <c r="S453" s="180">
        <v>0</v>
      </c>
      <c r="T453" s="181">
        <f>S453*H453</f>
        <v>0</v>
      </c>
      <c r="U453" s="12"/>
      <c r="V453" s="12"/>
      <c r="W453" s="12"/>
      <c r="X453" s="12"/>
      <c r="Y453" s="12"/>
      <c r="Z453" s="12"/>
      <c r="AA453" s="12"/>
      <c r="AB453" s="12"/>
      <c r="AC453" s="12"/>
      <c r="AD453" s="12"/>
      <c r="AE453" s="12"/>
      <c r="AR453" s="182" t="s">
        <v>232</v>
      </c>
      <c r="AT453" s="182" t="s">
        <v>149</v>
      </c>
      <c r="AU453" s="182" t="s">
        <v>80</v>
      </c>
      <c r="AY453" s="22" t="s">
        <v>145</v>
      </c>
      <c r="BE453" s="183">
        <f>IF(N453="základní",J453,0)</f>
        <v>0</v>
      </c>
      <c r="BF453" s="183">
        <f>IF(N453="snížená",J453,0)</f>
        <v>0</v>
      </c>
      <c r="BG453" s="183">
        <f>IF(N453="zákl. přenesená",J453,0)</f>
        <v>0</v>
      </c>
      <c r="BH453" s="183">
        <f>IF(N453="sníž. přenesená",J453,0)</f>
        <v>0</v>
      </c>
      <c r="BI453" s="183">
        <f>IF(N453="nulová",J453,0)</f>
        <v>0</v>
      </c>
      <c r="BJ453" s="22" t="s">
        <v>15</v>
      </c>
      <c r="BK453" s="183">
        <f>ROUND(I453*H453,2)</f>
        <v>0</v>
      </c>
      <c r="BL453" s="22" t="s">
        <v>232</v>
      </c>
      <c r="BM453" s="182" t="s">
        <v>1580</v>
      </c>
    </row>
    <row r="454" spans="1:65" s="35" customFormat="1" ht="16.5" customHeight="1">
      <c r="A454" s="12"/>
      <c r="B454" s="2"/>
      <c r="C454" s="246" t="s">
        <v>1581</v>
      </c>
      <c r="D454" s="246" t="s">
        <v>149</v>
      </c>
      <c r="E454" s="247" t="s">
        <v>1582</v>
      </c>
      <c r="F454" s="248" t="s">
        <v>1583</v>
      </c>
      <c r="G454" s="249" t="s">
        <v>152</v>
      </c>
      <c r="H454" s="250">
        <v>1</v>
      </c>
      <c r="I454" s="3"/>
      <c r="J454" s="272">
        <f>ROUND(I454*H454,2)</f>
        <v>0</v>
      </c>
      <c r="K454" s="248" t="s">
        <v>3</v>
      </c>
      <c r="L454" s="2"/>
      <c r="M454" s="4" t="s">
        <v>3</v>
      </c>
      <c r="N454" s="179" t="s">
        <v>43</v>
      </c>
      <c r="O454" s="53"/>
      <c r="P454" s="180">
        <f>O454*H454</f>
        <v>0</v>
      </c>
      <c r="Q454" s="180">
        <v>0</v>
      </c>
      <c r="R454" s="180">
        <f>Q454*H454</f>
        <v>0</v>
      </c>
      <c r="S454" s="180">
        <v>0</v>
      </c>
      <c r="T454" s="181">
        <f>S454*H454</f>
        <v>0</v>
      </c>
      <c r="U454" s="12"/>
      <c r="V454" s="12"/>
      <c r="W454" s="12"/>
      <c r="X454" s="12"/>
      <c r="Y454" s="12"/>
      <c r="Z454" s="12"/>
      <c r="AA454" s="12"/>
      <c r="AB454" s="12"/>
      <c r="AC454" s="12"/>
      <c r="AD454" s="12"/>
      <c r="AE454" s="12"/>
      <c r="AR454" s="182" t="s">
        <v>232</v>
      </c>
      <c r="AT454" s="182" t="s">
        <v>149</v>
      </c>
      <c r="AU454" s="182" t="s">
        <v>80</v>
      </c>
      <c r="AY454" s="22" t="s">
        <v>145</v>
      </c>
      <c r="BE454" s="183">
        <f>IF(N454="základní",J454,0)</f>
        <v>0</v>
      </c>
      <c r="BF454" s="183">
        <f>IF(N454="snížená",J454,0)</f>
        <v>0</v>
      </c>
      <c r="BG454" s="183">
        <f>IF(N454="zákl. přenesená",J454,0)</f>
        <v>0</v>
      </c>
      <c r="BH454" s="183">
        <f>IF(N454="sníž. přenesená",J454,0)</f>
        <v>0</v>
      </c>
      <c r="BI454" s="183">
        <f>IF(N454="nulová",J454,0)</f>
        <v>0</v>
      </c>
      <c r="BJ454" s="22" t="s">
        <v>15</v>
      </c>
      <c r="BK454" s="183">
        <f>ROUND(I454*H454,2)</f>
        <v>0</v>
      </c>
      <c r="BL454" s="22" t="s">
        <v>232</v>
      </c>
      <c r="BM454" s="182" t="s">
        <v>1584</v>
      </c>
    </row>
    <row r="455" spans="1:65" s="35" customFormat="1" ht="16.5" customHeight="1">
      <c r="A455" s="12"/>
      <c r="B455" s="2"/>
      <c r="C455" s="246" t="s">
        <v>1585</v>
      </c>
      <c r="D455" s="246" t="s">
        <v>149</v>
      </c>
      <c r="E455" s="247" t="s">
        <v>1586</v>
      </c>
      <c r="F455" s="248" t="s">
        <v>1587</v>
      </c>
      <c r="G455" s="249" t="s">
        <v>152</v>
      </c>
      <c r="H455" s="250">
        <v>1</v>
      </c>
      <c r="I455" s="3"/>
      <c r="J455" s="272">
        <f>ROUND(I455*H455,2)</f>
        <v>0</v>
      </c>
      <c r="K455" s="248" t="s">
        <v>3</v>
      </c>
      <c r="L455" s="2"/>
      <c r="M455" s="4" t="s">
        <v>3</v>
      </c>
      <c r="N455" s="179" t="s">
        <v>43</v>
      </c>
      <c r="O455" s="53"/>
      <c r="P455" s="180">
        <f>O455*H455</f>
        <v>0</v>
      </c>
      <c r="Q455" s="180">
        <v>0</v>
      </c>
      <c r="R455" s="180">
        <f>Q455*H455</f>
        <v>0</v>
      </c>
      <c r="S455" s="180">
        <v>0</v>
      </c>
      <c r="T455" s="181">
        <f>S455*H455</f>
        <v>0</v>
      </c>
      <c r="U455" s="12"/>
      <c r="V455" s="12"/>
      <c r="W455" s="12"/>
      <c r="X455" s="12"/>
      <c r="Y455" s="12"/>
      <c r="Z455" s="12"/>
      <c r="AA455" s="12"/>
      <c r="AB455" s="12"/>
      <c r="AC455" s="12"/>
      <c r="AD455" s="12"/>
      <c r="AE455" s="12"/>
      <c r="AR455" s="182" t="s">
        <v>232</v>
      </c>
      <c r="AT455" s="182" t="s">
        <v>149</v>
      </c>
      <c r="AU455" s="182" t="s">
        <v>80</v>
      </c>
      <c r="AY455" s="22" t="s">
        <v>145</v>
      </c>
      <c r="BE455" s="183">
        <f>IF(N455="základní",J455,0)</f>
        <v>0</v>
      </c>
      <c r="BF455" s="183">
        <f>IF(N455="snížená",J455,0)</f>
        <v>0</v>
      </c>
      <c r="BG455" s="183">
        <f>IF(N455="zákl. přenesená",J455,0)</f>
        <v>0</v>
      </c>
      <c r="BH455" s="183">
        <f>IF(N455="sníž. přenesená",J455,0)</f>
        <v>0</v>
      </c>
      <c r="BI455" s="183">
        <f>IF(N455="nulová",J455,0)</f>
        <v>0</v>
      </c>
      <c r="BJ455" s="22" t="s">
        <v>15</v>
      </c>
      <c r="BK455" s="183">
        <f>ROUND(I455*H455,2)</f>
        <v>0</v>
      </c>
      <c r="BL455" s="22" t="s">
        <v>232</v>
      </c>
      <c r="BM455" s="182" t="s">
        <v>1588</v>
      </c>
    </row>
    <row r="456" spans="1:65" s="35" customFormat="1" ht="44.25" customHeight="1">
      <c r="A456" s="12"/>
      <c r="B456" s="2"/>
      <c r="C456" s="246" t="s">
        <v>1589</v>
      </c>
      <c r="D456" s="246" t="s">
        <v>149</v>
      </c>
      <c r="E456" s="247" t="s">
        <v>1590</v>
      </c>
      <c r="F456" s="248" t="s">
        <v>1591</v>
      </c>
      <c r="G456" s="249" t="s">
        <v>222</v>
      </c>
      <c r="H456" s="250">
        <v>1.25</v>
      </c>
      <c r="I456" s="3"/>
      <c r="J456" s="272">
        <f>ROUND(I456*H456,2)</f>
        <v>0</v>
      </c>
      <c r="K456" s="248" t="s">
        <v>736</v>
      </c>
      <c r="L456" s="2"/>
      <c r="M456" s="4" t="s">
        <v>3</v>
      </c>
      <c r="N456" s="179" t="s">
        <v>43</v>
      </c>
      <c r="O456" s="53"/>
      <c r="P456" s="180">
        <f>O456*H456</f>
        <v>0</v>
      </c>
      <c r="Q456" s="180">
        <v>0</v>
      </c>
      <c r="R456" s="180">
        <f>Q456*H456</f>
        <v>0</v>
      </c>
      <c r="S456" s="180">
        <v>0</v>
      </c>
      <c r="T456" s="181">
        <f>S456*H456</f>
        <v>0</v>
      </c>
      <c r="U456" s="12"/>
      <c r="V456" s="12"/>
      <c r="W456" s="12"/>
      <c r="X456" s="12"/>
      <c r="Y456" s="12"/>
      <c r="Z456" s="12"/>
      <c r="AA456" s="12"/>
      <c r="AB456" s="12"/>
      <c r="AC456" s="12"/>
      <c r="AD456" s="12"/>
      <c r="AE456" s="12"/>
      <c r="AR456" s="182" t="s">
        <v>232</v>
      </c>
      <c r="AT456" s="182" t="s">
        <v>149</v>
      </c>
      <c r="AU456" s="182" t="s">
        <v>80</v>
      </c>
      <c r="AY456" s="22" t="s">
        <v>145</v>
      </c>
      <c r="BE456" s="183">
        <f>IF(N456="základní",J456,0)</f>
        <v>0</v>
      </c>
      <c r="BF456" s="183">
        <f>IF(N456="snížená",J456,0)</f>
        <v>0</v>
      </c>
      <c r="BG456" s="183">
        <f>IF(N456="zákl. přenesená",J456,0)</f>
        <v>0</v>
      </c>
      <c r="BH456" s="183">
        <f>IF(N456="sníž. přenesená",J456,0)</f>
        <v>0</v>
      </c>
      <c r="BI456" s="183">
        <f>IF(N456="nulová",J456,0)</f>
        <v>0</v>
      </c>
      <c r="BJ456" s="22" t="s">
        <v>15</v>
      </c>
      <c r="BK456" s="183">
        <f>ROUND(I456*H456,2)</f>
        <v>0</v>
      </c>
      <c r="BL456" s="22" t="s">
        <v>232</v>
      </c>
      <c r="BM456" s="182" t="s">
        <v>1592</v>
      </c>
    </row>
    <row r="457" spans="1:47" s="35" customFormat="1" ht="12">
      <c r="A457" s="12"/>
      <c r="B457" s="2"/>
      <c r="C457" s="99"/>
      <c r="D457" s="279" t="s">
        <v>738</v>
      </c>
      <c r="E457" s="99"/>
      <c r="F457" s="280" t="s">
        <v>1593</v>
      </c>
      <c r="G457" s="99"/>
      <c r="H457" s="99"/>
      <c r="I457" s="12"/>
      <c r="J457" s="99"/>
      <c r="K457" s="99"/>
      <c r="L457" s="2"/>
      <c r="M457" s="274"/>
      <c r="N457" s="275"/>
      <c r="O457" s="53"/>
      <c r="P457" s="53"/>
      <c r="Q457" s="53"/>
      <c r="R457" s="53"/>
      <c r="S457" s="53"/>
      <c r="T457" s="54"/>
      <c r="U457" s="12"/>
      <c r="V457" s="12"/>
      <c r="W457" s="12"/>
      <c r="X457" s="12"/>
      <c r="Y457" s="12"/>
      <c r="Z457" s="12"/>
      <c r="AA457" s="12"/>
      <c r="AB457" s="12"/>
      <c r="AC457" s="12"/>
      <c r="AD457" s="12"/>
      <c r="AE457" s="12"/>
      <c r="AT457" s="22" t="s">
        <v>738</v>
      </c>
      <c r="AU457" s="22" t="s">
        <v>80</v>
      </c>
    </row>
    <row r="458" spans="2:63" s="1" customFormat="1" ht="22.9" customHeight="1">
      <c r="B458" s="171"/>
      <c r="C458" s="242"/>
      <c r="D458" s="240" t="s">
        <v>71</v>
      </c>
      <c r="E458" s="244" t="s">
        <v>1594</v>
      </c>
      <c r="F458" s="244" t="s">
        <v>1595</v>
      </c>
      <c r="G458" s="242"/>
      <c r="H458" s="242"/>
      <c r="J458" s="245">
        <f>BK458</f>
        <v>0</v>
      </c>
      <c r="K458" s="242"/>
      <c r="L458" s="171"/>
      <c r="M458" s="173"/>
      <c r="N458" s="174"/>
      <c r="O458" s="174"/>
      <c r="P458" s="175">
        <f>SUM(P459:P476)</f>
        <v>0</v>
      </c>
      <c r="Q458" s="174"/>
      <c r="R458" s="175">
        <f>SUM(R459:R476)</f>
        <v>0.35124924</v>
      </c>
      <c r="S458" s="174"/>
      <c r="T458" s="176">
        <f>SUM(T459:T476)</f>
        <v>0</v>
      </c>
      <c r="AR458" s="172" t="s">
        <v>80</v>
      </c>
      <c r="AT458" s="177" t="s">
        <v>71</v>
      </c>
      <c r="AU458" s="177" t="s">
        <v>15</v>
      </c>
      <c r="AY458" s="172" t="s">
        <v>145</v>
      </c>
      <c r="BK458" s="178">
        <f>SUM(BK459:BK476)</f>
        <v>0</v>
      </c>
    </row>
    <row r="459" spans="1:65" s="35" customFormat="1" ht="37.9" customHeight="1">
      <c r="A459" s="12"/>
      <c r="B459" s="2"/>
      <c r="C459" s="246" t="s">
        <v>1596</v>
      </c>
      <c r="D459" s="246" t="s">
        <v>149</v>
      </c>
      <c r="E459" s="247" t="s">
        <v>1597</v>
      </c>
      <c r="F459" s="248" t="s">
        <v>1598</v>
      </c>
      <c r="G459" s="249" t="s">
        <v>159</v>
      </c>
      <c r="H459" s="250">
        <v>13.97</v>
      </c>
      <c r="I459" s="3"/>
      <c r="J459" s="272">
        <f>ROUND(I459*H459,2)</f>
        <v>0</v>
      </c>
      <c r="K459" s="248" t="s">
        <v>736</v>
      </c>
      <c r="L459" s="2"/>
      <c r="M459" s="4" t="s">
        <v>3</v>
      </c>
      <c r="N459" s="179" t="s">
        <v>43</v>
      </c>
      <c r="O459" s="53"/>
      <c r="P459" s="180">
        <f>O459*H459</f>
        <v>0</v>
      </c>
      <c r="Q459" s="180">
        <v>0</v>
      </c>
      <c r="R459" s="180">
        <f>Q459*H459</f>
        <v>0</v>
      </c>
      <c r="S459" s="180">
        <v>0</v>
      </c>
      <c r="T459" s="181">
        <f>S459*H459</f>
        <v>0</v>
      </c>
      <c r="U459" s="12"/>
      <c r="V459" s="12"/>
      <c r="W459" s="12"/>
      <c r="X459" s="12"/>
      <c r="Y459" s="12"/>
      <c r="Z459" s="12"/>
      <c r="AA459" s="12"/>
      <c r="AB459" s="12"/>
      <c r="AC459" s="12"/>
      <c r="AD459" s="12"/>
      <c r="AE459" s="12"/>
      <c r="AR459" s="182" t="s">
        <v>232</v>
      </c>
      <c r="AT459" s="182" t="s">
        <v>149</v>
      </c>
      <c r="AU459" s="182" t="s">
        <v>80</v>
      </c>
      <c r="AY459" s="22" t="s">
        <v>145</v>
      </c>
      <c r="BE459" s="183">
        <f>IF(N459="základní",J459,0)</f>
        <v>0</v>
      </c>
      <c r="BF459" s="183">
        <f>IF(N459="snížená",J459,0)</f>
        <v>0</v>
      </c>
      <c r="BG459" s="183">
        <f>IF(N459="zákl. přenesená",J459,0)</f>
        <v>0</v>
      </c>
      <c r="BH459" s="183">
        <f>IF(N459="sníž. přenesená",J459,0)</f>
        <v>0</v>
      </c>
      <c r="BI459" s="183">
        <f>IF(N459="nulová",J459,0)</f>
        <v>0</v>
      </c>
      <c r="BJ459" s="22" t="s">
        <v>15</v>
      </c>
      <c r="BK459" s="183">
        <f>ROUND(I459*H459,2)</f>
        <v>0</v>
      </c>
      <c r="BL459" s="22" t="s">
        <v>232</v>
      </c>
      <c r="BM459" s="182" t="s">
        <v>1599</v>
      </c>
    </row>
    <row r="460" spans="1:47" s="35" customFormat="1" ht="12">
      <c r="A460" s="12"/>
      <c r="B460" s="2"/>
      <c r="C460" s="99"/>
      <c r="D460" s="279" t="s">
        <v>738</v>
      </c>
      <c r="E460" s="99"/>
      <c r="F460" s="280" t="s">
        <v>1600</v>
      </c>
      <c r="G460" s="99"/>
      <c r="H460" s="99"/>
      <c r="I460" s="12"/>
      <c r="J460" s="99"/>
      <c r="K460" s="99"/>
      <c r="L460" s="2"/>
      <c r="M460" s="274"/>
      <c r="N460" s="275"/>
      <c r="O460" s="53"/>
      <c r="P460" s="53"/>
      <c r="Q460" s="53"/>
      <c r="R460" s="53"/>
      <c r="S460" s="53"/>
      <c r="T460" s="54"/>
      <c r="U460" s="12"/>
      <c r="V460" s="12"/>
      <c r="W460" s="12"/>
      <c r="X460" s="12"/>
      <c r="Y460" s="12"/>
      <c r="Z460" s="12"/>
      <c r="AA460" s="12"/>
      <c r="AB460" s="12"/>
      <c r="AC460" s="12"/>
      <c r="AD460" s="12"/>
      <c r="AE460" s="12"/>
      <c r="AT460" s="22" t="s">
        <v>738</v>
      </c>
      <c r="AU460" s="22" t="s">
        <v>80</v>
      </c>
    </row>
    <row r="461" spans="2:51" s="6" customFormat="1" ht="12">
      <c r="B461" s="189"/>
      <c r="C461" s="256"/>
      <c r="D461" s="252" t="s">
        <v>161</v>
      </c>
      <c r="E461" s="257" t="s">
        <v>3</v>
      </c>
      <c r="F461" s="258" t="s">
        <v>1437</v>
      </c>
      <c r="G461" s="256"/>
      <c r="H461" s="257" t="s">
        <v>3</v>
      </c>
      <c r="J461" s="256"/>
      <c r="K461" s="256"/>
      <c r="L461" s="189"/>
      <c r="M461" s="191"/>
      <c r="N461" s="192"/>
      <c r="O461" s="192"/>
      <c r="P461" s="192"/>
      <c r="Q461" s="192"/>
      <c r="R461" s="192"/>
      <c r="S461" s="192"/>
      <c r="T461" s="193"/>
      <c r="AT461" s="190" t="s">
        <v>161</v>
      </c>
      <c r="AU461" s="190" t="s">
        <v>80</v>
      </c>
      <c r="AV461" s="6" t="s">
        <v>15</v>
      </c>
      <c r="AW461" s="6" t="s">
        <v>33</v>
      </c>
      <c r="AX461" s="6" t="s">
        <v>72</v>
      </c>
      <c r="AY461" s="190" t="s">
        <v>145</v>
      </c>
    </row>
    <row r="462" spans="2:51" s="5" customFormat="1" ht="12">
      <c r="B462" s="184"/>
      <c r="C462" s="251"/>
      <c r="D462" s="252" t="s">
        <v>161</v>
      </c>
      <c r="E462" s="253" t="s">
        <v>3</v>
      </c>
      <c r="F462" s="254" t="s">
        <v>1456</v>
      </c>
      <c r="G462" s="251"/>
      <c r="H462" s="255">
        <v>13.97</v>
      </c>
      <c r="J462" s="251"/>
      <c r="K462" s="251"/>
      <c r="L462" s="184"/>
      <c r="M462" s="186"/>
      <c r="N462" s="187"/>
      <c r="O462" s="187"/>
      <c r="P462" s="187"/>
      <c r="Q462" s="187"/>
      <c r="R462" s="187"/>
      <c r="S462" s="187"/>
      <c r="T462" s="188"/>
      <c r="AT462" s="185" t="s">
        <v>161</v>
      </c>
      <c r="AU462" s="185" t="s">
        <v>80</v>
      </c>
      <c r="AV462" s="5" t="s">
        <v>80</v>
      </c>
      <c r="AW462" s="5" t="s">
        <v>33</v>
      </c>
      <c r="AX462" s="5" t="s">
        <v>15</v>
      </c>
      <c r="AY462" s="185" t="s">
        <v>145</v>
      </c>
    </row>
    <row r="463" spans="1:65" s="35" customFormat="1" ht="33" customHeight="1">
      <c r="A463" s="12"/>
      <c r="B463" s="2"/>
      <c r="C463" s="263" t="s">
        <v>1601</v>
      </c>
      <c r="D463" s="263" t="s">
        <v>219</v>
      </c>
      <c r="E463" s="264" t="s">
        <v>1602</v>
      </c>
      <c r="F463" s="265" t="s">
        <v>1603</v>
      </c>
      <c r="G463" s="266" t="s">
        <v>159</v>
      </c>
      <c r="H463" s="267">
        <v>14.249</v>
      </c>
      <c r="I463" s="8"/>
      <c r="J463" s="273">
        <f>ROUND(I463*H463,2)</f>
        <v>0</v>
      </c>
      <c r="K463" s="265" t="s">
        <v>736</v>
      </c>
      <c r="L463" s="199"/>
      <c r="M463" s="9" t="s">
        <v>3</v>
      </c>
      <c r="N463" s="200" t="s">
        <v>43</v>
      </c>
      <c r="O463" s="53"/>
      <c r="P463" s="180">
        <f>O463*H463</f>
        <v>0</v>
      </c>
      <c r="Q463" s="180">
        <v>0.018</v>
      </c>
      <c r="R463" s="180">
        <f>Q463*H463</f>
        <v>0.256482</v>
      </c>
      <c r="S463" s="180">
        <v>0</v>
      </c>
      <c r="T463" s="181">
        <f>S463*H463</f>
        <v>0</v>
      </c>
      <c r="U463" s="12"/>
      <c r="V463" s="12"/>
      <c r="W463" s="12"/>
      <c r="X463" s="12"/>
      <c r="Y463" s="12"/>
      <c r="Z463" s="12"/>
      <c r="AA463" s="12"/>
      <c r="AB463" s="12"/>
      <c r="AC463" s="12"/>
      <c r="AD463" s="12"/>
      <c r="AE463" s="12"/>
      <c r="AR463" s="182" t="s">
        <v>319</v>
      </c>
      <c r="AT463" s="182" t="s">
        <v>219</v>
      </c>
      <c r="AU463" s="182" t="s">
        <v>80</v>
      </c>
      <c r="AY463" s="22" t="s">
        <v>145</v>
      </c>
      <c r="BE463" s="183">
        <f>IF(N463="základní",J463,0)</f>
        <v>0</v>
      </c>
      <c r="BF463" s="183">
        <f>IF(N463="snížená",J463,0)</f>
        <v>0</v>
      </c>
      <c r="BG463" s="183">
        <f>IF(N463="zákl. přenesená",J463,0)</f>
        <v>0</v>
      </c>
      <c r="BH463" s="183">
        <f>IF(N463="sníž. přenesená",J463,0)</f>
        <v>0</v>
      </c>
      <c r="BI463" s="183">
        <f>IF(N463="nulová",J463,0)</f>
        <v>0</v>
      </c>
      <c r="BJ463" s="22" t="s">
        <v>15</v>
      </c>
      <c r="BK463" s="183">
        <f>ROUND(I463*H463,2)</f>
        <v>0</v>
      </c>
      <c r="BL463" s="22" t="s">
        <v>232</v>
      </c>
      <c r="BM463" s="182" t="s">
        <v>1604</v>
      </c>
    </row>
    <row r="464" spans="1:47" s="35" customFormat="1" ht="12">
      <c r="A464" s="12"/>
      <c r="B464" s="2"/>
      <c r="C464" s="99"/>
      <c r="D464" s="279" t="s">
        <v>738</v>
      </c>
      <c r="E464" s="99"/>
      <c r="F464" s="280" t="s">
        <v>1605</v>
      </c>
      <c r="G464" s="99"/>
      <c r="H464" s="99"/>
      <c r="I464" s="12"/>
      <c r="J464" s="99"/>
      <c r="K464" s="99"/>
      <c r="L464" s="2"/>
      <c r="M464" s="274"/>
      <c r="N464" s="275"/>
      <c r="O464" s="53"/>
      <c r="P464" s="53"/>
      <c r="Q464" s="53"/>
      <c r="R464" s="53"/>
      <c r="S464" s="53"/>
      <c r="T464" s="54"/>
      <c r="U464" s="12"/>
      <c r="V464" s="12"/>
      <c r="W464" s="12"/>
      <c r="X464" s="12"/>
      <c r="Y464" s="12"/>
      <c r="Z464" s="12"/>
      <c r="AA464" s="12"/>
      <c r="AB464" s="12"/>
      <c r="AC464" s="12"/>
      <c r="AD464" s="12"/>
      <c r="AE464" s="12"/>
      <c r="AT464" s="22" t="s">
        <v>738</v>
      </c>
      <c r="AU464" s="22" t="s">
        <v>80</v>
      </c>
    </row>
    <row r="465" spans="2:51" s="5" customFormat="1" ht="12">
      <c r="B465" s="184"/>
      <c r="C465" s="251"/>
      <c r="D465" s="252" t="s">
        <v>161</v>
      </c>
      <c r="E465" s="251"/>
      <c r="F465" s="254" t="s">
        <v>1606</v>
      </c>
      <c r="G465" s="251"/>
      <c r="H465" s="255">
        <v>14.249</v>
      </c>
      <c r="J465" s="251"/>
      <c r="K465" s="251"/>
      <c r="L465" s="184"/>
      <c r="M465" s="186"/>
      <c r="N465" s="187"/>
      <c r="O465" s="187"/>
      <c r="P465" s="187"/>
      <c r="Q465" s="187"/>
      <c r="R465" s="187"/>
      <c r="S465" s="187"/>
      <c r="T465" s="188"/>
      <c r="AT465" s="185" t="s">
        <v>161</v>
      </c>
      <c r="AU465" s="185" t="s">
        <v>80</v>
      </c>
      <c r="AV465" s="5" t="s">
        <v>80</v>
      </c>
      <c r="AW465" s="5" t="s">
        <v>4</v>
      </c>
      <c r="AX465" s="5" t="s">
        <v>15</v>
      </c>
      <c r="AY465" s="185" t="s">
        <v>145</v>
      </c>
    </row>
    <row r="466" spans="1:65" s="35" customFormat="1" ht="33" customHeight="1">
      <c r="A466" s="12"/>
      <c r="B466" s="2"/>
      <c r="C466" s="246" t="s">
        <v>1607</v>
      </c>
      <c r="D466" s="246" t="s">
        <v>149</v>
      </c>
      <c r="E466" s="247" t="s">
        <v>1608</v>
      </c>
      <c r="F466" s="248" t="s">
        <v>1609</v>
      </c>
      <c r="G466" s="249" t="s">
        <v>159</v>
      </c>
      <c r="H466" s="250">
        <v>20.103</v>
      </c>
      <c r="I466" s="3"/>
      <c r="J466" s="272">
        <f>ROUND(I466*H466,2)</f>
        <v>0</v>
      </c>
      <c r="K466" s="248" t="s">
        <v>736</v>
      </c>
      <c r="L466" s="2"/>
      <c r="M466" s="4" t="s">
        <v>3</v>
      </c>
      <c r="N466" s="179" t="s">
        <v>43</v>
      </c>
      <c r="O466" s="53"/>
      <c r="P466" s="180">
        <f>O466*H466</f>
        <v>0</v>
      </c>
      <c r="Q466" s="180">
        <v>0.00058</v>
      </c>
      <c r="R466" s="180">
        <f>Q466*H466</f>
        <v>0.011659740000000002</v>
      </c>
      <c r="S466" s="180">
        <v>0</v>
      </c>
      <c r="T466" s="181">
        <f>S466*H466</f>
        <v>0</v>
      </c>
      <c r="U466" s="12"/>
      <c r="V466" s="12"/>
      <c r="W466" s="12"/>
      <c r="X466" s="12"/>
      <c r="Y466" s="12"/>
      <c r="Z466" s="12"/>
      <c r="AA466" s="12"/>
      <c r="AB466" s="12"/>
      <c r="AC466" s="12"/>
      <c r="AD466" s="12"/>
      <c r="AE466" s="12"/>
      <c r="AR466" s="182" t="s">
        <v>232</v>
      </c>
      <c r="AT466" s="182" t="s">
        <v>149</v>
      </c>
      <c r="AU466" s="182" t="s">
        <v>80</v>
      </c>
      <c r="AY466" s="22" t="s">
        <v>145</v>
      </c>
      <c r="BE466" s="183">
        <f>IF(N466="základní",J466,0)</f>
        <v>0</v>
      </c>
      <c r="BF466" s="183">
        <f>IF(N466="snížená",J466,0)</f>
        <v>0</v>
      </c>
      <c r="BG466" s="183">
        <f>IF(N466="zákl. přenesená",J466,0)</f>
        <v>0</v>
      </c>
      <c r="BH466" s="183">
        <f>IF(N466="sníž. přenesená",J466,0)</f>
        <v>0</v>
      </c>
      <c r="BI466" s="183">
        <f>IF(N466="nulová",J466,0)</f>
        <v>0</v>
      </c>
      <c r="BJ466" s="22" t="s">
        <v>15</v>
      </c>
      <c r="BK466" s="183">
        <f>ROUND(I466*H466,2)</f>
        <v>0</v>
      </c>
      <c r="BL466" s="22" t="s">
        <v>232</v>
      </c>
      <c r="BM466" s="182" t="s">
        <v>1610</v>
      </c>
    </row>
    <row r="467" spans="1:47" s="35" customFormat="1" ht="12">
      <c r="A467" s="12"/>
      <c r="B467" s="2"/>
      <c r="C467" s="99"/>
      <c r="D467" s="279" t="s">
        <v>738</v>
      </c>
      <c r="E467" s="99"/>
      <c r="F467" s="280" t="s">
        <v>1611</v>
      </c>
      <c r="G467" s="99"/>
      <c r="H467" s="99"/>
      <c r="I467" s="12"/>
      <c r="J467" s="99"/>
      <c r="K467" s="99"/>
      <c r="L467" s="2"/>
      <c r="M467" s="274"/>
      <c r="N467" s="275"/>
      <c r="O467" s="53"/>
      <c r="P467" s="53"/>
      <c r="Q467" s="53"/>
      <c r="R467" s="53"/>
      <c r="S467" s="53"/>
      <c r="T467" s="54"/>
      <c r="U467" s="12"/>
      <c r="V467" s="12"/>
      <c r="W467" s="12"/>
      <c r="X467" s="12"/>
      <c r="Y467" s="12"/>
      <c r="Z467" s="12"/>
      <c r="AA467" s="12"/>
      <c r="AB467" s="12"/>
      <c r="AC467" s="12"/>
      <c r="AD467" s="12"/>
      <c r="AE467" s="12"/>
      <c r="AT467" s="22" t="s">
        <v>738</v>
      </c>
      <c r="AU467" s="22" t="s">
        <v>80</v>
      </c>
    </row>
    <row r="468" spans="2:51" s="6" customFormat="1" ht="12">
      <c r="B468" s="189"/>
      <c r="C468" s="256"/>
      <c r="D468" s="252" t="s">
        <v>161</v>
      </c>
      <c r="E468" s="257" t="s">
        <v>3</v>
      </c>
      <c r="F468" s="258" t="s">
        <v>1516</v>
      </c>
      <c r="G468" s="256"/>
      <c r="H468" s="257" t="s">
        <v>3</v>
      </c>
      <c r="J468" s="256"/>
      <c r="K468" s="256"/>
      <c r="L468" s="189"/>
      <c r="M468" s="191"/>
      <c r="N468" s="192"/>
      <c r="O468" s="192"/>
      <c r="P468" s="192"/>
      <c r="Q468" s="192"/>
      <c r="R468" s="192"/>
      <c r="S468" s="192"/>
      <c r="T468" s="193"/>
      <c r="AT468" s="190" t="s">
        <v>161</v>
      </c>
      <c r="AU468" s="190" t="s">
        <v>80</v>
      </c>
      <c r="AV468" s="6" t="s">
        <v>15</v>
      </c>
      <c r="AW468" s="6" t="s">
        <v>33</v>
      </c>
      <c r="AX468" s="6" t="s">
        <v>72</v>
      </c>
      <c r="AY468" s="190" t="s">
        <v>145</v>
      </c>
    </row>
    <row r="469" spans="2:51" s="5" customFormat="1" ht="12">
      <c r="B469" s="184"/>
      <c r="C469" s="251"/>
      <c r="D469" s="252" t="s">
        <v>161</v>
      </c>
      <c r="E469" s="253" t="s">
        <v>3</v>
      </c>
      <c r="F469" s="254" t="s">
        <v>1347</v>
      </c>
      <c r="G469" s="251"/>
      <c r="H469" s="255">
        <v>20.103</v>
      </c>
      <c r="J469" s="251"/>
      <c r="K469" s="251"/>
      <c r="L469" s="184"/>
      <c r="M469" s="186"/>
      <c r="N469" s="187"/>
      <c r="O469" s="187"/>
      <c r="P469" s="187"/>
      <c r="Q469" s="187"/>
      <c r="R469" s="187"/>
      <c r="S469" s="187"/>
      <c r="T469" s="188"/>
      <c r="AT469" s="185" t="s">
        <v>161</v>
      </c>
      <c r="AU469" s="185" t="s">
        <v>80</v>
      </c>
      <c r="AV469" s="5" t="s">
        <v>80</v>
      </c>
      <c r="AW469" s="5" t="s">
        <v>33</v>
      </c>
      <c r="AX469" s="5" t="s">
        <v>15</v>
      </c>
      <c r="AY469" s="185" t="s">
        <v>145</v>
      </c>
    </row>
    <row r="470" spans="1:65" s="35" customFormat="1" ht="21.75" customHeight="1">
      <c r="A470" s="12"/>
      <c r="B470" s="2"/>
      <c r="C470" s="263" t="s">
        <v>1612</v>
      </c>
      <c r="D470" s="263" t="s">
        <v>219</v>
      </c>
      <c r="E470" s="264" t="s">
        <v>1613</v>
      </c>
      <c r="F470" s="265" t="s">
        <v>1614</v>
      </c>
      <c r="G470" s="266" t="s">
        <v>205</v>
      </c>
      <c r="H470" s="267">
        <v>3.166</v>
      </c>
      <c r="I470" s="8"/>
      <c r="J470" s="273">
        <f>ROUND(I470*H470,2)</f>
        <v>0</v>
      </c>
      <c r="K470" s="265" t="s">
        <v>736</v>
      </c>
      <c r="L470" s="199"/>
      <c r="M470" s="9" t="s">
        <v>3</v>
      </c>
      <c r="N470" s="200" t="s">
        <v>43</v>
      </c>
      <c r="O470" s="53"/>
      <c r="P470" s="180">
        <f>O470*H470</f>
        <v>0</v>
      </c>
      <c r="Q470" s="180">
        <v>0.02625</v>
      </c>
      <c r="R470" s="180">
        <f>Q470*H470</f>
        <v>0.0831075</v>
      </c>
      <c r="S470" s="180">
        <v>0</v>
      </c>
      <c r="T470" s="181">
        <f>S470*H470</f>
        <v>0</v>
      </c>
      <c r="U470" s="12"/>
      <c r="V470" s="12"/>
      <c r="W470" s="12"/>
      <c r="X470" s="12"/>
      <c r="Y470" s="12"/>
      <c r="Z470" s="12"/>
      <c r="AA470" s="12"/>
      <c r="AB470" s="12"/>
      <c r="AC470" s="12"/>
      <c r="AD470" s="12"/>
      <c r="AE470" s="12"/>
      <c r="AR470" s="182" t="s">
        <v>319</v>
      </c>
      <c r="AT470" s="182" t="s">
        <v>219</v>
      </c>
      <c r="AU470" s="182" t="s">
        <v>80</v>
      </c>
      <c r="AY470" s="22" t="s">
        <v>145</v>
      </c>
      <c r="BE470" s="183">
        <f>IF(N470="základní",J470,0)</f>
        <v>0</v>
      </c>
      <c r="BF470" s="183">
        <f>IF(N470="snížená",J470,0)</f>
        <v>0</v>
      </c>
      <c r="BG470" s="183">
        <f>IF(N470="zákl. přenesená",J470,0)</f>
        <v>0</v>
      </c>
      <c r="BH470" s="183">
        <f>IF(N470="sníž. přenesená",J470,0)</f>
        <v>0</v>
      </c>
      <c r="BI470" s="183">
        <f>IF(N470="nulová",J470,0)</f>
        <v>0</v>
      </c>
      <c r="BJ470" s="22" t="s">
        <v>15</v>
      </c>
      <c r="BK470" s="183">
        <f>ROUND(I470*H470,2)</f>
        <v>0</v>
      </c>
      <c r="BL470" s="22" t="s">
        <v>232</v>
      </c>
      <c r="BM470" s="182" t="s">
        <v>1615</v>
      </c>
    </row>
    <row r="471" spans="1:47" s="35" customFormat="1" ht="12">
      <c r="A471" s="12"/>
      <c r="B471" s="2"/>
      <c r="C471" s="99"/>
      <c r="D471" s="279" t="s">
        <v>738</v>
      </c>
      <c r="E471" s="99"/>
      <c r="F471" s="280" t="s">
        <v>1616</v>
      </c>
      <c r="G471" s="99"/>
      <c r="H471" s="99"/>
      <c r="I471" s="12"/>
      <c r="J471" s="99"/>
      <c r="K471" s="99"/>
      <c r="L471" s="2"/>
      <c r="M471" s="274"/>
      <c r="N471" s="275"/>
      <c r="O471" s="53"/>
      <c r="P471" s="53"/>
      <c r="Q471" s="53"/>
      <c r="R471" s="53"/>
      <c r="S471" s="53"/>
      <c r="T471" s="54"/>
      <c r="U471" s="12"/>
      <c r="V471" s="12"/>
      <c r="W471" s="12"/>
      <c r="X471" s="12"/>
      <c r="Y471" s="12"/>
      <c r="Z471" s="12"/>
      <c r="AA471" s="12"/>
      <c r="AB471" s="12"/>
      <c r="AC471" s="12"/>
      <c r="AD471" s="12"/>
      <c r="AE471" s="12"/>
      <c r="AT471" s="22" t="s">
        <v>738</v>
      </c>
      <c r="AU471" s="22" t="s">
        <v>80</v>
      </c>
    </row>
    <row r="472" spans="2:51" s="6" customFormat="1" ht="12">
      <c r="B472" s="189"/>
      <c r="C472" s="256"/>
      <c r="D472" s="252" t="s">
        <v>161</v>
      </c>
      <c r="E472" s="257" t="s">
        <v>3</v>
      </c>
      <c r="F472" s="258" t="s">
        <v>1617</v>
      </c>
      <c r="G472" s="256"/>
      <c r="H472" s="257" t="s">
        <v>3</v>
      </c>
      <c r="J472" s="256"/>
      <c r="K472" s="256"/>
      <c r="L472" s="189"/>
      <c r="M472" s="191"/>
      <c r="N472" s="192"/>
      <c r="O472" s="192"/>
      <c r="P472" s="192"/>
      <c r="Q472" s="192"/>
      <c r="R472" s="192"/>
      <c r="S472" s="192"/>
      <c r="T472" s="193"/>
      <c r="AT472" s="190" t="s">
        <v>161</v>
      </c>
      <c r="AU472" s="190" t="s">
        <v>80</v>
      </c>
      <c r="AV472" s="6" t="s">
        <v>15</v>
      </c>
      <c r="AW472" s="6" t="s">
        <v>33</v>
      </c>
      <c r="AX472" s="6" t="s">
        <v>72</v>
      </c>
      <c r="AY472" s="190" t="s">
        <v>145</v>
      </c>
    </row>
    <row r="473" spans="2:51" s="5" customFormat="1" ht="12">
      <c r="B473" s="184"/>
      <c r="C473" s="251"/>
      <c r="D473" s="252" t="s">
        <v>161</v>
      </c>
      <c r="E473" s="253" t="s">
        <v>3</v>
      </c>
      <c r="F473" s="254" t="s">
        <v>1618</v>
      </c>
      <c r="G473" s="251"/>
      <c r="H473" s="255">
        <v>3.015</v>
      </c>
      <c r="J473" s="251"/>
      <c r="K473" s="251"/>
      <c r="L473" s="184"/>
      <c r="M473" s="186"/>
      <c r="N473" s="187"/>
      <c r="O473" s="187"/>
      <c r="P473" s="187"/>
      <c r="Q473" s="187"/>
      <c r="R473" s="187"/>
      <c r="S473" s="187"/>
      <c r="T473" s="188"/>
      <c r="AT473" s="185" t="s">
        <v>161</v>
      </c>
      <c r="AU473" s="185" t="s">
        <v>80</v>
      </c>
      <c r="AV473" s="5" t="s">
        <v>80</v>
      </c>
      <c r="AW473" s="5" t="s">
        <v>33</v>
      </c>
      <c r="AX473" s="5" t="s">
        <v>15</v>
      </c>
      <c r="AY473" s="185" t="s">
        <v>145</v>
      </c>
    </row>
    <row r="474" spans="2:51" s="5" customFormat="1" ht="12">
      <c r="B474" s="184"/>
      <c r="C474" s="251"/>
      <c r="D474" s="252" t="s">
        <v>161</v>
      </c>
      <c r="E474" s="251"/>
      <c r="F474" s="254" t="s">
        <v>1619</v>
      </c>
      <c r="G474" s="251"/>
      <c r="H474" s="255">
        <v>3.166</v>
      </c>
      <c r="J474" s="251"/>
      <c r="K474" s="251"/>
      <c r="L474" s="184"/>
      <c r="M474" s="186"/>
      <c r="N474" s="187"/>
      <c r="O474" s="187"/>
      <c r="P474" s="187"/>
      <c r="Q474" s="187"/>
      <c r="R474" s="187"/>
      <c r="S474" s="187"/>
      <c r="T474" s="188"/>
      <c r="AT474" s="185" t="s">
        <v>161</v>
      </c>
      <c r="AU474" s="185" t="s">
        <v>80</v>
      </c>
      <c r="AV474" s="5" t="s">
        <v>80</v>
      </c>
      <c r="AW474" s="5" t="s">
        <v>4</v>
      </c>
      <c r="AX474" s="5" t="s">
        <v>15</v>
      </c>
      <c r="AY474" s="185" t="s">
        <v>145</v>
      </c>
    </row>
    <row r="475" spans="1:65" s="35" customFormat="1" ht="44.25" customHeight="1">
      <c r="A475" s="12"/>
      <c r="B475" s="2"/>
      <c r="C475" s="246" t="s">
        <v>1620</v>
      </c>
      <c r="D475" s="246" t="s">
        <v>149</v>
      </c>
      <c r="E475" s="247" t="s">
        <v>1621</v>
      </c>
      <c r="F475" s="248" t="s">
        <v>1622</v>
      </c>
      <c r="G475" s="249" t="s">
        <v>222</v>
      </c>
      <c r="H475" s="250">
        <v>0.351</v>
      </c>
      <c r="I475" s="3"/>
      <c r="J475" s="272">
        <f>ROUND(I475*H475,2)</f>
        <v>0</v>
      </c>
      <c r="K475" s="248" t="s">
        <v>736</v>
      </c>
      <c r="L475" s="2"/>
      <c r="M475" s="4" t="s">
        <v>3</v>
      </c>
      <c r="N475" s="179" t="s">
        <v>43</v>
      </c>
      <c r="O475" s="53"/>
      <c r="P475" s="180">
        <f>O475*H475</f>
        <v>0</v>
      </c>
      <c r="Q475" s="180">
        <v>0</v>
      </c>
      <c r="R475" s="180">
        <f>Q475*H475</f>
        <v>0</v>
      </c>
      <c r="S475" s="180">
        <v>0</v>
      </c>
      <c r="T475" s="181">
        <f>S475*H475</f>
        <v>0</v>
      </c>
      <c r="U475" s="12"/>
      <c r="V475" s="12"/>
      <c r="W475" s="12"/>
      <c r="X475" s="12"/>
      <c r="Y475" s="12"/>
      <c r="Z475" s="12"/>
      <c r="AA475" s="12"/>
      <c r="AB475" s="12"/>
      <c r="AC475" s="12"/>
      <c r="AD475" s="12"/>
      <c r="AE475" s="12"/>
      <c r="AR475" s="182" t="s">
        <v>232</v>
      </c>
      <c r="AT475" s="182" t="s">
        <v>149</v>
      </c>
      <c r="AU475" s="182" t="s">
        <v>80</v>
      </c>
      <c r="AY475" s="22" t="s">
        <v>145</v>
      </c>
      <c r="BE475" s="183">
        <f>IF(N475="základní",J475,0)</f>
        <v>0</v>
      </c>
      <c r="BF475" s="183">
        <f>IF(N475="snížená",J475,0)</f>
        <v>0</v>
      </c>
      <c r="BG475" s="183">
        <f>IF(N475="zákl. přenesená",J475,0)</f>
        <v>0</v>
      </c>
      <c r="BH475" s="183">
        <f>IF(N475="sníž. přenesená",J475,0)</f>
        <v>0</v>
      </c>
      <c r="BI475" s="183">
        <f>IF(N475="nulová",J475,0)</f>
        <v>0</v>
      </c>
      <c r="BJ475" s="22" t="s">
        <v>15</v>
      </c>
      <c r="BK475" s="183">
        <f>ROUND(I475*H475,2)</f>
        <v>0</v>
      </c>
      <c r="BL475" s="22" t="s">
        <v>232</v>
      </c>
      <c r="BM475" s="182" t="s">
        <v>1623</v>
      </c>
    </row>
    <row r="476" spans="1:47" s="35" customFormat="1" ht="12">
      <c r="A476" s="12"/>
      <c r="B476" s="2"/>
      <c r="C476" s="99"/>
      <c r="D476" s="279" t="s">
        <v>738</v>
      </c>
      <c r="E476" s="99"/>
      <c r="F476" s="280" t="s">
        <v>1624</v>
      </c>
      <c r="G476" s="99"/>
      <c r="H476" s="99"/>
      <c r="I476" s="12"/>
      <c r="J476" s="99"/>
      <c r="K476" s="99"/>
      <c r="L476" s="2"/>
      <c r="M476" s="274"/>
      <c r="N476" s="275"/>
      <c r="O476" s="53"/>
      <c r="P476" s="53"/>
      <c r="Q476" s="53"/>
      <c r="R476" s="53"/>
      <c r="S476" s="53"/>
      <c r="T476" s="54"/>
      <c r="U476" s="12"/>
      <c r="V476" s="12"/>
      <c r="W476" s="12"/>
      <c r="X476" s="12"/>
      <c r="Y476" s="12"/>
      <c r="Z476" s="12"/>
      <c r="AA476" s="12"/>
      <c r="AB476" s="12"/>
      <c r="AC476" s="12"/>
      <c r="AD476" s="12"/>
      <c r="AE476" s="12"/>
      <c r="AT476" s="22" t="s">
        <v>738</v>
      </c>
      <c r="AU476" s="22" t="s">
        <v>80</v>
      </c>
    </row>
    <row r="477" spans="2:63" s="1" customFormat="1" ht="22.9" customHeight="1">
      <c r="B477" s="171"/>
      <c r="C477" s="242"/>
      <c r="D477" s="240" t="s">
        <v>71</v>
      </c>
      <c r="E477" s="244" t="s">
        <v>1625</v>
      </c>
      <c r="F477" s="244" t="s">
        <v>1626</v>
      </c>
      <c r="G477" s="242"/>
      <c r="H477" s="242"/>
      <c r="J477" s="245">
        <f>BK477</f>
        <v>0</v>
      </c>
      <c r="K477" s="242"/>
      <c r="L477" s="171"/>
      <c r="M477" s="173"/>
      <c r="N477" s="174"/>
      <c r="O477" s="174"/>
      <c r="P477" s="175">
        <f>SUM(P478:P494)</f>
        <v>0</v>
      </c>
      <c r="Q477" s="174"/>
      <c r="R477" s="175">
        <f>SUM(R478:R494)</f>
        <v>4.909700956999999</v>
      </c>
      <c r="S477" s="174"/>
      <c r="T477" s="176">
        <f>SUM(T478:T494)</f>
        <v>0</v>
      </c>
      <c r="AR477" s="172" t="s">
        <v>80</v>
      </c>
      <c r="AT477" s="177" t="s">
        <v>71</v>
      </c>
      <c r="AU477" s="177" t="s">
        <v>15</v>
      </c>
      <c r="AY477" s="172" t="s">
        <v>145</v>
      </c>
      <c r="BK477" s="178">
        <f>SUM(BK478:BK494)</f>
        <v>0</v>
      </c>
    </row>
    <row r="478" spans="1:65" s="35" customFormat="1" ht="55.5" customHeight="1">
      <c r="A478" s="12"/>
      <c r="B478" s="2"/>
      <c r="C478" s="246" t="s">
        <v>1627</v>
      </c>
      <c r="D478" s="246" t="s">
        <v>149</v>
      </c>
      <c r="E478" s="247" t="s">
        <v>1628</v>
      </c>
      <c r="F478" s="248" t="s">
        <v>1629</v>
      </c>
      <c r="G478" s="249" t="s">
        <v>159</v>
      </c>
      <c r="H478" s="250">
        <v>20.103</v>
      </c>
      <c r="I478" s="3"/>
      <c r="J478" s="272">
        <f>ROUND(I478*H478,2)</f>
        <v>0</v>
      </c>
      <c r="K478" s="248" t="s">
        <v>3</v>
      </c>
      <c r="L478" s="2"/>
      <c r="M478" s="4" t="s">
        <v>3</v>
      </c>
      <c r="N478" s="179" t="s">
        <v>43</v>
      </c>
      <c r="O478" s="53"/>
      <c r="P478" s="180">
        <f>O478*H478</f>
        <v>0</v>
      </c>
      <c r="Q478" s="180">
        <v>0.0219165</v>
      </c>
      <c r="R478" s="180">
        <f>Q478*H478</f>
        <v>0.4405873995</v>
      </c>
      <c r="S478" s="180">
        <v>0</v>
      </c>
      <c r="T478" s="181">
        <f>S478*H478</f>
        <v>0</v>
      </c>
      <c r="U478" s="12"/>
      <c r="V478" s="12"/>
      <c r="W478" s="12"/>
      <c r="X478" s="12"/>
      <c r="Y478" s="12"/>
      <c r="Z478" s="12"/>
      <c r="AA478" s="12"/>
      <c r="AB478" s="12"/>
      <c r="AC478" s="12"/>
      <c r="AD478" s="12"/>
      <c r="AE478" s="12"/>
      <c r="AR478" s="182" t="s">
        <v>232</v>
      </c>
      <c r="AT478" s="182" t="s">
        <v>149</v>
      </c>
      <c r="AU478" s="182" t="s">
        <v>80</v>
      </c>
      <c r="AY478" s="22" t="s">
        <v>145</v>
      </c>
      <c r="BE478" s="183">
        <f>IF(N478="základní",J478,0)</f>
        <v>0</v>
      </c>
      <c r="BF478" s="183">
        <f>IF(N478="snížená",J478,0)</f>
        <v>0</v>
      </c>
      <c r="BG478" s="183">
        <f>IF(N478="zákl. přenesená",J478,0)</f>
        <v>0</v>
      </c>
      <c r="BH478" s="183">
        <f>IF(N478="sníž. přenesená",J478,0)</f>
        <v>0</v>
      </c>
      <c r="BI478" s="183">
        <f>IF(N478="nulová",J478,0)</f>
        <v>0</v>
      </c>
      <c r="BJ478" s="22" t="s">
        <v>15</v>
      </c>
      <c r="BK478" s="183">
        <f>ROUND(I478*H478,2)</f>
        <v>0</v>
      </c>
      <c r="BL478" s="22" t="s">
        <v>232</v>
      </c>
      <c r="BM478" s="182" t="s">
        <v>1630</v>
      </c>
    </row>
    <row r="479" spans="2:51" s="6" customFormat="1" ht="12">
      <c r="B479" s="189"/>
      <c r="C479" s="256"/>
      <c r="D479" s="252" t="s">
        <v>161</v>
      </c>
      <c r="E479" s="257" t="s">
        <v>3</v>
      </c>
      <c r="F479" s="258" t="s">
        <v>1516</v>
      </c>
      <c r="G479" s="256"/>
      <c r="H479" s="257" t="s">
        <v>3</v>
      </c>
      <c r="J479" s="256"/>
      <c r="K479" s="256"/>
      <c r="L479" s="189"/>
      <c r="M479" s="191"/>
      <c r="N479" s="192"/>
      <c r="O479" s="192"/>
      <c r="P479" s="192"/>
      <c r="Q479" s="192"/>
      <c r="R479" s="192"/>
      <c r="S479" s="192"/>
      <c r="T479" s="193"/>
      <c r="AT479" s="190" t="s">
        <v>161</v>
      </c>
      <c r="AU479" s="190" t="s">
        <v>80</v>
      </c>
      <c r="AV479" s="6" t="s">
        <v>15</v>
      </c>
      <c r="AW479" s="6" t="s">
        <v>33</v>
      </c>
      <c r="AX479" s="6" t="s">
        <v>72</v>
      </c>
      <c r="AY479" s="190" t="s">
        <v>145</v>
      </c>
    </row>
    <row r="480" spans="2:51" s="5" customFormat="1" ht="12">
      <c r="B480" s="184"/>
      <c r="C480" s="251"/>
      <c r="D480" s="252" t="s">
        <v>161</v>
      </c>
      <c r="E480" s="253" t="s">
        <v>3</v>
      </c>
      <c r="F480" s="254" t="s">
        <v>1347</v>
      </c>
      <c r="G480" s="251"/>
      <c r="H480" s="255">
        <v>20.103</v>
      </c>
      <c r="J480" s="251"/>
      <c r="K480" s="251"/>
      <c r="L480" s="184"/>
      <c r="M480" s="186"/>
      <c r="N480" s="187"/>
      <c r="O480" s="187"/>
      <c r="P480" s="187"/>
      <c r="Q480" s="187"/>
      <c r="R480" s="187"/>
      <c r="S480" s="187"/>
      <c r="T480" s="188"/>
      <c r="AT480" s="185" t="s">
        <v>161</v>
      </c>
      <c r="AU480" s="185" t="s">
        <v>80</v>
      </c>
      <c r="AV480" s="5" t="s">
        <v>80</v>
      </c>
      <c r="AW480" s="5" t="s">
        <v>33</v>
      </c>
      <c r="AX480" s="5" t="s">
        <v>15</v>
      </c>
      <c r="AY480" s="185" t="s">
        <v>145</v>
      </c>
    </row>
    <row r="481" spans="1:65" s="35" customFormat="1" ht="55.5" customHeight="1">
      <c r="A481" s="12"/>
      <c r="B481" s="2"/>
      <c r="C481" s="246" t="s">
        <v>1631</v>
      </c>
      <c r="D481" s="246" t="s">
        <v>149</v>
      </c>
      <c r="E481" s="247" t="s">
        <v>1632</v>
      </c>
      <c r="F481" s="248" t="s">
        <v>1633</v>
      </c>
      <c r="G481" s="249" t="s">
        <v>159</v>
      </c>
      <c r="H481" s="250">
        <v>184.755</v>
      </c>
      <c r="I481" s="3"/>
      <c r="J481" s="272">
        <f>ROUND(I481*H481,2)</f>
        <v>0</v>
      </c>
      <c r="K481" s="248" t="s">
        <v>3</v>
      </c>
      <c r="L481" s="2"/>
      <c r="M481" s="4" t="s">
        <v>3</v>
      </c>
      <c r="N481" s="179" t="s">
        <v>43</v>
      </c>
      <c r="O481" s="53"/>
      <c r="P481" s="180">
        <f>O481*H481</f>
        <v>0</v>
      </c>
      <c r="Q481" s="180">
        <v>0.0219165</v>
      </c>
      <c r="R481" s="180">
        <f>Q481*H481</f>
        <v>4.049182957499999</v>
      </c>
      <c r="S481" s="180">
        <v>0</v>
      </c>
      <c r="T481" s="181">
        <f>S481*H481</f>
        <v>0</v>
      </c>
      <c r="U481" s="12"/>
      <c r="V481" s="12"/>
      <c r="W481" s="12"/>
      <c r="X481" s="12"/>
      <c r="Y481" s="12"/>
      <c r="Z481" s="12"/>
      <c r="AA481" s="12"/>
      <c r="AB481" s="12"/>
      <c r="AC481" s="12"/>
      <c r="AD481" s="12"/>
      <c r="AE481" s="12"/>
      <c r="AR481" s="182" t="s">
        <v>232</v>
      </c>
      <c r="AT481" s="182" t="s">
        <v>149</v>
      </c>
      <c r="AU481" s="182" t="s">
        <v>80</v>
      </c>
      <c r="AY481" s="22" t="s">
        <v>145</v>
      </c>
      <c r="BE481" s="183">
        <f>IF(N481="základní",J481,0)</f>
        <v>0</v>
      </c>
      <c r="BF481" s="183">
        <f>IF(N481="snížená",J481,0)</f>
        <v>0</v>
      </c>
      <c r="BG481" s="183">
        <f>IF(N481="zákl. přenesená",J481,0)</f>
        <v>0</v>
      </c>
      <c r="BH481" s="183">
        <f>IF(N481="sníž. přenesená",J481,0)</f>
        <v>0</v>
      </c>
      <c r="BI481" s="183">
        <f>IF(N481="nulová",J481,0)</f>
        <v>0</v>
      </c>
      <c r="BJ481" s="22" t="s">
        <v>15</v>
      </c>
      <c r="BK481" s="183">
        <f>ROUND(I481*H481,2)</f>
        <v>0</v>
      </c>
      <c r="BL481" s="22" t="s">
        <v>232</v>
      </c>
      <c r="BM481" s="182" t="s">
        <v>1634</v>
      </c>
    </row>
    <row r="482" spans="2:51" s="6" customFormat="1" ht="12">
      <c r="B482" s="189"/>
      <c r="C482" s="256"/>
      <c r="D482" s="252" t="s">
        <v>161</v>
      </c>
      <c r="E482" s="257" t="s">
        <v>3</v>
      </c>
      <c r="F482" s="258" t="s">
        <v>1467</v>
      </c>
      <c r="G482" s="256"/>
      <c r="H482" s="257" t="s">
        <v>3</v>
      </c>
      <c r="J482" s="256"/>
      <c r="K482" s="256"/>
      <c r="L482" s="189"/>
      <c r="M482" s="191"/>
      <c r="N482" s="192"/>
      <c r="O482" s="192"/>
      <c r="P482" s="192"/>
      <c r="Q482" s="192"/>
      <c r="R482" s="192"/>
      <c r="S482" s="192"/>
      <c r="T482" s="193"/>
      <c r="AT482" s="190" t="s">
        <v>161</v>
      </c>
      <c r="AU482" s="190" t="s">
        <v>80</v>
      </c>
      <c r="AV482" s="6" t="s">
        <v>15</v>
      </c>
      <c r="AW482" s="6" t="s">
        <v>33</v>
      </c>
      <c r="AX482" s="6" t="s">
        <v>72</v>
      </c>
      <c r="AY482" s="190" t="s">
        <v>145</v>
      </c>
    </row>
    <row r="483" spans="2:51" s="5" customFormat="1" ht="12">
      <c r="B483" s="184"/>
      <c r="C483" s="251"/>
      <c r="D483" s="252" t="s">
        <v>161</v>
      </c>
      <c r="E483" s="253" t="s">
        <v>3</v>
      </c>
      <c r="F483" s="254" t="s">
        <v>1468</v>
      </c>
      <c r="G483" s="251"/>
      <c r="H483" s="255">
        <v>184.755</v>
      </c>
      <c r="J483" s="251"/>
      <c r="K483" s="251"/>
      <c r="L483" s="184"/>
      <c r="M483" s="186"/>
      <c r="N483" s="187"/>
      <c r="O483" s="187"/>
      <c r="P483" s="187"/>
      <c r="Q483" s="187"/>
      <c r="R483" s="187"/>
      <c r="S483" s="187"/>
      <c r="T483" s="188"/>
      <c r="AT483" s="185" t="s">
        <v>161</v>
      </c>
      <c r="AU483" s="185" t="s">
        <v>80</v>
      </c>
      <c r="AV483" s="5" t="s">
        <v>80</v>
      </c>
      <c r="AW483" s="5" t="s">
        <v>33</v>
      </c>
      <c r="AX483" s="5" t="s">
        <v>15</v>
      </c>
      <c r="AY483" s="185" t="s">
        <v>145</v>
      </c>
    </row>
    <row r="484" spans="1:65" s="35" customFormat="1" ht="37.9" customHeight="1">
      <c r="A484" s="12"/>
      <c r="B484" s="2"/>
      <c r="C484" s="246" t="s">
        <v>310</v>
      </c>
      <c r="D484" s="246" t="s">
        <v>149</v>
      </c>
      <c r="E484" s="247" t="s">
        <v>1635</v>
      </c>
      <c r="F484" s="248" t="s">
        <v>1636</v>
      </c>
      <c r="G484" s="249" t="s">
        <v>159</v>
      </c>
      <c r="H484" s="250">
        <v>38.42</v>
      </c>
      <c r="I484" s="3"/>
      <c r="J484" s="272">
        <f>ROUND(I484*H484,2)</f>
        <v>0</v>
      </c>
      <c r="K484" s="248" t="s">
        <v>736</v>
      </c>
      <c r="L484" s="2"/>
      <c r="M484" s="4" t="s">
        <v>3</v>
      </c>
      <c r="N484" s="179" t="s">
        <v>43</v>
      </c>
      <c r="O484" s="53"/>
      <c r="P484" s="180">
        <f>O484*H484</f>
        <v>0</v>
      </c>
      <c r="Q484" s="180">
        <v>0.01093</v>
      </c>
      <c r="R484" s="180">
        <f>Q484*H484</f>
        <v>0.41993060000000004</v>
      </c>
      <c r="S484" s="180">
        <v>0</v>
      </c>
      <c r="T484" s="181">
        <f>S484*H484</f>
        <v>0</v>
      </c>
      <c r="U484" s="12"/>
      <c r="V484" s="12"/>
      <c r="W484" s="12"/>
      <c r="X484" s="12"/>
      <c r="Y484" s="12"/>
      <c r="Z484" s="12"/>
      <c r="AA484" s="12"/>
      <c r="AB484" s="12"/>
      <c r="AC484" s="12"/>
      <c r="AD484" s="12"/>
      <c r="AE484" s="12"/>
      <c r="AR484" s="182" t="s">
        <v>232</v>
      </c>
      <c r="AT484" s="182" t="s">
        <v>149</v>
      </c>
      <c r="AU484" s="182" t="s">
        <v>80</v>
      </c>
      <c r="AY484" s="22" t="s">
        <v>145</v>
      </c>
      <c r="BE484" s="183">
        <f>IF(N484="základní",J484,0)</f>
        <v>0</v>
      </c>
      <c r="BF484" s="183">
        <f>IF(N484="snížená",J484,0)</f>
        <v>0</v>
      </c>
      <c r="BG484" s="183">
        <f>IF(N484="zákl. přenesená",J484,0)</f>
        <v>0</v>
      </c>
      <c r="BH484" s="183">
        <f>IF(N484="sníž. přenesená",J484,0)</f>
        <v>0</v>
      </c>
      <c r="BI484" s="183">
        <f>IF(N484="nulová",J484,0)</f>
        <v>0</v>
      </c>
      <c r="BJ484" s="22" t="s">
        <v>15</v>
      </c>
      <c r="BK484" s="183">
        <f>ROUND(I484*H484,2)</f>
        <v>0</v>
      </c>
      <c r="BL484" s="22" t="s">
        <v>232</v>
      </c>
      <c r="BM484" s="182" t="s">
        <v>1637</v>
      </c>
    </row>
    <row r="485" spans="1:47" s="35" customFormat="1" ht="12">
      <c r="A485" s="12"/>
      <c r="B485" s="2"/>
      <c r="C485" s="99"/>
      <c r="D485" s="279" t="s">
        <v>738</v>
      </c>
      <c r="E485" s="99"/>
      <c r="F485" s="280" t="s">
        <v>1638</v>
      </c>
      <c r="G485" s="99"/>
      <c r="H485" s="99"/>
      <c r="I485" s="12"/>
      <c r="J485" s="99"/>
      <c r="K485" s="99"/>
      <c r="L485" s="2"/>
      <c r="M485" s="274"/>
      <c r="N485" s="275"/>
      <c r="O485" s="53"/>
      <c r="P485" s="53"/>
      <c r="Q485" s="53"/>
      <c r="R485" s="53"/>
      <c r="S485" s="53"/>
      <c r="T485" s="54"/>
      <c r="U485" s="12"/>
      <c r="V485" s="12"/>
      <c r="W485" s="12"/>
      <c r="X485" s="12"/>
      <c r="Y485" s="12"/>
      <c r="Z485" s="12"/>
      <c r="AA485" s="12"/>
      <c r="AB485" s="12"/>
      <c r="AC485" s="12"/>
      <c r="AD485" s="12"/>
      <c r="AE485" s="12"/>
      <c r="AT485" s="22" t="s">
        <v>738</v>
      </c>
      <c r="AU485" s="22" t="s">
        <v>80</v>
      </c>
    </row>
    <row r="486" spans="2:51" s="6" customFormat="1" ht="12">
      <c r="B486" s="189"/>
      <c r="C486" s="256"/>
      <c r="D486" s="252" t="s">
        <v>161</v>
      </c>
      <c r="E486" s="257" t="s">
        <v>3</v>
      </c>
      <c r="F486" s="258" t="s">
        <v>1639</v>
      </c>
      <c r="G486" s="256"/>
      <c r="H486" s="257" t="s">
        <v>3</v>
      </c>
      <c r="J486" s="256"/>
      <c r="K486" s="256"/>
      <c r="L486" s="189"/>
      <c r="M486" s="191"/>
      <c r="N486" s="192"/>
      <c r="O486" s="192"/>
      <c r="P486" s="192"/>
      <c r="Q486" s="192"/>
      <c r="R486" s="192"/>
      <c r="S486" s="192"/>
      <c r="T486" s="193"/>
      <c r="AT486" s="190" t="s">
        <v>161</v>
      </c>
      <c r="AU486" s="190" t="s">
        <v>80</v>
      </c>
      <c r="AV486" s="6" t="s">
        <v>15</v>
      </c>
      <c r="AW486" s="6" t="s">
        <v>33</v>
      </c>
      <c r="AX486" s="6" t="s">
        <v>72</v>
      </c>
      <c r="AY486" s="190" t="s">
        <v>145</v>
      </c>
    </row>
    <row r="487" spans="2:51" s="6" customFormat="1" ht="12">
      <c r="B487" s="189"/>
      <c r="C487" s="256"/>
      <c r="D487" s="252" t="s">
        <v>161</v>
      </c>
      <c r="E487" s="257" t="s">
        <v>3</v>
      </c>
      <c r="F487" s="258" t="s">
        <v>1516</v>
      </c>
      <c r="G487" s="256"/>
      <c r="H487" s="257" t="s">
        <v>3</v>
      </c>
      <c r="J487" s="256"/>
      <c r="K487" s="256"/>
      <c r="L487" s="189"/>
      <c r="M487" s="191"/>
      <c r="N487" s="192"/>
      <c r="O487" s="192"/>
      <c r="P487" s="192"/>
      <c r="Q487" s="192"/>
      <c r="R487" s="192"/>
      <c r="S487" s="192"/>
      <c r="T487" s="193"/>
      <c r="AT487" s="190" t="s">
        <v>161</v>
      </c>
      <c r="AU487" s="190" t="s">
        <v>80</v>
      </c>
      <c r="AV487" s="6" t="s">
        <v>15</v>
      </c>
      <c r="AW487" s="6" t="s">
        <v>33</v>
      </c>
      <c r="AX487" s="6" t="s">
        <v>72</v>
      </c>
      <c r="AY487" s="190" t="s">
        <v>145</v>
      </c>
    </row>
    <row r="488" spans="2:51" s="5" customFormat="1" ht="12">
      <c r="B488" s="184"/>
      <c r="C488" s="251"/>
      <c r="D488" s="252" t="s">
        <v>161</v>
      </c>
      <c r="E488" s="253" t="s">
        <v>3</v>
      </c>
      <c r="F488" s="254" t="s">
        <v>1640</v>
      </c>
      <c r="G488" s="251"/>
      <c r="H488" s="255">
        <v>10.77</v>
      </c>
      <c r="J488" s="251"/>
      <c r="K488" s="251"/>
      <c r="L488" s="184"/>
      <c r="M488" s="186"/>
      <c r="N488" s="187"/>
      <c r="O488" s="187"/>
      <c r="P488" s="187"/>
      <c r="Q488" s="187"/>
      <c r="R488" s="187"/>
      <c r="S488" s="187"/>
      <c r="T488" s="188"/>
      <c r="AT488" s="185" t="s">
        <v>161</v>
      </c>
      <c r="AU488" s="185" t="s">
        <v>80</v>
      </c>
      <c r="AV488" s="5" t="s">
        <v>80</v>
      </c>
      <c r="AW488" s="5" t="s">
        <v>33</v>
      </c>
      <c r="AX488" s="5" t="s">
        <v>72</v>
      </c>
      <c r="AY488" s="185" t="s">
        <v>145</v>
      </c>
    </row>
    <row r="489" spans="2:51" s="6" customFormat="1" ht="12">
      <c r="B489" s="189"/>
      <c r="C489" s="256"/>
      <c r="D489" s="252" t="s">
        <v>161</v>
      </c>
      <c r="E489" s="257" t="s">
        <v>3</v>
      </c>
      <c r="F489" s="258" t="s">
        <v>1467</v>
      </c>
      <c r="G489" s="256"/>
      <c r="H489" s="257" t="s">
        <v>3</v>
      </c>
      <c r="J489" s="256"/>
      <c r="K489" s="256"/>
      <c r="L489" s="189"/>
      <c r="M489" s="191"/>
      <c r="N489" s="192"/>
      <c r="O489" s="192"/>
      <c r="P489" s="192"/>
      <c r="Q489" s="192"/>
      <c r="R489" s="192"/>
      <c r="S489" s="192"/>
      <c r="T489" s="193"/>
      <c r="AT489" s="190" t="s">
        <v>161</v>
      </c>
      <c r="AU489" s="190" t="s">
        <v>80</v>
      </c>
      <c r="AV489" s="6" t="s">
        <v>15</v>
      </c>
      <c r="AW489" s="6" t="s">
        <v>33</v>
      </c>
      <c r="AX489" s="6" t="s">
        <v>72</v>
      </c>
      <c r="AY489" s="190" t="s">
        <v>145</v>
      </c>
    </row>
    <row r="490" spans="2:51" s="5" customFormat="1" ht="12">
      <c r="B490" s="184"/>
      <c r="C490" s="251"/>
      <c r="D490" s="252" t="s">
        <v>161</v>
      </c>
      <c r="E490" s="253" t="s">
        <v>3</v>
      </c>
      <c r="F490" s="254" t="s">
        <v>1641</v>
      </c>
      <c r="G490" s="251"/>
      <c r="H490" s="255">
        <v>27.65</v>
      </c>
      <c r="J490" s="251"/>
      <c r="K490" s="251"/>
      <c r="L490" s="184"/>
      <c r="M490" s="186"/>
      <c r="N490" s="187"/>
      <c r="O490" s="187"/>
      <c r="P490" s="187"/>
      <c r="Q490" s="187"/>
      <c r="R490" s="187"/>
      <c r="S490" s="187"/>
      <c r="T490" s="188"/>
      <c r="AT490" s="185" t="s">
        <v>161</v>
      </c>
      <c r="AU490" s="185" t="s">
        <v>80</v>
      </c>
      <c r="AV490" s="5" t="s">
        <v>80</v>
      </c>
      <c r="AW490" s="5" t="s">
        <v>33</v>
      </c>
      <c r="AX490" s="5" t="s">
        <v>72</v>
      </c>
      <c r="AY490" s="185" t="s">
        <v>145</v>
      </c>
    </row>
    <row r="491" spans="2:51" s="7" customFormat="1" ht="12">
      <c r="B491" s="194"/>
      <c r="C491" s="259"/>
      <c r="D491" s="252" t="s">
        <v>161</v>
      </c>
      <c r="E491" s="260" t="s">
        <v>3</v>
      </c>
      <c r="F491" s="261" t="s">
        <v>172</v>
      </c>
      <c r="G491" s="259"/>
      <c r="H491" s="262">
        <v>38.42</v>
      </c>
      <c r="J491" s="259"/>
      <c r="K491" s="259"/>
      <c r="L491" s="194"/>
      <c r="M491" s="196"/>
      <c r="N491" s="197"/>
      <c r="O491" s="197"/>
      <c r="P491" s="197"/>
      <c r="Q491" s="197"/>
      <c r="R491" s="197"/>
      <c r="S491" s="197"/>
      <c r="T491" s="198"/>
      <c r="AT491" s="195" t="s">
        <v>161</v>
      </c>
      <c r="AU491" s="195" t="s">
        <v>80</v>
      </c>
      <c r="AV491" s="7" t="s">
        <v>90</v>
      </c>
      <c r="AW491" s="7" t="s">
        <v>33</v>
      </c>
      <c r="AX491" s="7" t="s">
        <v>15</v>
      </c>
      <c r="AY491" s="195" t="s">
        <v>145</v>
      </c>
    </row>
    <row r="492" spans="1:65" s="35" customFormat="1" ht="24.2" customHeight="1">
      <c r="A492" s="12"/>
      <c r="B492" s="2"/>
      <c r="C492" s="246" t="s">
        <v>1642</v>
      </c>
      <c r="D492" s="246" t="s">
        <v>149</v>
      </c>
      <c r="E492" s="247" t="s">
        <v>1643</v>
      </c>
      <c r="F492" s="248" t="s">
        <v>1644</v>
      </c>
      <c r="G492" s="249" t="s">
        <v>159</v>
      </c>
      <c r="H492" s="250">
        <v>38.42</v>
      </c>
      <c r="I492" s="3"/>
      <c r="J492" s="272">
        <f>ROUND(I492*H492,2)</f>
        <v>0</v>
      </c>
      <c r="K492" s="248" t="s">
        <v>3</v>
      </c>
      <c r="L492" s="2"/>
      <c r="M492" s="4" t="s">
        <v>3</v>
      </c>
      <c r="N492" s="179" t="s">
        <v>43</v>
      </c>
      <c r="O492" s="53"/>
      <c r="P492" s="180">
        <f>O492*H492</f>
        <v>0</v>
      </c>
      <c r="Q492" s="180">
        <v>0</v>
      </c>
      <c r="R492" s="180">
        <f>Q492*H492</f>
        <v>0</v>
      </c>
      <c r="S492" s="180">
        <v>0</v>
      </c>
      <c r="T492" s="181">
        <f>S492*H492</f>
        <v>0</v>
      </c>
      <c r="U492" s="12"/>
      <c r="V492" s="12"/>
      <c r="W492" s="12"/>
      <c r="X492" s="12"/>
      <c r="Y492" s="12"/>
      <c r="Z492" s="12"/>
      <c r="AA492" s="12"/>
      <c r="AB492" s="12"/>
      <c r="AC492" s="12"/>
      <c r="AD492" s="12"/>
      <c r="AE492" s="12"/>
      <c r="AR492" s="182" t="s">
        <v>232</v>
      </c>
      <c r="AT492" s="182" t="s">
        <v>149</v>
      </c>
      <c r="AU492" s="182" t="s">
        <v>80</v>
      </c>
      <c r="AY492" s="22" t="s">
        <v>145</v>
      </c>
      <c r="BE492" s="183">
        <f>IF(N492="základní",J492,0)</f>
        <v>0</v>
      </c>
      <c r="BF492" s="183">
        <f>IF(N492="snížená",J492,0)</f>
        <v>0</v>
      </c>
      <c r="BG492" s="183">
        <f>IF(N492="zákl. přenesená",J492,0)</f>
        <v>0</v>
      </c>
      <c r="BH492" s="183">
        <f>IF(N492="sníž. přenesená",J492,0)</f>
        <v>0</v>
      </c>
      <c r="BI492" s="183">
        <f>IF(N492="nulová",J492,0)</f>
        <v>0</v>
      </c>
      <c r="BJ492" s="22" t="s">
        <v>15</v>
      </c>
      <c r="BK492" s="183">
        <f>ROUND(I492*H492,2)</f>
        <v>0</v>
      </c>
      <c r="BL492" s="22" t="s">
        <v>232</v>
      </c>
      <c r="BM492" s="182" t="s">
        <v>1645</v>
      </c>
    </row>
    <row r="493" spans="1:65" s="35" customFormat="1" ht="44.25" customHeight="1">
      <c r="A493" s="12"/>
      <c r="B493" s="2"/>
      <c r="C493" s="246" t="s">
        <v>1646</v>
      </c>
      <c r="D493" s="246" t="s">
        <v>149</v>
      </c>
      <c r="E493" s="247" t="s">
        <v>1647</v>
      </c>
      <c r="F493" s="248" t="s">
        <v>1648</v>
      </c>
      <c r="G493" s="249" t="s">
        <v>222</v>
      </c>
      <c r="H493" s="250">
        <v>4.91</v>
      </c>
      <c r="I493" s="3"/>
      <c r="J493" s="272">
        <f>ROUND(I493*H493,2)</f>
        <v>0</v>
      </c>
      <c r="K493" s="248" t="s">
        <v>736</v>
      </c>
      <c r="L493" s="2"/>
      <c r="M493" s="4" t="s">
        <v>3</v>
      </c>
      <c r="N493" s="179" t="s">
        <v>43</v>
      </c>
      <c r="O493" s="53"/>
      <c r="P493" s="180">
        <f>O493*H493</f>
        <v>0</v>
      </c>
      <c r="Q493" s="180">
        <v>0</v>
      </c>
      <c r="R493" s="180">
        <f>Q493*H493</f>
        <v>0</v>
      </c>
      <c r="S493" s="180">
        <v>0</v>
      </c>
      <c r="T493" s="181">
        <f>S493*H493</f>
        <v>0</v>
      </c>
      <c r="U493" s="12"/>
      <c r="V493" s="12"/>
      <c r="W493" s="12"/>
      <c r="X493" s="12"/>
      <c r="Y493" s="12"/>
      <c r="Z493" s="12"/>
      <c r="AA493" s="12"/>
      <c r="AB493" s="12"/>
      <c r="AC493" s="12"/>
      <c r="AD493" s="12"/>
      <c r="AE493" s="12"/>
      <c r="AR493" s="182" t="s">
        <v>232</v>
      </c>
      <c r="AT493" s="182" t="s">
        <v>149</v>
      </c>
      <c r="AU493" s="182" t="s">
        <v>80</v>
      </c>
      <c r="AY493" s="22" t="s">
        <v>145</v>
      </c>
      <c r="BE493" s="183">
        <f>IF(N493="základní",J493,0)</f>
        <v>0</v>
      </c>
      <c r="BF493" s="183">
        <f>IF(N493="snížená",J493,0)</f>
        <v>0</v>
      </c>
      <c r="BG493" s="183">
        <f>IF(N493="zákl. přenesená",J493,0)</f>
        <v>0</v>
      </c>
      <c r="BH493" s="183">
        <f>IF(N493="sníž. přenesená",J493,0)</f>
        <v>0</v>
      </c>
      <c r="BI493" s="183">
        <f>IF(N493="nulová",J493,0)</f>
        <v>0</v>
      </c>
      <c r="BJ493" s="22" t="s">
        <v>15</v>
      </c>
      <c r="BK493" s="183">
        <f>ROUND(I493*H493,2)</f>
        <v>0</v>
      </c>
      <c r="BL493" s="22" t="s">
        <v>232</v>
      </c>
      <c r="BM493" s="182" t="s">
        <v>1649</v>
      </c>
    </row>
    <row r="494" spans="1:47" s="35" customFormat="1" ht="12">
      <c r="A494" s="12"/>
      <c r="B494" s="2"/>
      <c r="C494" s="99"/>
      <c r="D494" s="279" t="s">
        <v>738</v>
      </c>
      <c r="E494" s="99"/>
      <c r="F494" s="280" t="s">
        <v>1650</v>
      </c>
      <c r="G494" s="99"/>
      <c r="H494" s="99"/>
      <c r="I494" s="12"/>
      <c r="J494" s="99"/>
      <c r="K494" s="99"/>
      <c r="L494" s="2"/>
      <c r="M494" s="274"/>
      <c r="N494" s="275"/>
      <c r="O494" s="53"/>
      <c r="P494" s="53"/>
      <c r="Q494" s="53"/>
      <c r="R494" s="53"/>
      <c r="S494" s="53"/>
      <c r="T494" s="54"/>
      <c r="U494" s="12"/>
      <c r="V494" s="12"/>
      <c r="W494" s="12"/>
      <c r="X494" s="12"/>
      <c r="Y494" s="12"/>
      <c r="Z494" s="12"/>
      <c r="AA494" s="12"/>
      <c r="AB494" s="12"/>
      <c r="AC494" s="12"/>
      <c r="AD494" s="12"/>
      <c r="AE494" s="12"/>
      <c r="AT494" s="22" t="s">
        <v>738</v>
      </c>
      <c r="AU494" s="22" t="s">
        <v>80</v>
      </c>
    </row>
    <row r="495" spans="2:63" s="1" customFormat="1" ht="22.9" customHeight="1">
      <c r="B495" s="171"/>
      <c r="C495" s="242"/>
      <c r="D495" s="240" t="s">
        <v>71</v>
      </c>
      <c r="E495" s="244" t="s">
        <v>1651</v>
      </c>
      <c r="F495" s="244" t="s">
        <v>1652</v>
      </c>
      <c r="G495" s="242"/>
      <c r="H495" s="242"/>
      <c r="J495" s="245">
        <f>BK495</f>
        <v>0</v>
      </c>
      <c r="K495" s="242"/>
      <c r="L495" s="171"/>
      <c r="M495" s="173"/>
      <c r="N495" s="174"/>
      <c r="O495" s="174"/>
      <c r="P495" s="175">
        <f>SUM(P496:P508)</f>
        <v>0</v>
      </c>
      <c r="Q495" s="174"/>
      <c r="R495" s="175">
        <f>SUM(R496:R508)</f>
        <v>0.1348145</v>
      </c>
      <c r="S495" s="174"/>
      <c r="T495" s="176">
        <f>SUM(T496:T508)</f>
        <v>0</v>
      </c>
      <c r="AR495" s="172" t="s">
        <v>80</v>
      </c>
      <c r="AT495" s="177" t="s">
        <v>71</v>
      </c>
      <c r="AU495" s="177" t="s">
        <v>15</v>
      </c>
      <c r="AY495" s="172" t="s">
        <v>145</v>
      </c>
      <c r="BK495" s="178">
        <f>SUM(BK496:BK508)</f>
        <v>0</v>
      </c>
    </row>
    <row r="496" spans="1:65" s="35" customFormat="1" ht="37.9" customHeight="1">
      <c r="A496" s="12"/>
      <c r="B496" s="2"/>
      <c r="C496" s="246" t="s">
        <v>1653</v>
      </c>
      <c r="D496" s="246" t="s">
        <v>149</v>
      </c>
      <c r="E496" s="247" t="s">
        <v>1654</v>
      </c>
      <c r="F496" s="248" t="s">
        <v>1655</v>
      </c>
      <c r="G496" s="249" t="s">
        <v>159</v>
      </c>
      <c r="H496" s="250">
        <v>13.97</v>
      </c>
      <c r="I496" s="3"/>
      <c r="J496" s="272">
        <f>ROUND(I496*H496,2)</f>
        <v>0</v>
      </c>
      <c r="K496" s="248" t="s">
        <v>736</v>
      </c>
      <c r="L496" s="2"/>
      <c r="M496" s="4" t="s">
        <v>3</v>
      </c>
      <c r="N496" s="179" t="s">
        <v>43</v>
      </c>
      <c r="O496" s="53"/>
      <c r="P496" s="180">
        <f>O496*H496</f>
        <v>0</v>
      </c>
      <c r="Q496" s="180">
        <v>0.00125</v>
      </c>
      <c r="R496" s="180">
        <f>Q496*H496</f>
        <v>0.017462500000000002</v>
      </c>
      <c r="S496" s="180">
        <v>0</v>
      </c>
      <c r="T496" s="181">
        <f>S496*H496</f>
        <v>0</v>
      </c>
      <c r="U496" s="12"/>
      <c r="V496" s="12"/>
      <c r="W496" s="12"/>
      <c r="X496" s="12"/>
      <c r="Y496" s="12"/>
      <c r="Z496" s="12"/>
      <c r="AA496" s="12"/>
      <c r="AB496" s="12"/>
      <c r="AC496" s="12"/>
      <c r="AD496" s="12"/>
      <c r="AE496" s="12"/>
      <c r="AR496" s="182" t="s">
        <v>232</v>
      </c>
      <c r="AT496" s="182" t="s">
        <v>149</v>
      </c>
      <c r="AU496" s="182" t="s">
        <v>80</v>
      </c>
      <c r="AY496" s="22" t="s">
        <v>145</v>
      </c>
      <c r="BE496" s="183">
        <f>IF(N496="základní",J496,0)</f>
        <v>0</v>
      </c>
      <c r="BF496" s="183">
        <f>IF(N496="snížená",J496,0)</f>
        <v>0</v>
      </c>
      <c r="BG496" s="183">
        <f>IF(N496="zákl. přenesená",J496,0)</f>
        <v>0</v>
      </c>
      <c r="BH496" s="183">
        <f>IF(N496="sníž. přenesená",J496,0)</f>
        <v>0</v>
      </c>
      <c r="BI496" s="183">
        <f>IF(N496="nulová",J496,0)</f>
        <v>0</v>
      </c>
      <c r="BJ496" s="22" t="s">
        <v>15</v>
      </c>
      <c r="BK496" s="183">
        <f>ROUND(I496*H496,2)</f>
        <v>0</v>
      </c>
      <c r="BL496" s="22" t="s">
        <v>232</v>
      </c>
      <c r="BM496" s="182" t="s">
        <v>1656</v>
      </c>
    </row>
    <row r="497" spans="1:47" s="35" customFormat="1" ht="12">
      <c r="A497" s="12"/>
      <c r="B497" s="2"/>
      <c r="C497" s="99"/>
      <c r="D497" s="279" t="s">
        <v>738</v>
      </c>
      <c r="E497" s="99"/>
      <c r="F497" s="280" t="s">
        <v>1657</v>
      </c>
      <c r="G497" s="99"/>
      <c r="H497" s="99"/>
      <c r="I497" s="12"/>
      <c r="J497" s="99"/>
      <c r="K497" s="99"/>
      <c r="L497" s="2"/>
      <c r="M497" s="274"/>
      <c r="N497" s="275"/>
      <c r="O497" s="53"/>
      <c r="P497" s="53"/>
      <c r="Q497" s="53"/>
      <c r="R497" s="53"/>
      <c r="S497" s="53"/>
      <c r="T497" s="54"/>
      <c r="U497" s="12"/>
      <c r="V497" s="12"/>
      <c r="W497" s="12"/>
      <c r="X497" s="12"/>
      <c r="Y497" s="12"/>
      <c r="Z497" s="12"/>
      <c r="AA497" s="12"/>
      <c r="AB497" s="12"/>
      <c r="AC497" s="12"/>
      <c r="AD497" s="12"/>
      <c r="AE497" s="12"/>
      <c r="AT497" s="22" t="s">
        <v>738</v>
      </c>
      <c r="AU497" s="22" t="s">
        <v>80</v>
      </c>
    </row>
    <row r="498" spans="2:51" s="6" customFormat="1" ht="12">
      <c r="B498" s="189"/>
      <c r="C498" s="256"/>
      <c r="D498" s="252" t="s">
        <v>161</v>
      </c>
      <c r="E498" s="257" t="s">
        <v>3</v>
      </c>
      <c r="F498" s="258" t="s">
        <v>1437</v>
      </c>
      <c r="G498" s="256"/>
      <c r="H498" s="257" t="s">
        <v>3</v>
      </c>
      <c r="J498" s="256"/>
      <c r="K498" s="256"/>
      <c r="L498" s="189"/>
      <c r="M498" s="191"/>
      <c r="N498" s="192"/>
      <c r="O498" s="192"/>
      <c r="P498" s="192"/>
      <c r="Q498" s="192"/>
      <c r="R498" s="192"/>
      <c r="S498" s="192"/>
      <c r="T498" s="193"/>
      <c r="AT498" s="190" t="s">
        <v>161</v>
      </c>
      <c r="AU498" s="190" t="s">
        <v>80</v>
      </c>
      <c r="AV498" s="6" t="s">
        <v>15</v>
      </c>
      <c r="AW498" s="6" t="s">
        <v>33</v>
      </c>
      <c r="AX498" s="6" t="s">
        <v>72</v>
      </c>
      <c r="AY498" s="190" t="s">
        <v>145</v>
      </c>
    </row>
    <row r="499" spans="2:51" s="5" customFormat="1" ht="12">
      <c r="B499" s="184"/>
      <c r="C499" s="251"/>
      <c r="D499" s="252" t="s">
        <v>161</v>
      </c>
      <c r="E499" s="253" t="s">
        <v>3</v>
      </c>
      <c r="F499" s="254" t="s">
        <v>1456</v>
      </c>
      <c r="G499" s="251"/>
      <c r="H499" s="255">
        <v>13.97</v>
      </c>
      <c r="J499" s="251"/>
      <c r="K499" s="251"/>
      <c r="L499" s="184"/>
      <c r="M499" s="186"/>
      <c r="N499" s="187"/>
      <c r="O499" s="187"/>
      <c r="P499" s="187"/>
      <c r="Q499" s="187"/>
      <c r="R499" s="187"/>
      <c r="S499" s="187"/>
      <c r="T499" s="188"/>
      <c r="AT499" s="185" t="s">
        <v>161</v>
      </c>
      <c r="AU499" s="185" t="s">
        <v>80</v>
      </c>
      <c r="AV499" s="5" t="s">
        <v>80</v>
      </c>
      <c r="AW499" s="5" t="s">
        <v>33</v>
      </c>
      <c r="AX499" s="5" t="s">
        <v>15</v>
      </c>
      <c r="AY499" s="185" t="s">
        <v>145</v>
      </c>
    </row>
    <row r="500" spans="1:65" s="35" customFormat="1" ht="21.75" customHeight="1">
      <c r="A500" s="12"/>
      <c r="B500" s="2"/>
      <c r="C500" s="263" t="s">
        <v>1658</v>
      </c>
      <c r="D500" s="263" t="s">
        <v>219</v>
      </c>
      <c r="E500" s="264" t="s">
        <v>1659</v>
      </c>
      <c r="F500" s="265" t="s">
        <v>1660</v>
      </c>
      <c r="G500" s="266" t="s">
        <v>159</v>
      </c>
      <c r="H500" s="267">
        <v>14.669</v>
      </c>
      <c r="I500" s="8"/>
      <c r="J500" s="273">
        <f>ROUND(I500*H500,2)</f>
        <v>0</v>
      </c>
      <c r="K500" s="265" t="s">
        <v>3</v>
      </c>
      <c r="L500" s="199"/>
      <c r="M500" s="9" t="s">
        <v>3</v>
      </c>
      <c r="N500" s="200" t="s">
        <v>43</v>
      </c>
      <c r="O500" s="53"/>
      <c r="P500" s="180">
        <f>O500*H500</f>
        <v>0</v>
      </c>
      <c r="Q500" s="180">
        <v>0.008</v>
      </c>
      <c r="R500" s="180">
        <f>Q500*H500</f>
        <v>0.11735200000000001</v>
      </c>
      <c r="S500" s="180">
        <v>0</v>
      </c>
      <c r="T500" s="181">
        <f>S500*H500</f>
        <v>0</v>
      </c>
      <c r="U500" s="12"/>
      <c r="V500" s="12"/>
      <c r="W500" s="12"/>
      <c r="X500" s="12"/>
      <c r="Y500" s="12"/>
      <c r="Z500" s="12"/>
      <c r="AA500" s="12"/>
      <c r="AB500" s="12"/>
      <c r="AC500" s="12"/>
      <c r="AD500" s="12"/>
      <c r="AE500" s="12"/>
      <c r="AR500" s="182" t="s">
        <v>319</v>
      </c>
      <c r="AT500" s="182" t="s">
        <v>219</v>
      </c>
      <c r="AU500" s="182" t="s">
        <v>80</v>
      </c>
      <c r="AY500" s="22" t="s">
        <v>145</v>
      </c>
      <c r="BE500" s="183">
        <f>IF(N500="základní",J500,0)</f>
        <v>0</v>
      </c>
      <c r="BF500" s="183">
        <f>IF(N500="snížená",J500,0)</f>
        <v>0</v>
      </c>
      <c r="BG500" s="183">
        <f>IF(N500="zákl. přenesená",J500,0)</f>
        <v>0</v>
      </c>
      <c r="BH500" s="183">
        <f>IF(N500="sníž. přenesená",J500,0)</f>
        <v>0</v>
      </c>
      <c r="BI500" s="183">
        <f>IF(N500="nulová",J500,0)</f>
        <v>0</v>
      </c>
      <c r="BJ500" s="22" t="s">
        <v>15</v>
      </c>
      <c r="BK500" s="183">
        <f>ROUND(I500*H500,2)</f>
        <v>0</v>
      </c>
      <c r="BL500" s="22" t="s">
        <v>232</v>
      </c>
      <c r="BM500" s="182" t="s">
        <v>1661</v>
      </c>
    </row>
    <row r="501" spans="2:51" s="5" customFormat="1" ht="12">
      <c r="B501" s="184"/>
      <c r="C501" s="251"/>
      <c r="D501" s="252" t="s">
        <v>161</v>
      </c>
      <c r="E501" s="251"/>
      <c r="F501" s="254" t="s">
        <v>1662</v>
      </c>
      <c r="G501" s="251"/>
      <c r="H501" s="255">
        <v>14.669</v>
      </c>
      <c r="J501" s="251"/>
      <c r="K501" s="251"/>
      <c r="L501" s="184"/>
      <c r="M501" s="186"/>
      <c r="N501" s="187"/>
      <c r="O501" s="187"/>
      <c r="P501" s="187"/>
      <c r="Q501" s="187"/>
      <c r="R501" s="187"/>
      <c r="S501" s="187"/>
      <c r="T501" s="188"/>
      <c r="AT501" s="185" t="s">
        <v>161</v>
      </c>
      <c r="AU501" s="185" t="s">
        <v>80</v>
      </c>
      <c r="AV501" s="5" t="s">
        <v>80</v>
      </c>
      <c r="AW501" s="5" t="s">
        <v>4</v>
      </c>
      <c r="AX501" s="5" t="s">
        <v>15</v>
      </c>
      <c r="AY501" s="185" t="s">
        <v>145</v>
      </c>
    </row>
    <row r="502" spans="1:65" s="35" customFormat="1" ht="66.75" customHeight="1">
      <c r="A502" s="12"/>
      <c r="B502" s="2"/>
      <c r="C502" s="246" t="s">
        <v>1663</v>
      </c>
      <c r="D502" s="246" t="s">
        <v>149</v>
      </c>
      <c r="E502" s="247" t="s">
        <v>1664</v>
      </c>
      <c r="F502" s="248" t="s">
        <v>1665</v>
      </c>
      <c r="G502" s="249" t="s">
        <v>222</v>
      </c>
      <c r="H502" s="250">
        <v>0.135</v>
      </c>
      <c r="I502" s="3"/>
      <c r="J502" s="272">
        <f>ROUND(I502*H502,2)</f>
        <v>0</v>
      </c>
      <c r="K502" s="248" t="s">
        <v>736</v>
      </c>
      <c r="L502" s="2"/>
      <c r="M502" s="4" t="s">
        <v>3</v>
      </c>
      <c r="N502" s="179" t="s">
        <v>43</v>
      </c>
      <c r="O502" s="53"/>
      <c r="P502" s="180">
        <f>O502*H502</f>
        <v>0</v>
      </c>
      <c r="Q502" s="180">
        <v>0</v>
      </c>
      <c r="R502" s="180">
        <f>Q502*H502</f>
        <v>0</v>
      </c>
      <c r="S502" s="180">
        <v>0</v>
      </c>
      <c r="T502" s="181">
        <f>S502*H502</f>
        <v>0</v>
      </c>
      <c r="U502" s="12"/>
      <c r="V502" s="12"/>
      <c r="W502" s="12"/>
      <c r="X502" s="12"/>
      <c r="Y502" s="12"/>
      <c r="Z502" s="12"/>
      <c r="AA502" s="12"/>
      <c r="AB502" s="12"/>
      <c r="AC502" s="12"/>
      <c r="AD502" s="12"/>
      <c r="AE502" s="12"/>
      <c r="AR502" s="182" t="s">
        <v>232</v>
      </c>
      <c r="AT502" s="182" t="s">
        <v>149</v>
      </c>
      <c r="AU502" s="182" t="s">
        <v>80</v>
      </c>
      <c r="AY502" s="22" t="s">
        <v>145</v>
      </c>
      <c r="BE502" s="183">
        <f>IF(N502="základní",J502,0)</f>
        <v>0</v>
      </c>
      <c r="BF502" s="183">
        <f>IF(N502="snížená",J502,0)</f>
        <v>0</v>
      </c>
      <c r="BG502" s="183">
        <f>IF(N502="zákl. přenesená",J502,0)</f>
        <v>0</v>
      </c>
      <c r="BH502" s="183">
        <f>IF(N502="sníž. přenesená",J502,0)</f>
        <v>0</v>
      </c>
      <c r="BI502" s="183">
        <f>IF(N502="nulová",J502,0)</f>
        <v>0</v>
      </c>
      <c r="BJ502" s="22" t="s">
        <v>15</v>
      </c>
      <c r="BK502" s="183">
        <f>ROUND(I502*H502,2)</f>
        <v>0</v>
      </c>
      <c r="BL502" s="22" t="s">
        <v>232</v>
      </c>
      <c r="BM502" s="182" t="s">
        <v>1666</v>
      </c>
    </row>
    <row r="503" spans="1:47" s="35" customFormat="1" ht="12">
      <c r="A503" s="12"/>
      <c r="B503" s="2"/>
      <c r="C503" s="99"/>
      <c r="D503" s="279" t="s">
        <v>738</v>
      </c>
      <c r="E503" s="99"/>
      <c r="F503" s="280" t="s">
        <v>1667</v>
      </c>
      <c r="G503" s="99"/>
      <c r="H503" s="99"/>
      <c r="I503" s="12"/>
      <c r="J503" s="99"/>
      <c r="K503" s="99"/>
      <c r="L503" s="2"/>
      <c r="M503" s="274"/>
      <c r="N503" s="275"/>
      <c r="O503" s="53"/>
      <c r="P503" s="53"/>
      <c r="Q503" s="53"/>
      <c r="R503" s="53"/>
      <c r="S503" s="53"/>
      <c r="T503" s="54"/>
      <c r="U503" s="12"/>
      <c r="V503" s="12"/>
      <c r="W503" s="12"/>
      <c r="X503" s="12"/>
      <c r="Y503" s="12"/>
      <c r="Z503" s="12"/>
      <c r="AA503" s="12"/>
      <c r="AB503" s="12"/>
      <c r="AC503" s="12"/>
      <c r="AD503" s="12"/>
      <c r="AE503" s="12"/>
      <c r="AT503" s="22" t="s">
        <v>738</v>
      </c>
      <c r="AU503" s="22" t="s">
        <v>80</v>
      </c>
    </row>
    <row r="504" spans="1:65" s="35" customFormat="1" ht="24.2" customHeight="1">
      <c r="A504" s="12"/>
      <c r="B504" s="2"/>
      <c r="C504" s="246" t="s">
        <v>1668</v>
      </c>
      <c r="D504" s="246" t="s">
        <v>149</v>
      </c>
      <c r="E504" s="247" t="s">
        <v>1669</v>
      </c>
      <c r="F504" s="248" t="s">
        <v>1670</v>
      </c>
      <c r="G504" s="249" t="s">
        <v>159</v>
      </c>
      <c r="H504" s="250">
        <v>6.133</v>
      </c>
      <c r="I504" s="3"/>
      <c r="J504" s="272">
        <f>ROUND(I504*H504,2)</f>
        <v>0</v>
      </c>
      <c r="K504" s="248" t="s">
        <v>3</v>
      </c>
      <c r="L504" s="2"/>
      <c r="M504" s="4" t="s">
        <v>3</v>
      </c>
      <c r="N504" s="179" t="s">
        <v>43</v>
      </c>
      <c r="O504" s="53"/>
      <c r="P504" s="180">
        <f>O504*H504</f>
        <v>0</v>
      </c>
      <c r="Q504" s="180">
        <v>0</v>
      </c>
      <c r="R504" s="180">
        <f>Q504*H504</f>
        <v>0</v>
      </c>
      <c r="S504" s="180">
        <v>0</v>
      </c>
      <c r="T504" s="181">
        <f>S504*H504</f>
        <v>0</v>
      </c>
      <c r="U504" s="12"/>
      <c r="V504" s="12"/>
      <c r="W504" s="12"/>
      <c r="X504" s="12"/>
      <c r="Y504" s="12"/>
      <c r="Z504" s="12"/>
      <c r="AA504" s="12"/>
      <c r="AB504" s="12"/>
      <c r="AC504" s="12"/>
      <c r="AD504" s="12"/>
      <c r="AE504" s="12"/>
      <c r="AR504" s="182" t="s">
        <v>232</v>
      </c>
      <c r="AT504" s="182" t="s">
        <v>149</v>
      </c>
      <c r="AU504" s="182" t="s">
        <v>80</v>
      </c>
      <c r="AY504" s="22" t="s">
        <v>145</v>
      </c>
      <c r="BE504" s="183">
        <f>IF(N504="základní",J504,0)</f>
        <v>0</v>
      </c>
      <c r="BF504" s="183">
        <f>IF(N504="snížená",J504,0)</f>
        <v>0</v>
      </c>
      <c r="BG504" s="183">
        <f>IF(N504="zákl. přenesená",J504,0)</f>
        <v>0</v>
      </c>
      <c r="BH504" s="183">
        <f>IF(N504="sníž. přenesená",J504,0)</f>
        <v>0</v>
      </c>
      <c r="BI504" s="183">
        <f>IF(N504="nulová",J504,0)</f>
        <v>0</v>
      </c>
      <c r="BJ504" s="22" t="s">
        <v>15</v>
      </c>
      <c r="BK504" s="183">
        <f>ROUND(I504*H504,2)</f>
        <v>0</v>
      </c>
      <c r="BL504" s="22" t="s">
        <v>232</v>
      </c>
      <c r="BM504" s="182" t="s">
        <v>1671</v>
      </c>
    </row>
    <row r="505" spans="2:51" s="6" customFormat="1" ht="12">
      <c r="B505" s="189"/>
      <c r="C505" s="256"/>
      <c r="D505" s="252" t="s">
        <v>161</v>
      </c>
      <c r="E505" s="257" t="s">
        <v>3</v>
      </c>
      <c r="F505" s="258" t="s">
        <v>1516</v>
      </c>
      <c r="G505" s="256"/>
      <c r="H505" s="257" t="s">
        <v>3</v>
      </c>
      <c r="J505" s="256"/>
      <c r="K505" s="256"/>
      <c r="L505" s="189"/>
      <c r="M505" s="191"/>
      <c r="N505" s="192"/>
      <c r="O505" s="192"/>
      <c r="P505" s="192"/>
      <c r="Q505" s="192"/>
      <c r="R505" s="192"/>
      <c r="S505" s="192"/>
      <c r="T505" s="193"/>
      <c r="AT505" s="190" t="s">
        <v>161</v>
      </c>
      <c r="AU505" s="190" t="s">
        <v>80</v>
      </c>
      <c r="AV505" s="6" t="s">
        <v>15</v>
      </c>
      <c r="AW505" s="6" t="s">
        <v>33</v>
      </c>
      <c r="AX505" s="6" t="s">
        <v>72</v>
      </c>
      <c r="AY505" s="190" t="s">
        <v>145</v>
      </c>
    </row>
    <row r="506" spans="2:51" s="5" customFormat="1" ht="12">
      <c r="B506" s="184"/>
      <c r="C506" s="251"/>
      <c r="D506" s="252" t="s">
        <v>161</v>
      </c>
      <c r="E506" s="253" t="s">
        <v>3</v>
      </c>
      <c r="F506" s="254" t="s">
        <v>1347</v>
      </c>
      <c r="G506" s="251"/>
      <c r="H506" s="255">
        <v>20.103</v>
      </c>
      <c r="J506" s="251"/>
      <c r="K506" s="251"/>
      <c r="L506" s="184"/>
      <c r="M506" s="186"/>
      <c r="N506" s="187"/>
      <c r="O506" s="187"/>
      <c r="P506" s="187"/>
      <c r="Q506" s="187"/>
      <c r="R506" s="187"/>
      <c r="S506" s="187"/>
      <c r="T506" s="188"/>
      <c r="AT506" s="185" t="s">
        <v>161</v>
      </c>
      <c r="AU506" s="185" t="s">
        <v>80</v>
      </c>
      <c r="AV506" s="5" t="s">
        <v>80</v>
      </c>
      <c r="AW506" s="5" t="s">
        <v>33</v>
      </c>
      <c r="AX506" s="5" t="s">
        <v>72</v>
      </c>
      <c r="AY506" s="185" t="s">
        <v>145</v>
      </c>
    </row>
    <row r="507" spans="2:51" s="5" customFormat="1" ht="12">
      <c r="B507" s="184"/>
      <c r="C507" s="251"/>
      <c r="D507" s="252" t="s">
        <v>161</v>
      </c>
      <c r="E507" s="253" t="s">
        <v>3</v>
      </c>
      <c r="F507" s="254" t="s">
        <v>1672</v>
      </c>
      <c r="G507" s="251"/>
      <c r="H507" s="255">
        <v>-13.97</v>
      </c>
      <c r="J507" s="251"/>
      <c r="K507" s="251"/>
      <c r="L507" s="184"/>
      <c r="M507" s="186"/>
      <c r="N507" s="187"/>
      <c r="O507" s="187"/>
      <c r="P507" s="187"/>
      <c r="Q507" s="187"/>
      <c r="R507" s="187"/>
      <c r="S507" s="187"/>
      <c r="T507" s="188"/>
      <c r="AT507" s="185" t="s">
        <v>161</v>
      </c>
      <c r="AU507" s="185" t="s">
        <v>80</v>
      </c>
      <c r="AV507" s="5" t="s">
        <v>80</v>
      </c>
      <c r="AW507" s="5" t="s">
        <v>33</v>
      </c>
      <c r="AX507" s="5" t="s">
        <v>72</v>
      </c>
      <c r="AY507" s="185" t="s">
        <v>145</v>
      </c>
    </row>
    <row r="508" spans="2:51" s="7" customFormat="1" ht="12">
      <c r="B508" s="194"/>
      <c r="C508" s="259"/>
      <c r="D508" s="252" t="s">
        <v>161</v>
      </c>
      <c r="E508" s="260" t="s">
        <v>3</v>
      </c>
      <c r="F508" s="261" t="s">
        <v>172</v>
      </c>
      <c r="G508" s="259"/>
      <c r="H508" s="262">
        <v>6.133</v>
      </c>
      <c r="J508" s="259"/>
      <c r="K508" s="259"/>
      <c r="L508" s="194"/>
      <c r="M508" s="196"/>
      <c r="N508" s="197"/>
      <c r="O508" s="197"/>
      <c r="P508" s="197"/>
      <c r="Q508" s="197"/>
      <c r="R508" s="197"/>
      <c r="S508" s="197"/>
      <c r="T508" s="198"/>
      <c r="AT508" s="195" t="s">
        <v>161</v>
      </c>
      <c r="AU508" s="195" t="s">
        <v>80</v>
      </c>
      <c r="AV508" s="7" t="s">
        <v>90</v>
      </c>
      <c r="AW508" s="7" t="s">
        <v>33</v>
      </c>
      <c r="AX508" s="7" t="s">
        <v>15</v>
      </c>
      <c r="AY508" s="195" t="s">
        <v>145</v>
      </c>
    </row>
    <row r="509" spans="2:63" s="1" customFormat="1" ht="22.9" customHeight="1">
      <c r="B509" s="171"/>
      <c r="C509" s="242"/>
      <c r="D509" s="240" t="s">
        <v>71</v>
      </c>
      <c r="E509" s="244" t="s">
        <v>1673</v>
      </c>
      <c r="F509" s="244" t="s">
        <v>1674</v>
      </c>
      <c r="G509" s="242"/>
      <c r="H509" s="242"/>
      <c r="J509" s="245">
        <f>BK509</f>
        <v>0</v>
      </c>
      <c r="K509" s="242"/>
      <c r="L509" s="171"/>
      <c r="M509" s="173"/>
      <c r="N509" s="174"/>
      <c r="O509" s="174"/>
      <c r="P509" s="175">
        <f>SUM(P510:P524)</f>
        <v>0</v>
      </c>
      <c r="Q509" s="174"/>
      <c r="R509" s="175">
        <f>SUM(R510:R524)</f>
        <v>0.30507249999999997</v>
      </c>
      <c r="S509" s="174"/>
      <c r="T509" s="176">
        <f>SUM(T510:T524)</f>
        <v>0</v>
      </c>
      <c r="AR509" s="172" t="s">
        <v>80</v>
      </c>
      <c r="AT509" s="177" t="s">
        <v>71</v>
      </c>
      <c r="AU509" s="177" t="s">
        <v>15</v>
      </c>
      <c r="AY509" s="172" t="s">
        <v>145</v>
      </c>
      <c r="BK509" s="178">
        <f>SUM(BK510:BK524)</f>
        <v>0</v>
      </c>
    </row>
    <row r="510" spans="1:65" s="35" customFormat="1" ht="24.2" customHeight="1">
      <c r="A510" s="12"/>
      <c r="B510" s="2"/>
      <c r="C510" s="246" t="s">
        <v>1675</v>
      </c>
      <c r="D510" s="246" t="s">
        <v>149</v>
      </c>
      <c r="E510" s="247" t="s">
        <v>1676</v>
      </c>
      <c r="F510" s="248" t="s">
        <v>1677</v>
      </c>
      <c r="G510" s="249" t="s">
        <v>190</v>
      </c>
      <c r="H510" s="250">
        <v>73.25</v>
      </c>
      <c r="I510" s="3"/>
      <c r="J510" s="272">
        <f>ROUND(I510*H510,2)</f>
        <v>0</v>
      </c>
      <c r="K510" s="248" t="s">
        <v>736</v>
      </c>
      <c r="L510" s="2"/>
      <c r="M510" s="4" t="s">
        <v>3</v>
      </c>
      <c r="N510" s="179" t="s">
        <v>43</v>
      </c>
      <c r="O510" s="53"/>
      <c r="P510" s="180">
        <f>O510*H510</f>
        <v>0</v>
      </c>
      <c r="Q510" s="180">
        <v>0.00387</v>
      </c>
      <c r="R510" s="180">
        <f>Q510*H510</f>
        <v>0.2834775</v>
      </c>
      <c r="S510" s="180">
        <v>0</v>
      </c>
      <c r="T510" s="181">
        <f>S510*H510</f>
        <v>0</v>
      </c>
      <c r="U510" s="12"/>
      <c r="V510" s="12"/>
      <c r="W510" s="12"/>
      <c r="X510" s="12"/>
      <c r="Y510" s="12"/>
      <c r="Z510" s="12"/>
      <c r="AA510" s="12"/>
      <c r="AB510" s="12"/>
      <c r="AC510" s="12"/>
      <c r="AD510" s="12"/>
      <c r="AE510" s="12"/>
      <c r="AR510" s="182" t="s">
        <v>232</v>
      </c>
      <c r="AT510" s="182" t="s">
        <v>149</v>
      </c>
      <c r="AU510" s="182" t="s">
        <v>80</v>
      </c>
      <c r="AY510" s="22" t="s">
        <v>145</v>
      </c>
      <c r="BE510" s="183">
        <f>IF(N510="základní",J510,0)</f>
        <v>0</v>
      </c>
      <c r="BF510" s="183">
        <f>IF(N510="snížená",J510,0)</f>
        <v>0</v>
      </c>
      <c r="BG510" s="183">
        <f>IF(N510="zákl. přenesená",J510,0)</f>
        <v>0</v>
      </c>
      <c r="BH510" s="183">
        <f>IF(N510="sníž. přenesená",J510,0)</f>
        <v>0</v>
      </c>
      <c r="BI510" s="183">
        <f>IF(N510="nulová",J510,0)</f>
        <v>0</v>
      </c>
      <c r="BJ510" s="22" t="s">
        <v>15</v>
      </c>
      <c r="BK510" s="183">
        <f>ROUND(I510*H510,2)</f>
        <v>0</v>
      </c>
      <c r="BL510" s="22" t="s">
        <v>232</v>
      </c>
      <c r="BM510" s="182" t="s">
        <v>1678</v>
      </c>
    </row>
    <row r="511" spans="1:47" s="35" customFormat="1" ht="12">
      <c r="A511" s="12"/>
      <c r="B511" s="2"/>
      <c r="C511" s="99"/>
      <c r="D511" s="279" t="s">
        <v>738</v>
      </c>
      <c r="E511" s="99"/>
      <c r="F511" s="280" t="s">
        <v>1679</v>
      </c>
      <c r="G511" s="99"/>
      <c r="H511" s="99"/>
      <c r="I511" s="12"/>
      <c r="J511" s="99"/>
      <c r="K511" s="99"/>
      <c r="L511" s="2"/>
      <c r="M511" s="274"/>
      <c r="N511" s="275"/>
      <c r="O511" s="53"/>
      <c r="P511" s="53"/>
      <c r="Q511" s="53"/>
      <c r="R511" s="53"/>
      <c r="S511" s="53"/>
      <c r="T511" s="54"/>
      <c r="U511" s="12"/>
      <c r="V511" s="12"/>
      <c r="W511" s="12"/>
      <c r="X511" s="12"/>
      <c r="Y511" s="12"/>
      <c r="Z511" s="12"/>
      <c r="AA511" s="12"/>
      <c r="AB511" s="12"/>
      <c r="AC511" s="12"/>
      <c r="AD511" s="12"/>
      <c r="AE511" s="12"/>
      <c r="AT511" s="22" t="s">
        <v>738</v>
      </c>
      <c r="AU511" s="22" t="s">
        <v>80</v>
      </c>
    </row>
    <row r="512" spans="2:51" s="6" customFormat="1" ht="12">
      <c r="B512" s="189"/>
      <c r="C512" s="256"/>
      <c r="D512" s="252" t="s">
        <v>161</v>
      </c>
      <c r="E512" s="257" t="s">
        <v>3</v>
      </c>
      <c r="F512" s="258" t="s">
        <v>1639</v>
      </c>
      <c r="G512" s="256"/>
      <c r="H512" s="257" t="s">
        <v>3</v>
      </c>
      <c r="J512" s="256"/>
      <c r="K512" s="256"/>
      <c r="L512" s="189"/>
      <c r="M512" s="191"/>
      <c r="N512" s="192"/>
      <c r="O512" s="192"/>
      <c r="P512" s="192"/>
      <c r="Q512" s="192"/>
      <c r="R512" s="192"/>
      <c r="S512" s="192"/>
      <c r="T512" s="193"/>
      <c r="AT512" s="190" t="s">
        <v>161</v>
      </c>
      <c r="AU512" s="190" t="s">
        <v>80</v>
      </c>
      <c r="AV512" s="6" t="s">
        <v>15</v>
      </c>
      <c r="AW512" s="6" t="s">
        <v>33</v>
      </c>
      <c r="AX512" s="6" t="s">
        <v>72</v>
      </c>
      <c r="AY512" s="190" t="s">
        <v>145</v>
      </c>
    </row>
    <row r="513" spans="2:51" s="6" customFormat="1" ht="12">
      <c r="B513" s="189"/>
      <c r="C513" s="256"/>
      <c r="D513" s="252" t="s">
        <v>161</v>
      </c>
      <c r="E513" s="257" t="s">
        <v>3</v>
      </c>
      <c r="F513" s="258" t="s">
        <v>1516</v>
      </c>
      <c r="G513" s="256"/>
      <c r="H513" s="257" t="s">
        <v>3</v>
      </c>
      <c r="J513" s="256"/>
      <c r="K513" s="256"/>
      <c r="L513" s="189"/>
      <c r="M513" s="191"/>
      <c r="N513" s="192"/>
      <c r="O513" s="192"/>
      <c r="P513" s="192"/>
      <c r="Q513" s="192"/>
      <c r="R513" s="192"/>
      <c r="S513" s="192"/>
      <c r="T513" s="193"/>
      <c r="AT513" s="190" t="s">
        <v>161</v>
      </c>
      <c r="AU513" s="190" t="s">
        <v>80</v>
      </c>
      <c r="AV513" s="6" t="s">
        <v>15</v>
      </c>
      <c r="AW513" s="6" t="s">
        <v>33</v>
      </c>
      <c r="AX513" s="6" t="s">
        <v>72</v>
      </c>
      <c r="AY513" s="190" t="s">
        <v>145</v>
      </c>
    </row>
    <row r="514" spans="2:51" s="5" customFormat="1" ht="12">
      <c r="B514" s="184"/>
      <c r="C514" s="251"/>
      <c r="D514" s="252" t="s">
        <v>161</v>
      </c>
      <c r="E514" s="253" t="s">
        <v>3</v>
      </c>
      <c r="F514" s="254" t="s">
        <v>1680</v>
      </c>
      <c r="G514" s="251"/>
      <c r="H514" s="255">
        <v>17.95</v>
      </c>
      <c r="J514" s="251"/>
      <c r="K514" s="251"/>
      <c r="L514" s="184"/>
      <c r="M514" s="186"/>
      <c r="N514" s="187"/>
      <c r="O514" s="187"/>
      <c r="P514" s="187"/>
      <c r="Q514" s="187"/>
      <c r="R514" s="187"/>
      <c r="S514" s="187"/>
      <c r="T514" s="188"/>
      <c r="AT514" s="185" t="s">
        <v>161</v>
      </c>
      <c r="AU514" s="185" t="s">
        <v>80</v>
      </c>
      <c r="AV514" s="5" t="s">
        <v>80</v>
      </c>
      <c r="AW514" s="5" t="s">
        <v>33</v>
      </c>
      <c r="AX514" s="5" t="s">
        <v>72</v>
      </c>
      <c r="AY514" s="185" t="s">
        <v>145</v>
      </c>
    </row>
    <row r="515" spans="2:51" s="6" customFormat="1" ht="12">
      <c r="B515" s="189"/>
      <c r="C515" s="256"/>
      <c r="D515" s="252" t="s">
        <v>161</v>
      </c>
      <c r="E515" s="257" t="s">
        <v>3</v>
      </c>
      <c r="F515" s="258" t="s">
        <v>1467</v>
      </c>
      <c r="G515" s="256"/>
      <c r="H515" s="257" t="s">
        <v>3</v>
      </c>
      <c r="J515" s="256"/>
      <c r="K515" s="256"/>
      <c r="L515" s="189"/>
      <c r="M515" s="191"/>
      <c r="N515" s="192"/>
      <c r="O515" s="192"/>
      <c r="P515" s="192"/>
      <c r="Q515" s="192"/>
      <c r="R515" s="192"/>
      <c r="S515" s="192"/>
      <c r="T515" s="193"/>
      <c r="AT515" s="190" t="s">
        <v>161</v>
      </c>
      <c r="AU515" s="190" t="s">
        <v>80</v>
      </c>
      <c r="AV515" s="6" t="s">
        <v>15</v>
      </c>
      <c r="AW515" s="6" t="s">
        <v>33</v>
      </c>
      <c r="AX515" s="6" t="s">
        <v>72</v>
      </c>
      <c r="AY515" s="190" t="s">
        <v>145</v>
      </c>
    </row>
    <row r="516" spans="2:51" s="5" customFormat="1" ht="12">
      <c r="B516" s="184"/>
      <c r="C516" s="251"/>
      <c r="D516" s="252" t="s">
        <v>161</v>
      </c>
      <c r="E516" s="253" t="s">
        <v>3</v>
      </c>
      <c r="F516" s="254" t="s">
        <v>1681</v>
      </c>
      <c r="G516" s="251"/>
      <c r="H516" s="255">
        <v>55.3</v>
      </c>
      <c r="J516" s="251"/>
      <c r="K516" s="251"/>
      <c r="L516" s="184"/>
      <c r="M516" s="186"/>
      <c r="N516" s="187"/>
      <c r="O516" s="187"/>
      <c r="P516" s="187"/>
      <c r="Q516" s="187"/>
      <c r="R516" s="187"/>
      <c r="S516" s="187"/>
      <c r="T516" s="188"/>
      <c r="AT516" s="185" t="s">
        <v>161</v>
      </c>
      <c r="AU516" s="185" t="s">
        <v>80</v>
      </c>
      <c r="AV516" s="5" t="s">
        <v>80</v>
      </c>
      <c r="AW516" s="5" t="s">
        <v>33</v>
      </c>
      <c r="AX516" s="5" t="s">
        <v>72</v>
      </c>
      <c r="AY516" s="185" t="s">
        <v>145</v>
      </c>
    </row>
    <row r="517" spans="2:51" s="7" customFormat="1" ht="12">
      <c r="B517" s="194"/>
      <c r="C517" s="259"/>
      <c r="D517" s="252" t="s">
        <v>161</v>
      </c>
      <c r="E517" s="260" t="s">
        <v>3</v>
      </c>
      <c r="F517" s="261" t="s">
        <v>172</v>
      </c>
      <c r="G517" s="259"/>
      <c r="H517" s="262">
        <v>73.25</v>
      </c>
      <c r="J517" s="259"/>
      <c r="K517" s="259"/>
      <c r="L517" s="194"/>
      <c r="M517" s="196"/>
      <c r="N517" s="197"/>
      <c r="O517" s="197"/>
      <c r="P517" s="197"/>
      <c r="Q517" s="197"/>
      <c r="R517" s="197"/>
      <c r="S517" s="197"/>
      <c r="T517" s="198"/>
      <c r="AT517" s="195" t="s">
        <v>161</v>
      </c>
      <c r="AU517" s="195" t="s">
        <v>80</v>
      </c>
      <c r="AV517" s="7" t="s">
        <v>90</v>
      </c>
      <c r="AW517" s="7" t="s">
        <v>33</v>
      </c>
      <c r="AX517" s="7" t="s">
        <v>15</v>
      </c>
      <c r="AY517" s="195" t="s">
        <v>145</v>
      </c>
    </row>
    <row r="518" spans="1:65" s="35" customFormat="1" ht="37.9" customHeight="1">
      <c r="A518" s="12"/>
      <c r="B518" s="2"/>
      <c r="C518" s="246" t="s">
        <v>1682</v>
      </c>
      <c r="D518" s="246" t="s">
        <v>149</v>
      </c>
      <c r="E518" s="247" t="s">
        <v>1683</v>
      </c>
      <c r="F518" s="248" t="s">
        <v>1684</v>
      </c>
      <c r="G518" s="249" t="s">
        <v>190</v>
      </c>
      <c r="H518" s="250">
        <v>5.5</v>
      </c>
      <c r="I518" s="3"/>
      <c r="J518" s="272">
        <f>ROUND(I518*H518,2)</f>
        <v>0</v>
      </c>
      <c r="K518" s="248" t="s">
        <v>736</v>
      </c>
      <c r="L518" s="2"/>
      <c r="M518" s="4" t="s">
        <v>3</v>
      </c>
      <c r="N518" s="179" t="s">
        <v>43</v>
      </c>
      <c r="O518" s="53"/>
      <c r="P518" s="180">
        <f>O518*H518</f>
        <v>0</v>
      </c>
      <c r="Q518" s="180">
        <v>0.00217</v>
      </c>
      <c r="R518" s="180">
        <f>Q518*H518</f>
        <v>0.011935000000000001</v>
      </c>
      <c r="S518" s="180">
        <v>0</v>
      </c>
      <c r="T518" s="181">
        <f>S518*H518</f>
        <v>0</v>
      </c>
      <c r="U518" s="12"/>
      <c r="V518" s="12"/>
      <c r="W518" s="12"/>
      <c r="X518" s="12"/>
      <c r="Y518" s="12"/>
      <c r="Z518" s="12"/>
      <c r="AA518" s="12"/>
      <c r="AB518" s="12"/>
      <c r="AC518" s="12"/>
      <c r="AD518" s="12"/>
      <c r="AE518" s="12"/>
      <c r="AR518" s="182" t="s">
        <v>232</v>
      </c>
      <c r="AT518" s="182" t="s">
        <v>149</v>
      </c>
      <c r="AU518" s="182" t="s">
        <v>80</v>
      </c>
      <c r="AY518" s="22" t="s">
        <v>145</v>
      </c>
      <c r="BE518" s="183">
        <f>IF(N518="základní",J518,0)</f>
        <v>0</v>
      </c>
      <c r="BF518" s="183">
        <f>IF(N518="snížená",J518,0)</f>
        <v>0</v>
      </c>
      <c r="BG518" s="183">
        <f>IF(N518="zákl. přenesená",J518,0)</f>
        <v>0</v>
      </c>
      <c r="BH518" s="183">
        <f>IF(N518="sníž. přenesená",J518,0)</f>
        <v>0</v>
      </c>
      <c r="BI518" s="183">
        <f>IF(N518="nulová",J518,0)</f>
        <v>0</v>
      </c>
      <c r="BJ518" s="22" t="s">
        <v>15</v>
      </c>
      <c r="BK518" s="183">
        <f>ROUND(I518*H518,2)</f>
        <v>0</v>
      </c>
      <c r="BL518" s="22" t="s">
        <v>232</v>
      </c>
      <c r="BM518" s="182" t="s">
        <v>1685</v>
      </c>
    </row>
    <row r="519" spans="1:47" s="35" customFormat="1" ht="12">
      <c r="A519" s="12"/>
      <c r="B519" s="2"/>
      <c r="C519" s="99"/>
      <c r="D519" s="279" t="s">
        <v>738</v>
      </c>
      <c r="E519" s="99"/>
      <c r="F519" s="280" t="s">
        <v>1686</v>
      </c>
      <c r="G519" s="99"/>
      <c r="H519" s="99"/>
      <c r="I519" s="12"/>
      <c r="J519" s="99"/>
      <c r="K519" s="99"/>
      <c r="L519" s="2"/>
      <c r="M519" s="274"/>
      <c r="N519" s="275"/>
      <c r="O519" s="53"/>
      <c r="P519" s="53"/>
      <c r="Q519" s="53"/>
      <c r="R519" s="53"/>
      <c r="S519" s="53"/>
      <c r="T519" s="54"/>
      <c r="U519" s="12"/>
      <c r="V519" s="12"/>
      <c r="W519" s="12"/>
      <c r="X519" s="12"/>
      <c r="Y519" s="12"/>
      <c r="Z519" s="12"/>
      <c r="AA519" s="12"/>
      <c r="AB519" s="12"/>
      <c r="AC519" s="12"/>
      <c r="AD519" s="12"/>
      <c r="AE519" s="12"/>
      <c r="AT519" s="22" t="s">
        <v>738</v>
      </c>
      <c r="AU519" s="22" t="s">
        <v>80</v>
      </c>
    </row>
    <row r="520" spans="2:51" s="5" customFormat="1" ht="12">
      <c r="B520" s="184"/>
      <c r="C520" s="251"/>
      <c r="D520" s="252" t="s">
        <v>161</v>
      </c>
      <c r="E520" s="253" t="s">
        <v>3</v>
      </c>
      <c r="F520" s="254" t="s">
        <v>1687</v>
      </c>
      <c r="G520" s="251"/>
      <c r="H520" s="255">
        <v>5.5</v>
      </c>
      <c r="J520" s="251"/>
      <c r="K520" s="251"/>
      <c r="L520" s="184"/>
      <c r="M520" s="186"/>
      <c r="N520" s="187"/>
      <c r="O520" s="187"/>
      <c r="P520" s="187"/>
      <c r="Q520" s="187"/>
      <c r="R520" s="187"/>
      <c r="S520" s="187"/>
      <c r="T520" s="188"/>
      <c r="AT520" s="185" t="s">
        <v>161</v>
      </c>
      <c r="AU520" s="185" t="s">
        <v>80</v>
      </c>
      <c r="AV520" s="5" t="s">
        <v>80</v>
      </c>
      <c r="AW520" s="5" t="s">
        <v>33</v>
      </c>
      <c r="AX520" s="5" t="s">
        <v>15</v>
      </c>
      <c r="AY520" s="185" t="s">
        <v>145</v>
      </c>
    </row>
    <row r="521" spans="1:65" s="35" customFormat="1" ht="37.9" customHeight="1">
      <c r="A521" s="12"/>
      <c r="B521" s="2"/>
      <c r="C521" s="246" t="s">
        <v>1688</v>
      </c>
      <c r="D521" s="246" t="s">
        <v>149</v>
      </c>
      <c r="E521" s="247" t="s">
        <v>1689</v>
      </c>
      <c r="F521" s="248" t="s">
        <v>1690</v>
      </c>
      <c r="G521" s="249" t="s">
        <v>190</v>
      </c>
      <c r="H521" s="250">
        <v>4.6</v>
      </c>
      <c r="I521" s="3"/>
      <c r="J521" s="272">
        <f>ROUND(I521*H521,2)</f>
        <v>0</v>
      </c>
      <c r="K521" s="248" t="s">
        <v>3</v>
      </c>
      <c r="L521" s="2"/>
      <c r="M521" s="4" t="s">
        <v>3</v>
      </c>
      <c r="N521" s="179" t="s">
        <v>43</v>
      </c>
      <c r="O521" s="53"/>
      <c r="P521" s="180">
        <f>O521*H521</f>
        <v>0</v>
      </c>
      <c r="Q521" s="180">
        <v>0.0021</v>
      </c>
      <c r="R521" s="180">
        <f>Q521*H521</f>
        <v>0.009659999999999998</v>
      </c>
      <c r="S521" s="180">
        <v>0</v>
      </c>
      <c r="T521" s="181">
        <f>S521*H521</f>
        <v>0</v>
      </c>
      <c r="U521" s="12"/>
      <c r="V521" s="12"/>
      <c r="W521" s="12"/>
      <c r="X521" s="12"/>
      <c r="Y521" s="12"/>
      <c r="Z521" s="12"/>
      <c r="AA521" s="12"/>
      <c r="AB521" s="12"/>
      <c r="AC521" s="12"/>
      <c r="AD521" s="12"/>
      <c r="AE521" s="12"/>
      <c r="AR521" s="182" t="s">
        <v>232</v>
      </c>
      <c r="AT521" s="182" t="s">
        <v>149</v>
      </c>
      <c r="AU521" s="182" t="s">
        <v>80</v>
      </c>
      <c r="AY521" s="22" t="s">
        <v>145</v>
      </c>
      <c r="BE521" s="183">
        <f>IF(N521="základní",J521,0)</f>
        <v>0</v>
      </c>
      <c r="BF521" s="183">
        <f>IF(N521="snížená",J521,0)</f>
        <v>0</v>
      </c>
      <c r="BG521" s="183">
        <f>IF(N521="zákl. přenesená",J521,0)</f>
        <v>0</v>
      </c>
      <c r="BH521" s="183">
        <f>IF(N521="sníž. přenesená",J521,0)</f>
        <v>0</v>
      </c>
      <c r="BI521" s="183">
        <f>IF(N521="nulová",J521,0)</f>
        <v>0</v>
      </c>
      <c r="BJ521" s="22" t="s">
        <v>15</v>
      </c>
      <c r="BK521" s="183">
        <f>ROUND(I521*H521,2)</f>
        <v>0</v>
      </c>
      <c r="BL521" s="22" t="s">
        <v>232</v>
      </c>
      <c r="BM521" s="182" t="s">
        <v>1691</v>
      </c>
    </row>
    <row r="522" spans="2:51" s="5" customFormat="1" ht="12">
      <c r="B522" s="184"/>
      <c r="C522" s="251"/>
      <c r="D522" s="252" t="s">
        <v>161</v>
      </c>
      <c r="E522" s="253" t="s">
        <v>3</v>
      </c>
      <c r="F522" s="254" t="s">
        <v>1692</v>
      </c>
      <c r="G522" s="251"/>
      <c r="H522" s="255">
        <v>4.6</v>
      </c>
      <c r="J522" s="251"/>
      <c r="K522" s="251"/>
      <c r="L522" s="184"/>
      <c r="M522" s="186"/>
      <c r="N522" s="187"/>
      <c r="O522" s="187"/>
      <c r="P522" s="187"/>
      <c r="Q522" s="187"/>
      <c r="R522" s="187"/>
      <c r="S522" s="187"/>
      <c r="T522" s="188"/>
      <c r="AT522" s="185" t="s">
        <v>161</v>
      </c>
      <c r="AU522" s="185" t="s">
        <v>80</v>
      </c>
      <c r="AV522" s="5" t="s">
        <v>80</v>
      </c>
      <c r="AW522" s="5" t="s">
        <v>33</v>
      </c>
      <c r="AX522" s="5" t="s">
        <v>15</v>
      </c>
      <c r="AY522" s="185" t="s">
        <v>145</v>
      </c>
    </row>
    <row r="523" spans="1:65" s="35" customFormat="1" ht="44.25" customHeight="1">
      <c r="A523" s="12"/>
      <c r="B523" s="2"/>
      <c r="C523" s="246" t="s">
        <v>1693</v>
      </c>
      <c r="D523" s="246" t="s">
        <v>149</v>
      </c>
      <c r="E523" s="247" t="s">
        <v>1694</v>
      </c>
      <c r="F523" s="248" t="s">
        <v>1695</v>
      </c>
      <c r="G523" s="249" t="s">
        <v>222</v>
      </c>
      <c r="H523" s="250">
        <v>0.305</v>
      </c>
      <c r="I523" s="3"/>
      <c r="J523" s="272">
        <f>ROUND(I523*H523,2)</f>
        <v>0</v>
      </c>
      <c r="K523" s="248" t="s">
        <v>736</v>
      </c>
      <c r="L523" s="2"/>
      <c r="M523" s="4" t="s">
        <v>3</v>
      </c>
      <c r="N523" s="179" t="s">
        <v>43</v>
      </c>
      <c r="O523" s="53"/>
      <c r="P523" s="180">
        <f>O523*H523</f>
        <v>0</v>
      </c>
      <c r="Q523" s="180">
        <v>0</v>
      </c>
      <c r="R523" s="180">
        <f>Q523*H523</f>
        <v>0</v>
      </c>
      <c r="S523" s="180">
        <v>0</v>
      </c>
      <c r="T523" s="181">
        <f>S523*H523</f>
        <v>0</v>
      </c>
      <c r="U523" s="12"/>
      <c r="V523" s="12"/>
      <c r="W523" s="12"/>
      <c r="X523" s="12"/>
      <c r="Y523" s="12"/>
      <c r="Z523" s="12"/>
      <c r="AA523" s="12"/>
      <c r="AB523" s="12"/>
      <c r="AC523" s="12"/>
      <c r="AD523" s="12"/>
      <c r="AE523" s="12"/>
      <c r="AR523" s="182" t="s">
        <v>232</v>
      </c>
      <c r="AT523" s="182" t="s">
        <v>149</v>
      </c>
      <c r="AU523" s="182" t="s">
        <v>80</v>
      </c>
      <c r="AY523" s="22" t="s">
        <v>145</v>
      </c>
      <c r="BE523" s="183">
        <f>IF(N523="základní",J523,0)</f>
        <v>0</v>
      </c>
      <c r="BF523" s="183">
        <f>IF(N523="snížená",J523,0)</f>
        <v>0</v>
      </c>
      <c r="BG523" s="183">
        <f>IF(N523="zákl. přenesená",J523,0)</f>
        <v>0</v>
      </c>
      <c r="BH523" s="183">
        <f>IF(N523="sníž. přenesená",J523,0)</f>
        <v>0</v>
      </c>
      <c r="BI523" s="183">
        <f>IF(N523="nulová",J523,0)</f>
        <v>0</v>
      </c>
      <c r="BJ523" s="22" t="s">
        <v>15</v>
      </c>
      <c r="BK523" s="183">
        <f>ROUND(I523*H523,2)</f>
        <v>0</v>
      </c>
      <c r="BL523" s="22" t="s">
        <v>232</v>
      </c>
      <c r="BM523" s="182" t="s">
        <v>1696</v>
      </c>
    </row>
    <row r="524" spans="1:47" s="35" customFormat="1" ht="12">
      <c r="A524" s="12"/>
      <c r="B524" s="2"/>
      <c r="C524" s="99"/>
      <c r="D524" s="279" t="s">
        <v>738</v>
      </c>
      <c r="E524" s="99"/>
      <c r="F524" s="280" t="s">
        <v>1697</v>
      </c>
      <c r="G524" s="99"/>
      <c r="H524" s="99"/>
      <c r="I524" s="12"/>
      <c r="J524" s="99"/>
      <c r="K524" s="99"/>
      <c r="L524" s="2"/>
      <c r="M524" s="274"/>
      <c r="N524" s="275"/>
      <c r="O524" s="53"/>
      <c r="P524" s="53"/>
      <c r="Q524" s="53"/>
      <c r="R524" s="53"/>
      <c r="S524" s="53"/>
      <c r="T524" s="54"/>
      <c r="U524" s="12"/>
      <c r="V524" s="12"/>
      <c r="W524" s="12"/>
      <c r="X524" s="12"/>
      <c r="Y524" s="12"/>
      <c r="Z524" s="12"/>
      <c r="AA524" s="12"/>
      <c r="AB524" s="12"/>
      <c r="AC524" s="12"/>
      <c r="AD524" s="12"/>
      <c r="AE524" s="12"/>
      <c r="AT524" s="22" t="s">
        <v>738</v>
      </c>
      <c r="AU524" s="22" t="s">
        <v>80</v>
      </c>
    </row>
    <row r="525" spans="2:63" s="1" customFormat="1" ht="22.9" customHeight="1">
      <c r="B525" s="171"/>
      <c r="C525" s="242"/>
      <c r="D525" s="240" t="s">
        <v>71</v>
      </c>
      <c r="E525" s="244" t="s">
        <v>1069</v>
      </c>
      <c r="F525" s="244" t="s">
        <v>1070</v>
      </c>
      <c r="G525" s="242"/>
      <c r="H525" s="242"/>
      <c r="J525" s="245">
        <f>BK525</f>
        <v>0</v>
      </c>
      <c r="K525" s="242"/>
      <c r="L525" s="171"/>
      <c r="M525" s="173"/>
      <c r="N525" s="174"/>
      <c r="O525" s="174"/>
      <c r="P525" s="175">
        <f>SUM(P526:P532)</f>
        <v>0</v>
      </c>
      <c r="Q525" s="174"/>
      <c r="R525" s="175">
        <f>SUM(R526:R532)</f>
        <v>0</v>
      </c>
      <c r="S525" s="174"/>
      <c r="T525" s="176">
        <f>SUM(T526:T532)</f>
        <v>0</v>
      </c>
      <c r="AR525" s="172" t="s">
        <v>80</v>
      </c>
      <c r="AT525" s="177" t="s">
        <v>71</v>
      </c>
      <c r="AU525" s="177" t="s">
        <v>15</v>
      </c>
      <c r="AY525" s="172" t="s">
        <v>145</v>
      </c>
      <c r="BK525" s="178">
        <f>SUM(BK526:BK532)</f>
        <v>0</v>
      </c>
    </row>
    <row r="526" spans="1:65" s="35" customFormat="1" ht="44.25" customHeight="1">
      <c r="A526" s="12"/>
      <c r="B526" s="2"/>
      <c r="C526" s="246" t="s">
        <v>1698</v>
      </c>
      <c r="D526" s="246" t="s">
        <v>149</v>
      </c>
      <c r="E526" s="247" t="s">
        <v>1079</v>
      </c>
      <c r="F526" s="248" t="s">
        <v>1080</v>
      </c>
      <c r="G526" s="249" t="s">
        <v>915</v>
      </c>
      <c r="H526" s="13"/>
      <c r="I526" s="3"/>
      <c r="J526" s="272">
        <f>ROUND(I526*H526,2)</f>
        <v>0</v>
      </c>
      <c r="K526" s="248" t="s">
        <v>736</v>
      </c>
      <c r="L526" s="2"/>
      <c r="M526" s="4" t="s">
        <v>3</v>
      </c>
      <c r="N526" s="179" t="s">
        <v>43</v>
      </c>
      <c r="O526" s="53"/>
      <c r="P526" s="180">
        <f>O526*H526</f>
        <v>0</v>
      </c>
      <c r="Q526" s="180">
        <v>0</v>
      </c>
      <c r="R526" s="180">
        <f>Q526*H526</f>
        <v>0</v>
      </c>
      <c r="S526" s="180">
        <v>0</v>
      </c>
      <c r="T526" s="181">
        <f>S526*H526</f>
        <v>0</v>
      </c>
      <c r="U526" s="12"/>
      <c r="V526" s="12"/>
      <c r="W526" s="12"/>
      <c r="X526" s="12"/>
      <c r="Y526" s="12"/>
      <c r="Z526" s="12"/>
      <c r="AA526" s="12"/>
      <c r="AB526" s="12"/>
      <c r="AC526" s="12"/>
      <c r="AD526" s="12"/>
      <c r="AE526" s="12"/>
      <c r="AR526" s="182" t="s">
        <v>232</v>
      </c>
      <c r="AT526" s="182" t="s">
        <v>149</v>
      </c>
      <c r="AU526" s="182" t="s">
        <v>80</v>
      </c>
      <c r="AY526" s="22" t="s">
        <v>145</v>
      </c>
      <c r="BE526" s="183">
        <f>IF(N526="základní",J526,0)</f>
        <v>0</v>
      </c>
      <c r="BF526" s="183">
        <f>IF(N526="snížená",J526,0)</f>
        <v>0</v>
      </c>
      <c r="BG526" s="183">
        <f>IF(N526="zákl. přenesená",J526,0)</f>
        <v>0</v>
      </c>
      <c r="BH526" s="183">
        <f>IF(N526="sníž. přenesená",J526,0)</f>
        <v>0</v>
      </c>
      <c r="BI526" s="183">
        <f>IF(N526="nulová",J526,0)</f>
        <v>0</v>
      </c>
      <c r="BJ526" s="22" t="s">
        <v>15</v>
      </c>
      <c r="BK526" s="183">
        <f>ROUND(I526*H526,2)</f>
        <v>0</v>
      </c>
      <c r="BL526" s="22" t="s">
        <v>232</v>
      </c>
      <c r="BM526" s="182" t="s">
        <v>1699</v>
      </c>
    </row>
    <row r="527" spans="1:47" s="35" customFormat="1" ht="12">
      <c r="A527" s="12"/>
      <c r="B527" s="2"/>
      <c r="C527" s="99"/>
      <c r="D527" s="279" t="s">
        <v>738</v>
      </c>
      <c r="E527" s="99"/>
      <c r="F527" s="280" t="s">
        <v>1082</v>
      </c>
      <c r="G527" s="99"/>
      <c r="H527" s="99"/>
      <c r="I527" s="12"/>
      <c r="J527" s="99"/>
      <c r="K527" s="99"/>
      <c r="L527" s="2"/>
      <c r="M527" s="274"/>
      <c r="N527" s="275"/>
      <c r="O527" s="53"/>
      <c r="P527" s="53"/>
      <c r="Q527" s="53"/>
      <c r="R527" s="53"/>
      <c r="S527" s="53"/>
      <c r="T527" s="54"/>
      <c r="U527" s="12"/>
      <c r="V527" s="12"/>
      <c r="W527" s="12"/>
      <c r="X527" s="12"/>
      <c r="Y527" s="12"/>
      <c r="Z527" s="12"/>
      <c r="AA527" s="12"/>
      <c r="AB527" s="12"/>
      <c r="AC527" s="12"/>
      <c r="AD527" s="12"/>
      <c r="AE527" s="12"/>
      <c r="AT527" s="22" t="s">
        <v>738</v>
      </c>
      <c r="AU527" s="22" t="s">
        <v>80</v>
      </c>
    </row>
    <row r="528" spans="1:65" s="35" customFormat="1" ht="37.9" customHeight="1">
      <c r="A528" s="12"/>
      <c r="B528" s="2"/>
      <c r="C528" s="246" t="s">
        <v>1700</v>
      </c>
      <c r="D528" s="246" t="s">
        <v>149</v>
      </c>
      <c r="E528" s="247" t="s">
        <v>1701</v>
      </c>
      <c r="F528" s="248" t="s">
        <v>1702</v>
      </c>
      <c r="G528" s="249" t="s">
        <v>152</v>
      </c>
      <c r="H528" s="250">
        <v>1</v>
      </c>
      <c r="I528" s="3"/>
      <c r="J528" s="272">
        <f>ROUND(I528*H528,2)</f>
        <v>0</v>
      </c>
      <c r="K528" s="248" t="s">
        <v>3</v>
      </c>
      <c r="L528" s="2"/>
      <c r="M528" s="4" t="s">
        <v>3</v>
      </c>
      <c r="N528" s="179" t="s">
        <v>43</v>
      </c>
      <c r="O528" s="53"/>
      <c r="P528" s="180">
        <f>O528*H528</f>
        <v>0</v>
      </c>
      <c r="Q528" s="180">
        <v>0</v>
      </c>
      <c r="R528" s="180">
        <f>Q528*H528</f>
        <v>0</v>
      </c>
      <c r="S528" s="180">
        <v>0</v>
      </c>
      <c r="T528" s="181">
        <f>S528*H528</f>
        <v>0</v>
      </c>
      <c r="U528" s="12"/>
      <c r="V528" s="12"/>
      <c r="W528" s="12"/>
      <c r="X528" s="12"/>
      <c r="Y528" s="12"/>
      <c r="Z528" s="12"/>
      <c r="AA528" s="12"/>
      <c r="AB528" s="12"/>
      <c r="AC528" s="12"/>
      <c r="AD528" s="12"/>
      <c r="AE528" s="12"/>
      <c r="AR528" s="182" t="s">
        <v>232</v>
      </c>
      <c r="AT528" s="182" t="s">
        <v>149</v>
      </c>
      <c r="AU528" s="182" t="s">
        <v>80</v>
      </c>
      <c r="AY528" s="22" t="s">
        <v>145</v>
      </c>
      <c r="BE528" s="183">
        <f>IF(N528="základní",J528,0)</f>
        <v>0</v>
      </c>
      <c r="BF528" s="183">
        <f>IF(N528="snížená",J528,0)</f>
        <v>0</v>
      </c>
      <c r="BG528" s="183">
        <f>IF(N528="zákl. přenesená",J528,0)</f>
        <v>0</v>
      </c>
      <c r="BH528" s="183">
        <f>IF(N528="sníž. přenesená",J528,0)</f>
        <v>0</v>
      </c>
      <c r="BI528" s="183">
        <f>IF(N528="nulová",J528,0)</f>
        <v>0</v>
      </c>
      <c r="BJ528" s="22" t="s">
        <v>15</v>
      </c>
      <c r="BK528" s="183">
        <f>ROUND(I528*H528,2)</f>
        <v>0</v>
      </c>
      <c r="BL528" s="22" t="s">
        <v>232</v>
      </c>
      <c r="BM528" s="182" t="s">
        <v>1703</v>
      </c>
    </row>
    <row r="529" spans="1:65" s="35" customFormat="1" ht="37.9" customHeight="1">
      <c r="A529" s="12"/>
      <c r="B529" s="2"/>
      <c r="C529" s="246" t="s">
        <v>1704</v>
      </c>
      <c r="D529" s="246" t="s">
        <v>149</v>
      </c>
      <c r="E529" s="247" t="s">
        <v>1705</v>
      </c>
      <c r="F529" s="248" t="s">
        <v>1706</v>
      </c>
      <c r="G529" s="249" t="s">
        <v>707</v>
      </c>
      <c r="H529" s="250">
        <v>1</v>
      </c>
      <c r="I529" s="3"/>
      <c r="J529" s="272">
        <f>ROUND(I529*H529,2)</f>
        <v>0</v>
      </c>
      <c r="K529" s="248" t="s">
        <v>3</v>
      </c>
      <c r="L529" s="2"/>
      <c r="M529" s="4" t="s">
        <v>3</v>
      </c>
      <c r="N529" s="179" t="s">
        <v>43</v>
      </c>
      <c r="O529" s="53"/>
      <c r="P529" s="180">
        <f>O529*H529</f>
        <v>0</v>
      </c>
      <c r="Q529" s="180">
        <v>0</v>
      </c>
      <c r="R529" s="180">
        <f>Q529*H529</f>
        <v>0</v>
      </c>
      <c r="S529" s="180">
        <v>0</v>
      </c>
      <c r="T529" s="181">
        <f>S529*H529</f>
        <v>0</v>
      </c>
      <c r="U529" s="12"/>
      <c r="V529" s="12"/>
      <c r="W529" s="12"/>
      <c r="X529" s="12"/>
      <c r="Y529" s="12"/>
      <c r="Z529" s="12"/>
      <c r="AA529" s="12"/>
      <c r="AB529" s="12"/>
      <c r="AC529" s="12"/>
      <c r="AD529" s="12"/>
      <c r="AE529" s="12"/>
      <c r="AR529" s="182" t="s">
        <v>232</v>
      </c>
      <c r="AT529" s="182" t="s">
        <v>149</v>
      </c>
      <c r="AU529" s="182" t="s">
        <v>80</v>
      </c>
      <c r="AY529" s="22" t="s">
        <v>145</v>
      </c>
      <c r="BE529" s="183">
        <f>IF(N529="základní",J529,0)</f>
        <v>0</v>
      </c>
      <c r="BF529" s="183">
        <f>IF(N529="snížená",J529,0)</f>
        <v>0</v>
      </c>
      <c r="BG529" s="183">
        <f>IF(N529="zákl. přenesená",J529,0)</f>
        <v>0</v>
      </c>
      <c r="BH529" s="183">
        <f>IF(N529="sníž. přenesená",J529,0)</f>
        <v>0</v>
      </c>
      <c r="BI529" s="183">
        <f>IF(N529="nulová",J529,0)</f>
        <v>0</v>
      </c>
      <c r="BJ529" s="22" t="s">
        <v>15</v>
      </c>
      <c r="BK529" s="183">
        <f>ROUND(I529*H529,2)</f>
        <v>0</v>
      </c>
      <c r="BL529" s="22" t="s">
        <v>232</v>
      </c>
      <c r="BM529" s="182" t="s">
        <v>1707</v>
      </c>
    </row>
    <row r="530" spans="1:65" s="35" customFormat="1" ht="55.5" customHeight="1">
      <c r="A530" s="12"/>
      <c r="B530" s="2"/>
      <c r="C530" s="246" t="s">
        <v>1708</v>
      </c>
      <c r="D530" s="246" t="s">
        <v>149</v>
      </c>
      <c r="E530" s="247" t="s">
        <v>1709</v>
      </c>
      <c r="F530" s="248" t="s">
        <v>1710</v>
      </c>
      <c r="G530" s="249" t="s">
        <v>152</v>
      </c>
      <c r="H530" s="250">
        <v>1</v>
      </c>
      <c r="I530" s="3"/>
      <c r="J530" s="272">
        <f>ROUND(I530*H530,2)</f>
        <v>0</v>
      </c>
      <c r="K530" s="248" t="s">
        <v>3</v>
      </c>
      <c r="L530" s="2"/>
      <c r="M530" s="4" t="s">
        <v>3</v>
      </c>
      <c r="N530" s="179" t="s">
        <v>43</v>
      </c>
      <c r="O530" s="53"/>
      <c r="P530" s="180">
        <f>O530*H530</f>
        <v>0</v>
      </c>
      <c r="Q530" s="180">
        <v>0</v>
      </c>
      <c r="R530" s="180">
        <f>Q530*H530</f>
        <v>0</v>
      </c>
      <c r="S530" s="180">
        <v>0</v>
      </c>
      <c r="T530" s="181">
        <f>S530*H530</f>
        <v>0</v>
      </c>
      <c r="U530" s="12"/>
      <c r="V530" s="12"/>
      <c r="W530" s="12"/>
      <c r="X530" s="12"/>
      <c r="Y530" s="12"/>
      <c r="Z530" s="12"/>
      <c r="AA530" s="12"/>
      <c r="AB530" s="12"/>
      <c r="AC530" s="12"/>
      <c r="AD530" s="12"/>
      <c r="AE530" s="12"/>
      <c r="AR530" s="182" t="s">
        <v>232</v>
      </c>
      <c r="AT530" s="182" t="s">
        <v>149</v>
      </c>
      <c r="AU530" s="182" t="s">
        <v>80</v>
      </c>
      <c r="AY530" s="22" t="s">
        <v>145</v>
      </c>
      <c r="BE530" s="183">
        <f>IF(N530="základní",J530,0)</f>
        <v>0</v>
      </c>
      <c r="BF530" s="183">
        <f>IF(N530="snížená",J530,0)</f>
        <v>0</v>
      </c>
      <c r="BG530" s="183">
        <f>IF(N530="zákl. přenesená",J530,0)</f>
        <v>0</v>
      </c>
      <c r="BH530" s="183">
        <f>IF(N530="sníž. přenesená",J530,0)</f>
        <v>0</v>
      </c>
      <c r="BI530" s="183">
        <f>IF(N530="nulová",J530,0)</f>
        <v>0</v>
      </c>
      <c r="BJ530" s="22" t="s">
        <v>15</v>
      </c>
      <c r="BK530" s="183">
        <f>ROUND(I530*H530,2)</f>
        <v>0</v>
      </c>
      <c r="BL530" s="22" t="s">
        <v>232</v>
      </c>
      <c r="BM530" s="182" t="s">
        <v>1711</v>
      </c>
    </row>
    <row r="531" spans="1:65" s="35" customFormat="1" ht="49.15" customHeight="1">
      <c r="A531" s="12"/>
      <c r="B531" s="2"/>
      <c r="C531" s="246" t="s">
        <v>1712</v>
      </c>
      <c r="D531" s="246" t="s">
        <v>149</v>
      </c>
      <c r="E531" s="247" t="s">
        <v>1713</v>
      </c>
      <c r="F531" s="248" t="s">
        <v>1714</v>
      </c>
      <c r="G531" s="249" t="s">
        <v>152</v>
      </c>
      <c r="H531" s="250">
        <v>1</v>
      </c>
      <c r="I531" s="3"/>
      <c r="J531" s="272">
        <f>ROUND(I531*H531,2)</f>
        <v>0</v>
      </c>
      <c r="K531" s="248" t="s">
        <v>3</v>
      </c>
      <c r="L531" s="2"/>
      <c r="M531" s="4" t="s">
        <v>3</v>
      </c>
      <c r="N531" s="179" t="s">
        <v>43</v>
      </c>
      <c r="O531" s="53"/>
      <c r="P531" s="180">
        <f>O531*H531</f>
        <v>0</v>
      </c>
      <c r="Q531" s="180">
        <v>0</v>
      </c>
      <c r="R531" s="180">
        <f>Q531*H531</f>
        <v>0</v>
      </c>
      <c r="S531" s="180">
        <v>0</v>
      </c>
      <c r="T531" s="181">
        <f>S531*H531</f>
        <v>0</v>
      </c>
      <c r="U531" s="12"/>
      <c r="V531" s="12"/>
      <c r="W531" s="12"/>
      <c r="X531" s="12"/>
      <c r="Y531" s="12"/>
      <c r="Z531" s="12"/>
      <c r="AA531" s="12"/>
      <c r="AB531" s="12"/>
      <c r="AC531" s="12"/>
      <c r="AD531" s="12"/>
      <c r="AE531" s="12"/>
      <c r="AR531" s="182" t="s">
        <v>232</v>
      </c>
      <c r="AT531" s="182" t="s">
        <v>149</v>
      </c>
      <c r="AU531" s="182" t="s">
        <v>80</v>
      </c>
      <c r="AY531" s="22" t="s">
        <v>145</v>
      </c>
      <c r="BE531" s="183">
        <f>IF(N531="základní",J531,0)</f>
        <v>0</v>
      </c>
      <c r="BF531" s="183">
        <f>IF(N531="snížená",J531,0)</f>
        <v>0</v>
      </c>
      <c r="BG531" s="183">
        <f>IF(N531="zákl. přenesená",J531,0)</f>
        <v>0</v>
      </c>
      <c r="BH531" s="183">
        <f>IF(N531="sníž. přenesená",J531,0)</f>
        <v>0</v>
      </c>
      <c r="BI531" s="183">
        <f>IF(N531="nulová",J531,0)</f>
        <v>0</v>
      </c>
      <c r="BJ531" s="22" t="s">
        <v>15</v>
      </c>
      <c r="BK531" s="183">
        <f>ROUND(I531*H531,2)</f>
        <v>0</v>
      </c>
      <c r="BL531" s="22" t="s">
        <v>232</v>
      </c>
      <c r="BM531" s="182" t="s">
        <v>1715</v>
      </c>
    </row>
    <row r="532" spans="1:65" s="35" customFormat="1" ht="24.2" customHeight="1">
      <c r="A532" s="12"/>
      <c r="B532" s="2"/>
      <c r="C532" s="246" t="s">
        <v>1716</v>
      </c>
      <c r="D532" s="246" t="s">
        <v>149</v>
      </c>
      <c r="E532" s="247" t="s">
        <v>1717</v>
      </c>
      <c r="F532" s="248" t="s">
        <v>1718</v>
      </c>
      <c r="G532" s="249" t="s">
        <v>707</v>
      </c>
      <c r="H532" s="250">
        <v>1</v>
      </c>
      <c r="I532" s="3"/>
      <c r="J532" s="272">
        <f>ROUND(I532*H532,2)</f>
        <v>0</v>
      </c>
      <c r="K532" s="248" t="s">
        <v>3</v>
      </c>
      <c r="L532" s="2"/>
      <c r="M532" s="4" t="s">
        <v>3</v>
      </c>
      <c r="N532" s="179" t="s">
        <v>43</v>
      </c>
      <c r="O532" s="53"/>
      <c r="P532" s="180">
        <f>O532*H532</f>
        <v>0</v>
      </c>
      <c r="Q532" s="180">
        <v>0</v>
      </c>
      <c r="R532" s="180">
        <f>Q532*H532</f>
        <v>0</v>
      </c>
      <c r="S532" s="180">
        <v>0</v>
      </c>
      <c r="T532" s="181">
        <f>S532*H532</f>
        <v>0</v>
      </c>
      <c r="U532" s="12"/>
      <c r="V532" s="12"/>
      <c r="W532" s="12"/>
      <c r="X532" s="12"/>
      <c r="Y532" s="12"/>
      <c r="Z532" s="12"/>
      <c r="AA532" s="12"/>
      <c r="AB532" s="12"/>
      <c r="AC532" s="12"/>
      <c r="AD532" s="12"/>
      <c r="AE532" s="12"/>
      <c r="AR532" s="182" t="s">
        <v>232</v>
      </c>
      <c r="AT532" s="182" t="s">
        <v>149</v>
      </c>
      <c r="AU532" s="182" t="s">
        <v>80</v>
      </c>
      <c r="AY532" s="22" t="s">
        <v>145</v>
      </c>
      <c r="BE532" s="183">
        <f>IF(N532="základní",J532,0)</f>
        <v>0</v>
      </c>
      <c r="BF532" s="183">
        <f>IF(N532="snížená",J532,0)</f>
        <v>0</v>
      </c>
      <c r="BG532" s="183">
        <f>IF(N532="zákl. přenesená",J532,0)</f>
        <v>0</v>
      </c>
      <c r="BH532" s="183">
        <f>IF(N532="sníž. přenesená",J532,0)</f>
        <v>0</v>
      </c>
      <c r="BI532" s="183">
        <f>IF(N532="nulová",J532,0)</f>
        <v>0</v>
      </c>
      <c r="BJ532" s="22" t="s">
        <v>15</v>
      </c>
      <c r="BK532" s="183">
        <f>ROUND(I532*H532,2)</f>
        <v>0</v>
      </c>
      <c r="BL532" s="22" t="s">
        <v>232</v>
      </c>
      <c r="BM532" s="182" t="s">
        <v>1719</v>
      </c>
    </row>
    <row r="533" spans="2:63" s="1" customFormat="1" ht="22.9" customHeight="1">
      <c r="B533" s="171"/>
      <c r="C533" s="242"/>
      <c r="D533" s="240" t="s">
        <v>71</v>
      </c>
      <c r="E533" s="244" t="s">
        <v>1720</v>
      </c>
      <c r="F533" s="244" t="s">
        <v>1721</v>
      </c>
      <c r="G533" s="242"/>
      <c r="H533" s="242"/>
      <c r="J533" s="245">
        <f>BK533</f>
        <v>0</v>
      </c>
      <c r="K533" s="242"/>
      <c r="L533" s="171"/>
      <c r="M533" s="173"/>
      <c r="N533" s="174"/>
      <c r="O533" s="174"/>
      <c r="P533" s="175">
        <f>SUM(P534:P556)</f>
        <v>0</v>
      </c>
      <c r="Q533" s="174"/>
      <c r="R533" s="175">
        <f>SUM(R534:R556)</f>
        <v>0.5568559000000001</v>
      </c>
      <c r="S533" s="174"/>
      <c r="T533" s="176">
        <f>SUM(T534:T556)</f>
        <v>0</v>
      </c>
      <c r="AR533" s="172" t="s">
        <v>80</v>
      </c>
      <c r="AT533" s="177" t="s">
        <v>71</v>
      </c>
      <c r="AU533" s="177" t="s">
        <v>15</v>
      </c>
      <c r="AY533" s="172" t="s">
        <v>145</v>
      </c>
      <c r="BK533" s="178">
        <f>SUM(BK534:BK556)</f>
        <v>0</v>
      </c>
    </row>
    <row r="534" spans="1:65" s="35" customFormat="1" ht="24.2" customHeight="1">
      <c r="A534" s="12"/>
      <c r="B534" s="2"/>
      <c r="C534" s="246" t="s">
        <v>1722</v>
      </c>
      <c r="D534" s="246" t="s">
        <v>149</v>
      </c>
      <c r="E534" s="247" t="s">
        <v>1723</v>
      </c>
      <c r="F534" s="248" t="s">
        <v>1724</v>
      </c>
      <c r="G534" s="249" t="s">
        <v>159</v>
      </c>
      <c r="H534" s="250">
        <v>13.97</v>
      </c>
      <c r="I534" s="3"/>
      <c r="J534" s="272">
        <f>ROUND(I534*H534,2)</f>
        <v>0</v>
      </c>
      <c r="K534" s="248" t="s">
        <v>736</v>
      </c>
      <c r="L534" s="2"/>
      <c r="M534" s="4" t="s">
        <v>3</v>
      </c>
      <c r="N534" s="179" t="s">
        <v>43</v>
      </c>
      <c r="O534" s="53"/>
      <c r="P534" s="180">
        <f>O534*H534</f>
        <v>0</v>
      </c>
      <c r="Q534" s="180">
        <v>0</v>
      </c>
      <c r="R534" s="180">
        <f>Q534*H534</f>
        <v>0</v>
      </c>
      <c r="S534" s="180">
        <v>0</v>
      </c>
      <c r="T534" s="181">
        <f>S534*H534</f>
        <v>0</v>
      </c>
      <c r="U534" s="12"/>
      <c r="V534" s="12"/>
      <c r="W534" s="12"/>
      <c r="X534" s="12"/>
      <c r="Y534" s="12"/>
      <c r="Z534" s="12"/>
      <c r="AA534" s="12"/>
      <c r="AB534" s="12"/>
      <c r="AC534" s="12"/>
      <c r="AD534" s="12"/>
      <c r="AE534" s="12"/>
      <c r="AR534" s="182" t="s">
        <v>232</v>
      </c>
      <c r="AT534" s="182" t="s">
        <v>149</v>
      </c>
      <c r="AU534" s="182" t="s">
        <v>80</v>
      </c>
      <c r="AY534" s="22" t="s">
        <v>145</v>
      </c>
      <c r="BE534" s="183">
        <f>IF(N534="základní",J534,0)</f>
        <v>0</v>
      </c>
      <c r="BF534" s="183">
        <f>IF(N534="snížená",J534,0)</f>
        <v>0</v>
      </c>
      <c r="BG534" s="183">
        <f>IF(N534="zákl. přenesená",J534,0)</f>
        <v>0</v>
      </c>
      <c r="BH534" s="183">
        <f>IF(N534="sníž. přenesená",J534,0)</f>
        <v>0</v>
      </c>
      <c r="BI534" s="183">
        <f>IF(N534="nulová",J534,0)</f>
        <v>0</v>
      </c>
      <c r="BJ534" s="22" t="s">
        <v>15</v>
      </c>
      <c r="BK534" s="183">
        <f>ROUND(I534*H534,2)</f>
        <v>0</v>
      </c>
      <c r="BL534" s="22" t="s">
        <v>232</v>
      </c>
      <c r="BM534" s="182" t="s">
        <v>1725</v>
      </c>
    </row>
    <row r="535" spans="1:47" s="35" customFormat="1" ht="12">
      <c r="A535" s="12"/>
      <c r="B535" s="2"/>
      <c r="C535" s="99"/>
      <c r="D535" s="279" t="s">
        <v>738</v>
      </c>
      <c r="E535" s="99"/>
      <c r="F535" s="280" t="s">
        <v>1726</v>
      </c>
      <c r="G535" s="99"/>
      <c r="H535" s="99"/>
      <c r="I535" s="12"/>
      <c r="J535" s="99"/>
      <c r="K535" s="99"/>
      <c r="L535" s="2"/>
      <c r="M535" s="274"/>
      <c r="N535" s="275"/>
      <c r="O535" s="53"/>
      <c r="P535" s="53"/>
      <c r="Q535" s="53"/>
      <c r="R535" s="53"/>
      <c r="S535" s="53"/>
      <c r="T535" s="54"/>
      <c r="U535" s="12"/>
      <c r="V535" s="12"/>
      <c r="W535" s="12"/>
      <c r="X535" s="12"/>
      <c r="Y535" s="12"/>
      <c r="Z535" s="12"/>
      <c r="AA535" s="12"/>
      <c r="AB535" s="12"/>
      <c r="AC535" s="12"/>
      <c r="AD535" s="12"/>
      <c r="AE535" s="12"/>
      <c r="AT535" s="22" t="s">
        <v>738</v>
      </c>
      <c r="AU535" s="22" t="s">
        <v>80</v>
      </c>
    </row>
    <row r="536" spans="2:51" s="6" customFormat="1" ht="12">
      <c r="B536" s="189"/>
      <c r="C536" s="256"/>
      <c r="D536" s="252" t="s">
        <v>161</v>
      </c>
      <c r="E536" s="257" t="s">
        <v>3</v>
      </c>
      <c r="F536" s="258" t="s">
        <v>1437</v>
      </c>
      <c r="G536" s="256"/>
      <c r="H536" s="257" t="s">
        <v>3</v>
      </c>
      <c r="J536" s="256"/>
      <c r="K536" s="256"/>
      <c r="L536" s="189"/>
      <c r="M536" s="191"/>
      <c r="N536" s="192"/>
      <c r="O536" s="192"/>
      <c r="P536" s="192"/>
      <c r="Q536" s="192"/>
      <c r="R536" s="192"/>
      <c r="S536" s="192"/>
      <c r="T536" s="193"/>
      <c r="AT536" s="190" t="s">
        <v>161</v>
      </c>
      <c r="AU536" s="190" t="s">
        <v>80</v>
      </c>
      <c r="AV536" s="6" t="s">
        <v>15</v>
      </c>
      <c r="AW536" s="6" t="s">
        <v>33</v>
      </c>
      <c r="AX536" s="6" t="s">
        <v>72</v>
      </c>
      <c r="AY536" s="190" t="s">
        <v>145</v>
      </c>
    </row>
    <row r="537" spans="2:51" s="5" customFormat="1" ht="12">
      <c r="B537" s="184"/>
      <c r="C537" s="251"/>
      <c r="D537" s="252" t="s">
        <v>161</v>
      </c>
      <c r="E537" s="253" t="s">
        <v>3</v>
      </c>
      <c r="F537" s="254" t="s">
        <v>1456</v>
      </c>
      <c r="G537" s="251"/>
      <c r="H537" s="255">
        <v>13.97</v>
      </c>
      <c r="J537" s="251"/>
      <c r="K537" s="251"/>
      <c r="L537" s="184"/>
      <c r="M537" s="186"/>
      <c r="N537" s="187"/>
      <c r="O537" s="187"/>
      <c r="P537" s="187"/>
      <c r="Q537" s="187"/>
      <c r="R537" s="187"/>
      <c r="S537" s="187"/>
      <c r="T537" s="188"/>
      <c r="AT537" s="185" t="s">
        <v>161</v>
      </c>
      <c r="AU537" s="185" t="s">
        <v>80</v>
      </c>
      <c r="AV537" s="5" t="s">
        <v>80</v>
      </c>
      <c r="AW537" s="5" t="s">
        <v>33</v>
      </c>
      <c r="AX537" s="5" t="s">
        <v>15</v>
      </c>
      <c r="AY537" s="185" t="s">
        <v>145</v>
      </c>
    </row>
    <row r="538" spans="1:65" s="35" customFormat="1" ht="24.2" customHeight="1">
      <c r="A538" s="12"/>
      <c r="B538" s="2"/>
      <c r="C538" s="246" t="s">
        <v>1727</v>
      </c>
      <c r="D538" s="246" t="s">
        <v>149</v>
      </c>
      <c r="E538" s="247" t="s">
        <v>1728</v>
      </c>
      <c r="F538" s="248" t="s">
        <v>1729</v>
      </c>
      <c r="G538" s="249" t="s">
        <v>159</v>
      </c>
      <c r="H538" s="250">
        <v>13.97</v>
      </c>
      <c r="I538" s="3"/>
      <c r="J538" s="272">
        <f>ROUND(I538*H538,2)</f>
        <v>0</v>
      </c>
      <c r="K538" s="248" t="s">
        <v>736</v>
      </c>
      <c r="L538" s="2"/>
      <c r="M538" s="4" t="s">
        <v>3</v>
      </c>
      <c r="N538" s="179" t="s">
        <v>43</v>
      </c>
      <c r="O538" s="53"/>
      <c r="P538" s="180">
        <f>O538*H538</f>
        <v>0</v>
      </c>
      <c r="Q538" s="180">
        <v>0.0003</v>
      </c>
      <c r="R538" s="180">
        <f>Q538*H538</f>
        <v>0.004190999999999999</v>
      </c>
      <c r="S538" s="180">
        <v>0</v>
      </c>
      <c r="T538" s="181">
        <f>S538*H538</f>
        <v>0</v>
      </c>
      <c r="U538" s="12"/>
      <c r="V538" s="12"/>
      <c r="W538" s="12"/>
      <c r="X538" s="12"/>
      <c r="Y538" s="12"/>
      <c r="Z538" s="12"/>
      <c r="AA538" s="12"/>
      <c r="AB538" s="12"/>
      <c r="AC538" s="12"/>
      <c r="AD538" s="12"/>
      <c r="AE538" s="12"/>
      <c r="AR538" s="182" t="s">
        <v>232</v>
      </c>
      <c r="AT538" s="182" t="s">
        <v>149</v>
      </c>
      <c r="AU538" s="182" t="s">
        <v>80</v>
      </c>
      <c r="AY538" s="22" t="s">
        <v>145</v>
      </c>
      <c r="BE538" s="183">
        <f>IF(N538="základní",J538,0)</f>
        <v>0</v>
      </c>
      <c r="BF538" s="183">
        <f>IF(N538="snížená",J538,0)</f>
        <v>0</v>
      </c>
      <c r="BG538" s="183">
        <f>IF(N538="zákl. přenesená",J538,0)</f>
        <v>0</v>
      </c>
      <c r="BH538" s="183">
        <f>IF(N538="sníž. přenesená",J538,0)</f>
        <v>0</v>
      </c>
      <c r="BI538" s="183">
        <f>IF(N538="nulová",J538,0)</f>
        <v>0</v>
      </c>
      <c r="BJ538" s="22" t="s">
        <v>15</v>
      </c>
      <c r="BK538" s="183">
        <f>ROUND(I538*H538,2)</f>
        <v>0</v>
      </c>
      <c r="BL538" s="22" t="s">
        <v>232</v>
      </c>
      <c r="BM538" s="182" t="s">
        <v>1730</v>
      </c>
    </row>
    <row r="539" spans="1:47" s="35" customFormat="1" ht="12">
      <c r="A539" s="12"/>
      <c r="B539" s="2"/>
      <c r="C539" s="99"/>
      <c r="D539" s="279" t="s">
        <v>738</v>
      </c>
      <c r="E539" s="99"/>
      <c r="F539" s="280" t="s">
        <v>1731</v>
      </c>
      <c r="G539" s="99"/>
      <c r="H539" s="99"/>
      <c r="I539" s="12"/>
      <c r="J539" s="99"/>
      <c r="K539" s="99"/>
      <c r="L539" s="2"/>
      <c r="M539" s="274"/>
      <c r="N539" s="275"/>
      <c r="O539" s="53"/>
      <c r="P539" s="53"/>
      <c r="Q539" s="53"/>
      <c r="R539" s="53"/>
      <c r="S539" s="53"/>
      <c r="T539" s="54"/>
      <c r="U539" s="12"/>
      <c r="V539" s="12"/>
      <c r="W539" s="12"/>
      <c r="X539" s="12"/>
      <c r="Y539" s="12"/>
      <c r="Z539" s="12"/>
      <c r="AA539" s="12"/>
      <c r="AB539" s="12"/>
      <c r="AC539" s="12"/>
      <c r="AD539" s="12"/>
      <c r="AE539" s="12"/>
      <c r="AT539" s="22" t="s">
        <v>738</v>
      </c>
      <c r="AU539" s="22" t="s">
        <v>80</v>
      </c>
    </row>
    <row r="540" spans="1:65" s="35" customFormat="1" ht="37.9" customHeight="1">
      <c r="A540" s="12"/>
      <c r="B540" s="2"/>
      <c r="C540" s="246" t="s">
        <v>1732</v>
      </c>
      <c r="D540" s="246" t="s">
        <v>149</v>
      </c>
      <c r="E540" s="247" t="s">
        <v>1733</v>
      </c>
      <c r="F540" s="248" t="s">
        <v>1734</v>
      </c>
      <c r="G540" s="249" t="s">
        <v>159</v>
      </c>
      <c r="H540" s="250">
        <v>13.97</v>
      </c>
      <c r="I540" s="3"/>
      <c r="J540" s="272">
        <f>ROUND(I540*H540,2)</f>
        <v>0</v>
      </c>
      <c r="K540" s="248" t="s">
        <v>736</v>
      </c>
      <c r="L540" s="2"/>
      <c r="M540" s="4" t="s">
        <v>3</v>
      </c>
      <c r="N540" s="179" t="s">
        <v>43</v>
      </c>
      <c r="O540" s="53"/>
      <c r="P540" s="180">
        <f>O540*H540</f>
        <v>0</v>
      </c>
      <c r="Q540" s="180">
        <v>0.0045</v>
      </c>
      <c r="R540" s="180">
        <f>Q540*H540</f>
        <v>0.062865</v>
      </c>
      <c r="S540" s="180">
        <v>0</v>
      </c>
      <c r="T540" s="181">
        <f>S540*H540</f>
        <v>0</v>
      </c>
      <c r="U540" s="12"/>
      <c r="V540" s="12"/>
      <c r="W540" s="12"/>
      <c r="X540" s="12"/>
      <c r="Y540" s="12"/>
      <c r="Z540" s="12"/>
      <c r="AA540" s="12"/>
      <c r="AB540" s="12"/>
      <c r="AC540" s="12"/>
      <c r="AD540" s="12"/>
      <c r="AE540" s="12"/>
      <c r="AR540" s="182" t="s">
        <v>232</v>
      </c>
      <c r="AT540" s="182" t="s">
        <v>149</v>
      </c>
      <c r="AU540" s="182" t="s">
        <v>80</v>
      </c>
      <c r="AY540" s="22" t="s">
        <v>145</v>
      </c>
      <c r="BE540" s="183">
        <f>IF(N540="základní",J540,0)</f>
        <v>0</v>
      </c>
      <c r="BF540" s="183">
        <f>IF(N540="snížená",J540,0)</f>
        <v>0</v>
      </c>
      <c r="BG540" s="183">
        <f>IF(N540="zákl. přenesená",J540,0)</f>
        <v>0</v>
      </c>
      <c r="BH540" s="183">
        <f>IF(N540="sníž. přenesená",J540,0)</f>
        <v>0</v>
      </c>
      <c r="BI540" s="183">
        <f>IF(N540="nulová",J540,0)</f>
        <v>0</v>
      </c>
      <c r="BJ540" s="22" t="s">
        <v>15</v>
      </c>
      <c r="BK540" s="183">
        <f>ROUND(I540*H540,2)</f>
        <v>0</v>
      </c>
      <c r="BL540" s="22" t="s">
        <v>232</v>
      </c>
      <c r="BM540" s="182" t="s">
        <v>1735</v>
      </c>
    </row>
    <row r="541" spans="1:47" s="35" customFormat="1" ht="12">
      <c r="A541" s="12"/>
      <c r="B541" s="2"/>
      <c r="C541" s="99"/>
      <c r="D541" s="279" t="s">
        <v>738</v>
      </c>
      <c r="E541" s="99"/>
      <c r="F541" s="280" t="s">
        <v>1736</v>
      </c>
      <c r="G541" s="99"/>
      <c r="H541" s="99"/>
      <c r="I541" s="12"/>
      <c r="J541" s="99"/>
      <c r="K541" s="99"/>
      <c r="L541" s="2"/>
      <c r="M541" s="274"/>
      <c r="N541" s="275"/>
      <c r="O541" s="53"/>
      <c r="P541" s="53"/>
      <c r="Q541" s="53"/>
      <c r="R541" s="53"/>
      <c r="S541" s="53"/>
      <c r="T541" s="54"/>
      <c r="U541" s="12"/>
      <c r="V541" s="12"/>
      <c r="W541" s="12"/>
      <c r="X541" s="12"/>
      <c r="Y541" s="12"/>
      <c r="Z541" s="12"/>
      <c r="AA541" s="12"/>
      <c r="AB541" s="12"/>
      <c r="AC541" s="12"/>
      <c r="AD541" s="12"/>
      <c r="AE541" s="12"/>
      <c r="AT541" s="22" t="s">
        <v>738</v>
      </c>
      <c r="AU541" s="22" t="s">
        <v>80</v>
      </c>
    </row>
    <row r="542" spans="1:65" s="35" customFormat="1" ht="33" customHeight="1">
      <c r="A542" s="12"/>
      <c r="B542" s="2"/>
      <c r="C542" s="246" t="s">
        <v>1737</v>
      </c>
      <c r="D542" s="246" t="s">
        <v>149</v>
      </c>
      <c r="E542" s="247" t="s">
        <v>1738</v>
      </c>
      <c r="F542" s="248" t="s">
        <v>1739</v>
      </c>
      <c r="G542" s="249" t="s">
        <v>190</v>
      </c>
      <c r="H542" s="250">
        <v>2.5</v>
      </c>
      <c r="I542" s="3"/>
      <c r="J542" s="272">
        <f>ROUND(I542*H542,2)</f>
        <v>0</v>
      </c>
      <c r="K542" s="248" t="s">
        <v>736</v>
      </c>
      <c r="L542" s="2"/>
      <c r="M542" s="4" t="s">
        <v>3</v>
      </c>
      <c r="N542" s="179" t="s">
        <v>43</v>
      </c>
      <c r="O542" s="53"/>
      <c r="P542" s="180">
        <f>O542*H542</f>
        <v>0</v>
      </c>
      <c r="Q542" s="180">
        <v>0.00058</v>
      </c>
      <c r="R542" s="180">
        <f>Q542*H542</f>
        <v>0.00145</v>
      </c>
      <c r="S542" s="180">
        <v>0</v>
      </c>
      <c r="T542" s="181">
        <f>S542*H542</f>
        <v>0</v>
      </c>
      <c r="U542" s="12"/>
      <c r="V542" s="12"/>
      <c r="W542" s="12"/>
      <c r="X542" s="12"/>
      <c r="Y542" s="12"/>
      <c r="Z542" s="12"/>
      <c r="AA542" s="12"/>
      <c r="AB542" s="12"/>
      <c r="AC542" s="12"/>
      <c r="AD542" s="12"/>
      <c r="AE542" s="12"/>
      <c r="AR542" s="182" t="s">
        <v>232</v>
      </c>
      <c r="AT542" s="182" t="s">
        <v>149</v>
      </c>
      <c r="AU542" s="182" t="s">
        <v>80</v>
      </c>
      <c r="AY542" s="22" t="s">
        <v>145</v>
      </c>
      <c r="BE542" s="183">
        <f>IF(N542="základní",J542,0)</f>
        <v>0</v>
      </c>
      <c r="BF542" s="183">
        <f>IF(N542="snížená",J542,0)</f>
        <v>0</v>
      </c>
      <c r="BG542" s="183">
        <f>IF(N542="zákl. přenesená",J542,0)</f>
        <v>0</v>
      </c>
      <c r="BH542" s="183">
        <f>IF(N542="sníž. přenesená",J542,0)</f>
        <v>0</v>
      </c>
      <c r="BI542" s="183">
        <f>IF(N542="nulová",J542,0)</f>
        <v>0</v>
      </c>
      <c r="BJ542" s="22" t="s">
        <v>15</v>
      </c>
      <c r="BK542" s="183">
        <f>ROUND(I542*H542,2)</f>
        <v>0</v>
      </c>
      <c r="BL542" s="22" t="s">
        <v>232</v>
      </c>
      <c r="BM542" s="182" t="s">
        <v>1740</v>
      </c>
    </row>
    <row r="543" spans="1:47" s="35" customFormat="1" ht="12">
      <c r="A543" s="12"/>
      <c r="B543" s="2"/>
      <c r="C543" s="99"/>
      <c r="D543" s="279" t="s">
        <v>738</v>
      </c>
      <c r="E543" s="99"/>
      <c r="F543" s="280" t="s">
        <v>1741</v>
      </c>
      <c r="G543" s="99"/>
      <c r="H543" s="99"/>
      <c r="I543" s="12"/>
      <c r="J543" s="99"/>
      <c r="K543" s="99"/>
      <c r="L543" s="2"/>
      <c r="M543" s="274"/>
      <c r="N543" s="275"/>
      <c r="O543" s="53"/>
      <c r="P543" s="53"/>
      <c r="Q543" s="53"/>
      <c r="R543" s="53"/>
      <c r="S543" s="53"/>
      <c r="T543" s="54"/>
      <c r="U543" s="12"/>
      <c r="V543" s="12"/>
      <c r="W543" s="12"/>
      <c r="X543" s="12"/>
      <c r="Y543" s="12"/>
      <c r="Z543" s="12"/>
      <c r="AA543" s="12"/>
      <c r="AB543" s="12"/>
      <c r="AC543" s="12"/>
      <c r="AD543" s="12"/>
      <c r="AE543" s="12"/>
      <c r="AT543" s="22" t="s">
        <v>738</v>
      </c>
      <c r="AU543" s="22" t="s">
        <v>80</v>
      </c>
    </row>
    <row r="544" spans="2:51" s="5" customFormat="1" ht="12">
      <c r="B544" s="184"/>
      <c r="C544" s="251"/>
      <c r="D544" s="252" t="s">
        <v>161</v>
      </c>
      <c r="E544" s="253" t="s">
        <v>3</v>
      </c>
      <c r="F544" s="254" t="s">
        <v>1742</v>
      </c>
      <c r="G544" s="251"/>
      <c r="H544" s="255">
        <v>2.5</v>
      </c>
      <c r="J544" s="251"/>
      <c r="K544" s="251"/>
      <c r="L544" s="184"/>
      <c r="M544" s="186"/>
      <c r="N544" s="187"/>
      <c r="O544" s="187"/>
      <c r="P544" s="187"/>
      <c r="Q544" s="187"/>
      <c r="R544" s="187"/>
      <c r="S544" s="187"/>
      <c r="T544" s="188"/>
      <c r="AT544" s="185" t="s">
        <v>161</v>
      </c>
      <c r="AU544" s="185" t="s">
        <v>80</v>
      </c>
      <c r="AV544" s="5" t="s">
        <v>80</v>
      </c>
      <c r="AW544" s="5" t="s">
        <v>33</v>
      </c>
      <c r="AX544" s="5" t="s">
        <v>15</v>
      </c>
      <c r="AY544" s="185" t="s">
        <v>145</v>
      </c>
    </row>
    <row r="545" spans="1:65" s="35" customFormat="1" ht="16.5" customHeight="1">
      <c r="A545" s="12"/>
      <c r="B545" s="2"/>
      <c r="C545" s="263" t="s">
        <v>1743</v>
      </c>
      <c r="D545" s="263" t="s">
        <v>219</v>
      </c>
      <c r="E545" s="264" t="s">
        <v>1744</v>
      </c>
      <c r="F545" s="265" t="s">
        <v>1745</v>
      </c>
      <c r="G545" s="266" t="s">
        <v>190</v>
      </c>
      <c r="H545" s="267">
        <v>2.75</v>
      </c>
      <c r="I545" s="8"/>
      <c r="J545" s="273">
        <f>ROUND(I545*H545,2)</f>
        <v>0</v>
      </c>
      <c r="K545" s="265" t="s">
        <v>3</v>
      </c>
      <c r="L545" s="199"/>
      <c r="M545" s="9" t="s">
        <v>3</v>
      </c>
      <c r="N545" s="200" t="s">
        <v>43</v>
      </c>
      <c r="O545" s="53"/>
      <c r="P545" s="180">
        <f>O545*H545</f>
        <v>0</v>
      </c>
      <c r="Q545" s="180">
        <v>0.0012</v>
      </c>
      <c r="R545" s="180">
        <f>Q545*H545</f>
        <v>0.0032999999999999995</v>
      </c>
      <c r="S545" s="180">
        <v>0</v>
      </c>
      <c r="T545" s="181">
        <f>S545*H545</f>
        <v>0</v>
      </c>
      <c r="U545" s="12"/>
      <c r="V545" s="12"/>
      <c r="W545" s="12"/>
      <c r="X545" s="12"/>
      <c r="Y545" s="12"/>
      <c r="Z545" s="12"/>
      <c r="AA545" s="12"/>
      <c r="AB545" s="12"/>
      <c r="AC545" s="12"/>
      <c r="AD545" s="12"/>
      <c r="AE545" s="12"/>
      <c r="AR545" s="182" t="s">
        <v>319</v>
      </c>
      <c r="AT545" s="182" t="s">
        <v>219</v>
      </c>
      <c r="AU545" s="182" t="s">
        <v>80</v>
      </c>
      <c r="AY545" s="22" t="s">
        <v>145</v>
      </c>
      <c r="BE545" s="183">
        <f>IF(N545="základní",J545,0)</f>
        <v>0</v>
      </c>
      <c r="BF545" s="183">
        <f>IF(N545="snížená",J545,0)</f>
        <v>0</v>
      </c>
      <c r="BG545" s="183">
        <f>IF(N545="zákl. přenesená",J545,0)</f>
        <v>0</v>
      </c>
      <c r="BH545" s="183">
        <f>IF(N545="sníž. přenesená",J545,0)</f>
        <v>0</v>
      </c>
      <c r="BI545" s="183">
        <f>IF(N545="nulová",J545,0)</f>
        <v>0</v>
      </c>
      <c r="BJ545" s="22" t="s">
        <v>15</v>
      </c>
      <c r="BK545" s="183">
        <f>ROUND(I545*H545,2)</f>
        <v>0</v>
      </c>
      <c r="BL545" s="22" t="s">
        <v>232</v>
      </c>
      <c r="BM545" s="182" t="s">
        <v>1746</v>
      </c>
    </row>
    <row r="546" spans="2:51" s="5" customFormat="1" ht="12">
      <c r="B546" s="184"/>
      <c r="C546" s="251"/>
      <c r="D546" s="252" t="s">
        <v>161</v>
      </c>
      <c r="E546" s="251"/>
      <c r="F546" s="254" t="s">
        <v>1747</v>
      </c>
      <c r="G546" s="251"/>
      <c r="H546" s="255">
        <v>2.75</v>
      </c>
      <c r="J546" s="251"/>
      <c r="K546" s="251"/>
      <c r="L546" s="184"/>
      <c r="M546" s="186"/>
      <c r="N546" s="187"/>
      <c r="O546" s="187"/>
      <c r="P546" s="187"/>
      <c r="Q546" s="187"/>
      <c r="R546" s="187"/>
      <c r="S546" s="187"/>
      <c r="T546" s="188"/>
      <c r="AT546" s="185" t="s">
        <v>161</v>
      </c>
      <c r="AU546" s="185" t="s">
        <v>80</v>
      </c>
      <c r="AV546" s="5" t="s">
        <v>80</v>
      </c>
      <c r="AW546" s="5" t="s">
        <v>4</v>
      </c>
      <c r="AX546" s="5" t="s">
        <v>15</v>
      </c>
      <c r="AY546" s="185" t="s">
        <v>145</v>
      </c>
    </row>
    <row r="547" spans="1:65" s="35" customFormat="1" ht="49.15" customHeight="1">
      <c r="A547" s="12"/>
      <c r="B547" s="2"/>
      <c r="C547" s="246" t="s">
        <v>1748</v>
      </c>
      <c r="D547" s="246" t="s">
        <v>149</v>
      </c>
      <c r="E547" s="247" t="s">
        <v>1749</v>
      </c>
      <c r="F547" s="248" t="s">
        <v>1750</v>
      </c>
      <c r="G547" s="249" t="s">
        <v>159</v>
      </c>
      <c r="H547" s="250">
        <v>13.97</v>
      </c>
      <c r="I547" s="3"/>
      <c r="J547" s="272">
        <f>ROUND(I547*H547,2)</f>
        <v>0</v>
      </c>
      <c r="K547" s="248" t="s">
        <v>736</v>
      </c>
      <c r="L547" s="2"/>
      <c r="M547" s="4" t="s">
        <v>3</v>
      </c>
      <c r="N547" s="179" t="s">
        <v>43</v>
      </c>
      <c r="O547" s="53"/>
      <c r="P547" s="180">
        <f>O547*H547</f>
        <v>0</v>
      </c>
      <c r="Q547" s="180">
        <v>0.00822</v>
      </c>
      <c r="R547" s="180">
        <f>Q547*H547</f>
        <v>0.1148334</v>
      </c>
      <c r="S547" s="180">
        <v>0</v>
      </c>
      <c r="T547" s="181">
        <f>S547*H547</f>
        <v>0</v>
      </c>
      <c r="U547" s="12"/>
      <c r="V547" s="12"/>
      <c r="W547" s="12"/>
      <c r="X547" s="12"/>
      <c r="Y547" s="12"/>
      <c r="Z547" s="12"/>
      <c r="AA547" s="12"/>
      <c r="AB547" s="12"/>
      <c r="AC547" s="12"/>
      <c r="AD547" s="12"/>
      <c r="AE547" s="12"/>
      <c r="AR547" s="182" t="s">
        <v>232</v>
      </c>
      <c r="AT547" s="182" t="s">
        <v>149</v>
      </c>
      <c r="AU547" s="182" t="s">
        <v>80</v>
      </c>
      <c r="AY547" s="22" t="s">
        <v>145</v>
      </c>
      <c r="BE547" s="183">
        <f>IF(N547="základní",J547,0)</f>
        <v>0</v>
      </c>
      <c r="BF547" s="183">
        <f>IF(N547="snížená",J547,0)</f>
        <v>0</v>
      </c>
      <c r="BG547" s="183">
        <f>IF(N547="zákl. přenesená",J547,0)</f>
        <v>0</v>
      </c>
      <c r="BH547" s="183">
        <f>IF(N547="sníž. přenesená",J547,0)</f>
        <v>0</v>
      </c>
      <c r="BI547" s="183">
        <f>IF(N547="nulová",J547,0)</f>
        <v>0</v>
      </c>
      <c r="BJ547" s="22" t="s">
        <v>15</v>
      </c>
      <c r="BK547" s="183">
        <f>ROUND(I547*H547,2)</f>
        <v>0</v>
      </c>
      <c r="BL547" s="22" t="s">
        <v>232</v>
      </c>
      <c r="BM547" s="182" t="s">
        <v>1751</v>
      </c>
    </row>
    <row r="548" spans="1:47" s="35" customFormat="1" ht="12">
      <c r="A548" s="12"/>
      <c r="B548" s="2"/>
      <c r="C548" s="99"/>
      <c r="D548" s="279" t="s">
        <v>738</v>
      </c>
      <c r="E548" s="99"/>
      <c r="F548" s="280" t="s">
        <v>1752</v>
      </c>
      <c r="G548" s="99"/>
      <c r="H548" s="99"/>
      <c r="I548" s="12"/>
      <c r="J548" s="99"/>
      <c r="K548" s="99"/>
      <c r="L548" s="2"/>
      <c r="M548" s="274"/>
      <c r="N548" s="275"/>
      <c r="O548" s="53"/>
      <c r="P548" s="53"/>
      <c r="Q548" s="53"/>
      <c r="R548" s="53"/>
      <c r="S548" s="53"/>
      <c r="T548" s="54"/>
      <c r="U548" s="12"/>
      <c r="V548" s="12"/>
      <c r="W548" s="12"/>
      <c r="X548" s="12"/>
      <c r="Y548" s="12"/>
      <c r="Z548" s="12"/>
      <c r="AA548" s="12"/>
      <c r="AB548" s="12"/>
      <c r="AC548" s="12"/>
      <c r="AD548" s="12"/>
      <c r="AE548" s="12"/>
      <c r="AT548" s="22" t="s">
        <v>738</v>
      </c>
      <c r="AU548" s="22" t="s">
        <v>80</v>
      </c>
    </row>
    <row r="549" spans="2:51" s="6" customFormat="1" ht="12">
      <c r="B549" s="189"/>
      <c r="C549" s="256"/>
      <c r="D549" s="252" t="s">
        <v>161</v>
      </c>
      <c r="E549" s="257" t="s">
        <v>3</v>
      </c>
      <c r="F549" s="258" t="s">
        <v>1437</v>
      </c>
      <c r="G549" s="256"/>
      <c r="H549" s="257" t="s">
        <v>3</v>
      </c>
      <c r="J549" s="256"/>
      <c r="K549" s="256"/>
      <c r="L549" s="189"/>
      <c r="M549" s="191"/>
      <c r="N549" s="192"/>
      <c r="O549" s="192"/>
      <c r="P549" s="192"/>
      <c r="Q549" s="192"/>
      <c r="R549" s="192"/>
      <c r="S549" s="192"/>
      <c r="T549" s="193"/>
      <c r="AT549" s="190" t="s">
        <v>161</v>
      </c>
      <c r="AU549" s="190" t="s">
        <v>80</v>
      </c>
      <c r="AV549" s="6" t="s">
        <v>15</v>
      </c>
      <c r="AW549" s="6" t="s">
        <v>33</v>
      </c>
      <c r="AX549" s="6" t="s">
        <v>72</v>
      </c>
      <c r="AY549" s="190" t="s">
        <v>145</v>
      </c>
    </row>
    <row r="550" spans="2:51" s="5" customFormat="1" ht="12">
      <c r="B550" s="184"/>
      <c r="C550" s="251"/>
      <c r="D550" s="252" t="s">
        <v>161</v>
      </c>
      <c r="E550" s="253" t="s">
        <v>3</v>
      </c>
      <c r="F550" s="254" t="s">
        <v>1456</v>
      </c>
      <c r="G550" s="251"/>
      <c r="H550" s="255">
        <v>13.97</v>
      </c>
      <c r="J550" s="251"/>
      <c r="K550" s="251"/>
      <c r="L550" s="184"/>
      <c r="M550" s="186"/>
      <c r="N550" s="187"/>
      <c r="O550" s="187"/>
      <c r="P550" s="187"/>
      <c r="Q550" s="187"/>
      <c r="R550" s="187"/>
      <c r="S550" s="187"/>
      <c r="T550" s="188"/>
      <c r="AT550" s="185" t="s">
        <v>161</v>
      </c>
      <c r="AU550" s="185" t="s">
        <v>80</v>
      </c>
      <c r="AV550" s="5" t="s">
        <v>80</v>
      </c>
      <c r="AW550" s="5" t="s">
        <v>33</v>
      </c>
      <c r="AX550" s="5" t="s">
        <v>15</v>
      </c>
      <c r="AY550" s="185" t="s">
        <v>145</v>
      </c>
    </row>
    <row r="551" spans="1:65" s="35" customFormat="1" ht="24.2" customHeight="1">
      <c r="A551" s="12"/>
      <c r="B551" s="2"/>
      <c r="C551" s="263" t="s">
        <v>1753</v>
      </c>
      <c r="D551" s="263" t="s">
        <v>219</v>
      </c>
      <c r="E551" s="264" t="s">
        <v>1754</v>
      </c>
      <c r="F551" s="265" t="s">
        <v>1755</v>
      </c>
      <c r="G551" s="266" t="s">
        <v>159</v>
      </c>
      <c r="H551" s="267">
        <v>16.066</v>
      </c>
      <c r="I551" s="8"/>
      <c r="J551" s="273">
        <f>ROUND(I551*H551,2)</f>
        <v>0</v>
      </c>
      <c r="K551" s="265" t="s">
        <v>3</v>
      </c>
      <c r="L551" s="199"/>
      <c r="M551" s="9" t="s">
        <v>3</v>
      </c>
      <c r="N551" s="200" t="s">
        <v>43</v>
      </c>
      <c r="O551" s="53"/>
      <c r="P551" s="180">
        <f>O551*H551</f>
        <v>0</v>
      </c>
      <c r="Q551" s="180">
        <v>0.023</v>
      </c>
      <c r="R551" s="180">
        <f>Q551*H551</f>
        <v>0.36951799999999996</v>
      </c>
      <c r="S551" s="180">
        <v>0</v>
      </c>
      <c r="T551" s="181">
        <f>S551*H551</f>
        <v>0</v>
      </c>
      <c r="U551" s="12"/>
      <c r="V551" s="12"/>
      <c r="W551" s="12"/>
      <c r="X551" s="12"/>
      <c r="Y551" s="12"/>
      <c r="Z551" s="12"/>
      <c r="AA551" s="12"/>
      <c r="AB551" s="12"/>
      <c r="AC551" s="12"/>
      <c r="AD551" s="12"/>
      <c r="AE551" s="12"/>
      <c r="AR551" s="182" t="s">
        <v>319</v>
      </c>
      <c r="AT551" s="182" t="s">
        <v>219</v>
      </c>
      <c r="AU551" s="182" t="s">
        <v>80</v>
      </c>
      <c r="AY551" s="22" t="s">
        <v>145</v>
      </c>
      <c r="BE551" s="183">
        <f>IF(N551="základní",J551,0)</f>
        <v>0</v>
      </c>
      <c r="BF551" s="183">
        <f>IF(N551="snížená",J551,0)</f>
        <v>0</v>
      </c>
      <c r="BG551" s="183">
        <f>IF(N551="zákl. přenesená",J551,0)</f>
        <v>0</v>
      </c>
      <c r="BH551" s="183">
        <f>IF(N551="sníž. přenesená",J551,0)</f>
        <v>0</v>
      </c>
      <c r="BI551" s="183">
        <f>IF(N551="nulová",J551,0)</f>
        <v>0</v>
      </c>
      <c r="BJ551" s="22" t="s">
        <v>15</v>
      </c>
      <c r="BK551" s="183">
        <f>ROUND(I551*H551,2)</f>
        <v>0</v>
      </c>
      <c r="BL551" s="22" t="s">
        <v>232</v>
      </c>
      <c r="BM551" s="182" t="s">
        <v>1756</v>
      </c>
    </row>
    <row r="552" spans="2:51" s="5" customFormat="1" ht="12">
      <c r="B552" s="184"/>
      <c r="C552" s="251"/>
      <c r="D552" s="252" t="s">
        <v>161</v>
      </c>
      <c r="E552" s="251"/>
      <c r="F552" s="254" t="s">
        <v>1757</v>
      </c>
      <c r="G552" s="251"/>
      <c r="H552" s="255">
        <v>16.066</v>
      </c>
      <c r="J552" s="251"/>
      <c r="K552" s="251"/>
      <c r="L552" s="184"/>
      <c r="M552" s="186"/>
      <c r="N552" s="187"/>
      <c r="O552" s="187"/>
      <c r="P552" s="187"/>
      <c r="Q552" s="187"/>
      <c r="R552" s="187"/>
      <c r="S552" s="187"/>
      <c r="T552" s="188"/>
      <c r="AT552" s="185" t="s">
        <v>161</v>
      </c>
      <c r="AU552" s="185" t="s">
        <v>80</v>
      </c>
      <c r="AV552" s="5" t="s">
        <v>80</v>
      </c>
      <c r="AW552" s="5" t="s">
        <v>4</v>
      </c>
      <c r="AX552" s="5" t="s">
        <v>15</v>
      </c>
      <c r="AY552" s="185" t="s">
        <v>145</v>
      </c>
    </row>
    <row r="553" spans="1:65" s="35" customFormat="1" ht="24.2" customHeight="1">
      <c r="A553" s="12"/>
      <c r="B553" s="2"/>
      <c r="C553" s="246" t="s">
        <v>1758</v>
      </c>
      <c r="D553" s="246" t="s">
        <v>149</v>
      </c>
      <c r="E553" s="247" t="s">
        <v>1759</v>
      </c>
      <c r="F553" s="248" t="s">
        <v>1760</v>
      </c>
      <c r="G553" s="249" t="s">
        <v>159</v>
      </c>
      <c r="H553" s="250">
        <v>13.97</v>
      </c>
      <c r="I553" s="3"/>
      <c r="J553" s="272">
        <f>ROUND(I553*H553,2)</f>
        <v>0</v>
      </c>
      <c r="K553" s="248" t="s">
        <v>736</v>
      </c>
      <c r="L553" s="2"/>
      <c r="M553" s="4" t="s">
        <v>3</v>
      </c>
      <c r="N553" s="179" t="s">
        <v>43</v>
      </c>
      <c r="O553" s="53"/>
      <c r="P553" s="180">
        <f>O553*H553</f>
        <v>0</v>
      </c>
      <c r="Q553" s="180">
        <v>5E-05</v>
      </c>
      <c r="R553" s="180">
        <f>Q553*H553</f>
        <v>0.0006985000000000001</v>
      </c>
      <c r="S553" s="180">
        <v>0</v>
      </c>
      <c r="T553" s="181">
        <f>S553*H553</f>
        <v>0</v>
      </c>
      <c r="U553" s="12"/>
      <c r="V553" s="12"/>
      <c r="W553" s="12"/>
      <c r="X553" s="12"/>
      <c r="Y553" s="12"/>
      <c r="Z553" s="12"/>
      <c r="AA553" s="12"/>
      <c r="AB553" s="12"/>
      <c r="AC553" s="12"/>
      <c r="AD553" s="12"/>
      <c r="AE553" s="12"/>
      <c r="AR553" s="182" t="s">
        <v>232</v>
      </c>
      <c r="AT553" s="182" t="s">
        <v>149</v>
      </c>
      <c r="AU553" s="182" t="s">
        <v>80</v>
      </c>
      <c r="AY553" s="22" t="s">
        <v>145</v>
      </c>
      <c r="BE553" s="183">
        <f>IF(N553="základní",J553,0)</f>
        <v>0</v>
      </c>
      <c r="BF553" s="183">
        <f>IF(N553="snížená",J553,0)</f>
        <v>0</v>
      </c>
      <c r="BG553" s="183">
        <f>IF(N553="zákl. přenesená",J553,0)</f>
        <v>0</v>
      </c>
      <c r="BH553" s="183">
        <f>IF(N553="sníž. přenesená",J553,0)</f>
        <v>0</v>
      </c>
      <c r="BI553" s="183">
        <f>IF(N553="nulová",J553,0)</f>
        <v>0</v>
      </c>
      <c r="BJ553" s="22" t="s">
        <v>15</v>
      </c>
      <c r="BK553" s="183">
        <f>ROUND(I553*H553,2)</f>
        <v>0</v>
      </c>
      <c r="BL553" s="22" t="s">
        <v>232</v>
      </c>
      <c r="BM553" s="182" t="s">
        <v>1761</v>
      </c>
    </row>
    <row r="554" spans="1:47" s="35" customFormat="1" ht="12">
      <c r="A554" s="12"/>
      <c r="B554" s="2"/>
      <c r="C554" s="99"/>
      <c r="D554" s="279" t="s">
        <v>738</v>
      </c>
      <c r="E554" s="99"/>
      <c r="F554" s="280" t="s">
        <v>1762</v>
      </c>
      <c r="G554" s="99"/>
      <c r="H554" s="99"/>
      <c r="I554" s="12"/>
      <c r="J554" s="99"/>
      <c r="K554" s="99"/>
      <c r="L554" s="2"/>
      <c r="M554" s="274"/>
      <c r="N554" s="275"/>
      <c r="O554" s="53"/>
      <c r="P554" s="53"/>
      <c r="Q554" s="53"/>
      <c r="R554" s="53"/>
      <c r="S554" s="53"/>
      <c r="T554" s="54"/>
      <c r="U554" s="12"/>
      <c r="V554" s="12"/>
      <c r="W554" s="12"/>
      <c r="X554" s="12"/>
      <c r="Y554" s="12"/>
      <c r="Z554" s="12"/>
      <c r="AA554" s="12"/>
      <c r="AB554" s="12"/>
      <c r="AC554" s="12"/>
      <c r="AD554" s="12"/>
      <c r="AE554" s="12"/>
      <c r="AT554" s="22" t="s">
        <v>738</v>
      </c>
      <c r="AU554" s="22" t="s">
        <v>80</v>
      </c>
    </row>
    <row r="555" spans="1:65" s="35" customFormat="1" ht="44.25" customHeight="1">
      <c r="A555" s="12"/>
      <c r="B555" s="2"/>
      <c r="C555" s="246" t="s">
        <v>1763</v>
      </c>
      <c r="D555" s="246" t="s">
        <v>149</v>
      </c>
      <c r="E555" s="247" t="s">
        <v>1764</v>
      </c>
      <c r="F555" s="248" t="s">
        <v>1765</v>
      </c>
      <c r="G555" s="249" t="s">
        <v>222</v>
      </c>
      <c r="H555" s="250">
        <v>0.557</v>
      </c>
      <c r="I555" s="3"/>
      <c r="J555" s="272">
        <f>ROUND(I555*H555,2)</f>
        <v>0</v>
      </c>
      <c r="K555" s="248" t="s">
        <v>736</v>
      </c>
      <c r="L555" s="2"/>
      <c r="M555" s="4" t="s">
        <v>3</v>
      </c>
      <c r="N555" s="179" t="s">
        <v>43</v>
      </c>
      <c r="O555" s="53"/>
      <c r="P555" s="180">
        <f>O555*H555</f>
        <v>0</v>
      </c>
      <c r="Q555" s="180">
        <v>0</v>
      </c>
      <c r="R555" s="180">
        <f>Q555*H555</f>
        <v>0</v>
      </c>
      <c r="S555" s="180">
        <v>0</v>
      </c>
      <c r="T555" s="181">
        <f>S555*H555</f>
        <v>0</v>
      </c>
      <c r="U555" s="12"/>
      <c r="V555" s="12"/>
      <c r="W555" s="12"/>
      <c r="X555" s="12"/>
      <c r="Y555" s="12"/>
      <c r="Z555" s="12"/>
      <c r="AA555" s="12"/>
      <c r="AB555" s="12"/>
      <c r="AC555" s="12"/>
      <c r="AD555" s="12"/>
      <c r="AE555" s="12"/>
      <c r="AR555" s="182" t="s">
        <v>232</v>
      </c>
      <c r="AT555" s="182" t="s">
        <v>149</v>
      </c>
      <c r="AU555" s="182" t="s">
        <v>80</v>
      </c>
      <c r="AY555" s="22" t="s">
        <v>145</v>
      </c>
      <c r="BE555" s="183">
        <f>IF(N555="základní",J555,0)</f>
        <v>0</v>
      </c>
      <c r="BF555" s="183">
        <f>IF(N555="snížená",J555,0)</f>
        <v>0</v>
      </c>
      <c r="BG555" s="183">
        <f>IF(N555="zákl. přenesená",J555,0)</f>
        <v>0</v>
      </c>
      <c r="BH555" s="183">
        <f>IF(N555="sníž. přenesená",J555,0)</f>
        <v>0</v>
      </c>
      <c r="BI555" s="183">
        <f>IF(N555="nulová",J555,0)</f>
        <v>0</v>
      </c>
      <c r="BJ555" s="22" t="s">
        <v>15</v>
      </c>
      <c r="BK555" s="183">
        <f>ROUND(I555*H555,2)</f>
        <v>0</v>
      </c>
      <c r="BL555" s="22" t="s">
        <v>232</v>
      </c>
      <c r="BM555" s="182" t="s">
        <v>1766</v>
      </c>
    </row>
    <row r="556" spans="1:47" s="35" customFormat="1" ht="12">
      <c r="A556" s="12"/>
      <c r="B556" s="2"/>
      <c r="C556" s="99"/>
      <c r="D556" s="279" t="s">
        <v>738</v>
      </c>
      <c r="E556" s="99"/>
      <c r="F556" s="280" t="s">
        <v>1767</v>
      </c>
      <c r="G556" s="99"/>
      <c r="H556" s="99"/>
      <c r="I556" s="12"/>
      <c r="J556" s="99"/>
      <c r="K556" s="99"/>
      <c r="L556" s="2"/>
      <c r="M556" s="274"/>
      <c r="N556" s="275"/>
      <c r="O556" s="53"/>
      <c r="P556" s="53"/>
      <c r="Q556" s="53"/>
      <c r="R556" s="53"/>
      <c r="S556" s="53"/>
      <c r="T556" s="54"/>
      <c r="U556" s="12"/>
      <c r="V556" s="12"/>
      <c r="W556" s="12"/>
      <c r="X556" s="12"/>
      <c r="Y556" s="12"/>
      <c r="Z556" s="12"/>
      <c r="AA556" s="12"/>
      <c r="AB556" s="12"/>
      <c r="AC556" s="12"/>
      <c r="AD556" s="12"/>
      <c r="AE556" s="12"/>
      <c r="AT556" s="22" t="s">
        <v>738</v>
      </c>
      <c r="AU556" s="22" t="s">
        <v>80</v>
      </c>
    </row>
    <row r="557" spans="2:63" s="1" customFormat="1" ht="22.9" customHeight="1">
      <c r="B557" s="171"/>
      <c r="C557" s="242"/>
      <c r="D557" s="240" t="s">
        <v>71</v>
      </c>
      <c r="E557" s="244" t="s">
        <v>1768</v>
      </c>
      <c r="F557" s="244" t="s">
        <v>1769</v>
      </c>
      <c r="G557" s="242"/>
      <c r="H557" s="242"/>
      <c r="J557" s="245">
        <f>BK557</f>
        <v>0</v>
      </c>
      <c r="K557" s="242"/>
      <c r="L557" s="171"/>
      <c r="M557" s="173"/>
      <c r="N557" s="174"/>
      <c r="O557" s="174"/>
      <c r="P557" s="175">
        <f>SUM(P558:P560)</f>
        <v>0</v>
      </c>
      <c r="Q557" s="174"/>
      <c r="R557" s="175">
        <f>SUM(R558:R560)</f>
        <v>0</v>
      </c>
      <c r="S557" s="174"/>
      <c r="T557" s="176">
        <f>SUM(T558:T560)</f>
        <v>0</v>
      </c>
      <c r="AR557" s="172" t="s">
        <v>80</v>
      </c>
      <c r="AT557" s="177" t="s">
        <v>71</v>
      </c>
      <c r="AU557" s="177" t="s">
        <v>15</v>
      </c>
      <c r="AY557" s="172" t="s">
        <v>145</v>
      </c>
      <c r="BK557" s="178">
        <f>SUM(BK558:BK560)</f>
        <v>0</v>
      </c>
    </row>
    <row r="558" spans="1:65" s="35" customFormat="1" ht="44.25" customHeight="1">
      <c r="A558" s="12"/>
      <c r="B558" s="2"/>
      <c r="C558" s="246" t="s">
        <v>1770</v>
      </c>
      <c r="D558" s="246" t="s">
        <v>149</v>
      </c>
      <c r="E558" s="247" t="s">
        <v>1771</v>
      </c>
      <c r="F558" s="248" t="s">
        <v>1772</v>
      </c>
      <c r="G558" s="249" t="s">
        <v>915</v>
      </c>
      <c r="H558" s="13"/>
      <c r="I558" s="3"/>
      <c r="J558" s="272">
        <f>ROUND(I558*H558,2)</f>
        <v>0</v>
      </c>
      <c r="K558" s="248" t="s">
        <v>736</v>
      </c>
      <c r="L558" s="2"/>
      <c r="M558" s="4" t="s">
        <v>3</v>
      </c>
      <c r="N558" s="179" t="s">
        <v>43</v>
      </c>
      <c r="O558" s="53"/>
      <c r="P558" s="180">
        <f>O558*H558</f>
        <v>0</v>
      </c>
      <c r="Q558" s="180">
        <v>0</v>
      </c>
      <c r="R558" s="180">
        <f>Q558*H558</f>
        <v>0</v>
      </c>
      <c r="S558" s="180">
        <v>0</v>
      </c>
      <c r="T558" s="181">
        <f>S558*H558</f>
        <v>0</v>
      </c>
      <c r="U558" s="12"/>
      <c r="V558" s="12"/>
      <c r="W558" s="12"/>
      <c r="X558" s="12"/>
      <c r="Y558" s="12"/>
      <c r="Z558" s="12"/>
      <c r="AA558" s="12"/>
      <c r="AB558" s="12"/>
      <c r="AC558" s="12"/>
      <c r="AD558" s="12"/>
      <c r="AE558" s="12"/>
      <c r="AR558" s="182" t="s">
        <v>232</v>
      </c>
      <c r="AT558" s="182" t="s">
        <v>149</v>
      </c>
      <c r="AU558" s="182" t="s">
        <v>80</v>
      </c>
      <c r="AY558" s="22" t="s">
        <v>145</v>
      </c>
      <c r="BE558" s="183">
        <f>IF(N558="základní",J558,0)</f>
        <v>0</v>
      </c>
      <c r="BF558" s="183">
        <f>IF(N558="snížená",J558,0)</f>
        <v>0</v>
      </c>
      <c r="BG558" s="183">
        <f>IF(N558="zákl. přenesená",J558,0)</f>
        <v>0</v>
      </c>
      <c r="BH558" s="183">
        <f>IF(N558="sníž. přenesená",J558,0)</f>
        <v>0</v>
      </c>
      <c r="BI558" s="183">
        <f>IF(N558="nulová",J558,0)</f>
        <v>0</v>
      </c>
      <c r="BJ558" s="22" t="s">
        <v>15</v>
      </c>
      <c r="BK558" s="183">
        <f>ROUND(I558*H558,2)</f>
        <v>0</v>
      </c>
      <c r="BL558" s="22" t="s">
        <v>232</v>
      </c>
      <c r="BM558" s="182" t="s">
        <v>1773</v>
      </c>
    </row>
    <row r="559" spans="1:47" s="35" customFormat="1" ht="12">
      <c r="A559" s="12"/>
      <c r="B559" s="2"/>
      <c r="C559" s="99"/>
      <c r="D559" s="279" t="s">
        <v>738</v>
      </c>
      <c r="E559" s="99"/>
      <c r="F559" s="280" t="s">
        <v>1774</v>
      </c>
      <c r="G559" s="99"/>
      <c r="H559" s="99"/>
      <c r="I559" s="12"/>
      <c r="J559" s="99"/>
      <c r="K559" s="99"/>
      <c r="L559" s="2"/>
      <c r="M559" s="274"/>
      <c r="N559" s="275"/>
      <c r="O559" s="53"/>
      <c r="P559" s="53"/>
      <c r="Q559" s="53"/>
      <c r="R559" s="53"/>
      <c r="S559" s="53"/>
      <c r="T559" s="54"/>
      <c r="U559" s="12"/>
      <c r="V559" s="12"/>
      <c r="W559" s="12"/>
      <c r="X559" s="12"/>
      <c r="Y559" s="12"/>
      <c r="Z559" s="12"/>
      <c r="AA559" s="12"/>
      <c r="AB559" s="12"/>
      <c r="AC559" s="12"/>
      <c r="AD559" s="12"/>
      <c r="AE559" s="12"/>
      <c r="AT559" s="22" t="s">
        <v>738</v>
      </c>
      <c r="AU559" s="22" t="s">
        <v>80</v>
      </c>
    </row>
    <row r="560" spans="1:65" s="35" customFormat="1" ht="49.15" customHeight="1">
      <c r="A560" s="12"/>
      <c r="B560" s="2"/>
      <c r="C560" s="246" t="s">
        <v>1775</v>
      </c>
      <c r="D560" s="246" t="s">
        <v>149</v>
      </c>
      <c r="E560" s="247" t="s">
        <v>1776</v>
      </c>
      <c r="F560" s="248" t="s">
        <v>1777</v>
      </c>
      <c r="G560" s="249" t="s">
        <v>159</v>
      </c>
      <c r="H560" s="250">
        <v>13.97</v>
      </c>
      <c r="I560" s="3"/>
      <c r="J560" s="272">
        <f>ROUND(I560*H560,2)</f>
        <v>0</v>
      </c>
      <c r="K560" s="248" t="s">
        <v>3</v>
      </c>
      <c r="L560" s="2"/>
      <c r="M560" s="4" t="s">
        <v>3</v>
      </c>
      <c r="N560" s="179" t="s">
        <v>43</v>
      </c>
      <c r="O560" s="53"/>
      <c r="P560" s="180">
        <f>O560*H560</f>
        <v>0</v>
      </c>
      <c r="Q560" s="180">
        <v>0</v>
      </c>
      <c r="R560" s="180">
        <f>Q560*H560</f>
        <v>0</v>
      </c>
      <c r="S560" s="180">
        <v>0</v>
      </c>
      <c r="T560" s="181">
        <f>S560*H560</f>
        <v>0</v>
      </c>
      <c r="U560" s="12"/>
      <c r="V560" s="12"/>
      <c r="W560" s="12"/>
      <c r="X560" s="12"/>
      <c r="Y560" s="12"/>
      <c r="Z560" s="12"/>
      <c r="AA560" s="12"/>
      <c r="AB560" s="12"/>
      <c r="AC560" s="12"/>
      <c r="AD560" s="12"/>
      <c r="AE560" s="12"/>
      <c r="AR560" s="182" t="s">
        <v>232</v>
      </c>
      <c r="AT560" s="182" t="s">
        <v>149</v>
      </c>
      <c r="AU560" s="182" t="s">
        <v>80</v>
      </c>
      <c r="AY560" s="22" t="s">
        <v>145</v>
      </c>
      <c r="BE560" s="183">
        <f>IF(N560="základní",J560,0)</f>
        <v>0</v>
      </c>
      <c r="BF560" s="183">
        <f>IF(N560="snížená",J560,0)</f>
        <v>0</v>
      </c>
      <c r="BG560" s="183">
        <f>IF(N560="zákl. přenesená",J560,0)</f>
        <v>0</v>
      </c>
      <c r="BH560" s="183">
        <f>IF(N560="sníž. přenesená",J560,0)</f>
        <v>0</v>
      </c>
      <c r="BI560" s="183">
        <f>IF(N560="nulová",J560,0)</f>
        <v>0</v>
      </c>
      <c r="BJ560" s="22" t="s">
        <v>15</v>
      </c>
      <c r="BK560" s="183">
        <f>ROUND(I560*H560,2)</f>
        <v>0</v>
      </c>
      <c r="BL560" s="22" t="s">
        <v>232</v>
      </c>
      <c r="BM560" s="182" t="s">
        <v>1778</v>
      </c>
    </row>
    <row r="561" spans="2:63" s="1" customFormat="1" ht="22.9" customHeight="1">
      <c r="B561" s="171"/>
      <c r="C561" s="242"/>
      <c r="D561" s="240" t="s">
        <v>71</v>
      </c>
      <c r="E561" s="244" t="s">
        <v>1779</v>
      </c>
      <c r="F561" s="244" t="s">
        <v>1780</v>
      </c>
      <c r="G561" s="242"/>
      <c r="H561" s="242"/>
      <c r="J561" s="245">
        <f>BK561</f>
        <v>0</v>
      </c>
      <c r="K561" s="242"/>
      <c r="L561" s="171"/>
      <c r="M561" s="173"/>
      <c r="N561" s="174"/>
      <c r="O561" s="174"/>
      <c r="P561" s="175">
        <f>SUM(P562:P578)</f>
        <v>0</v>
      </c>
      <c r="Q561" s="174"/>
      <c r="R561" s="175">
        <f>SUM(R562:R578)</f>
        <v>0.03054177</v>
      </c>
      <c r="S561" s="174"/>
      <c r="T561" s="176">
        <f>SUM(T562:T578)</f>
        <v>0</v>
      </c>
      <c r="AR561" s="172" t="s">
        <v>80</v>
      </c>
      <c r="AT561" s="177" t="s">
        <v>71</v>
      </c>
      <c r="AU561" s="177" t="s">
        <v>15</v>
      </c>
      <c r="AY561" s="172" t="s">
        <v>145</v>
      </c>
      <c r="BK561" s="178">
        <f>SUM(BK562:BK578)</f>
        <v>0</v>
      </c>
    </row>
    <row r="562" spans="1:65" s="35" customFormat="1" ht="37.9" customHeight="1">
      <c r="A562" s="12"/>
      <c r="B562" s="2"/>
      <c r="C562" s="246" t="s">
        <v>1781</v>
      </c>
      <c r="D562" s="246" t="s">
        <v>149</v>
      </c>
      <c r="E562" s="247" t="s">
        <v>1782</v>
      </c>
      <c r="F562" s="248" t="s">
        <v>1783</v>
      </c>
      <c r="G562" s="249" t="s">
        <v>159</v>
      </c>
      <c r="H562" s="250">
        <v>2.916</v>
      </c>
      <c r="I562" s="3"/>
      <c r="J562" s="272">
        <f>ROUND(I562*H562,2)</f>
        <v>0</v>
      </c>
      <c r="K562" s="248" t="s">
        <v>736</v>
      </c>
      <c r="L562" s="2"/>
      <c r="M562" s="4" t="s">
        <v>3</v>
      </c>
      <c r="N562" s="179" t="s">
        <v>43</v>
      </c>
      <c r="O562" s="53"/>
      <c r="P562" s="180">
        <f>O562*H562</f>
        <v>0</v>
      </c>
      <c r="Q562" s="180">
        <v>0.00014</v>
      </c>
      <c r="R562" s="180">
        <f>Q562*H562</f>
        <v>0.0004082399999999999</v>
      </c>
      <c r="S562" s="180">
        <v>0</v>
      </c>
      <c r="T562" s="181">
        <f>S562*H562</f>
        <v>0</v>
      </c>
      <c r="U562" s="12"/>
      <c r="V562" s="12"/>
      <c r="W562" s="12"/>
      <c r="X562" s="12"/>
      <c r="Y562" s="12"/>
      <c r="Z562" s="12"/>
      <c r="AA562" s="12"/>
      <c r="AB562" s="12"/>
      <c r="AC562" s="12"/>
      <c r="AD562" s="12"/>
      <c r="AE562" s="12"/>
      <c r="AR562" s="182" t="s">
        <v>232</v>
      </c>
      <c r="AT562" s="182" t="s">
        <v>149</v>
      </c>
      <c r="AU562" s="182" t="s">
        <v>80</v>
      </c>
      <c r="AY562" s="22" t="s">
        <v>145</v>
      </c>
      <c r="BE562" s="183">
        <f>IF(N562="základní",J562,0)</f>
        <v>0</v>
      </c>
      <c r="BF562" s="183">
        <f>IF(N562="snížená",J562,0)</f>
        <v>0</v>
      </c>
      <c r="BG562" s="183">
        <f>IF(N562="zákl. přenesená",J562,0)</f>
        <v>0</v>
      </c>
      <c r="BH562" s="183">
        <f>IF(N562="sníž. přenesená",J562,0)</f>
        <v>0</v>
      </c>
      <c r="BI562" s="183">
        <f>IF(N562="nulová",J562,0)</f>
        <v>0</v>
      </c>
      <c r="BJ562" s="22" t="s">
        <v>15</v>
      </c>
      <c r="BK562" s="183">
        <f>ROUND(I562*H562,2)</f>
        <v>0</v>
      </c>
      <c r="BL562" s="22" t="s">
        <v>232</v>
      </c>
      <c r="BM562" s="182" t="s">
        <v>1784</v>
      </c>
    </row>
    <row r="563" spans="1:47" s="35" customFormat="1" ht="12">
      <c r="A563" s="12"/>
      <c r="B563" s="2"/>
      <c r="C563" s="99"/>
      <c r="D563" s="279" t="s">
        <v>738</v>
      </c>
      <c r="E563" s="99"/>
      <c r="F563" s="280" t="s">
        <v>1785</v>
      </c>
      <c r="G563" s="99"/>
      <c r="H563" s="99"/>
      <c r="I563" s="12"/>
      <c r="J563" s="99"/>
      <c r="K563" s="99"/>
      <c r="L563" s="2"/>
      <c r="M563" s="274"/>
      <c r="N563" s="275"/>
      <c r="O563" s="53"/>
      <c r="P563" s="53"/>
      <c r="Q563" s="53"/>
      <c r="R563" s="53"/>
      <c r="S563" s="53"/>
      <c r="T563" s="54"/>
      <c r="U563" s="12"/>
      <c r="V563" s="12"/>
      <c r="W563" s="12"/>
      <c r="X563" s="12"/>
      <c r="Y563" s="12"/>
      <c r="Z563" s="12"/>
      <c r="AA563" s="12"/>
      <c r="AB563" s="12"/>
      <c r="AC563" s="12"/>
      <c r="AD563" s="12"/>
      <c r="AE563" s="12"/>
      <c r="AT563" s="22" t="s">
        <v>738</v>
      </c>
      <c r="AU563" s="22" t="s">
        <v>80</v>
      </c>
    </row>
    <row r="564" spans="2:51" s="6" customFormat="1" ht="12">
      <c r="B564" s="189"/>
      <c r="C564" s="256"/>
      <c r="D564" s="252" t="s">
        <v>161</v>
      </c>
      <c r="E564" s="257" t="s">
        <v>3</v>
      </c>
      <c r="F564" s="258" t="s">
        <v>1786</v>
      </c>
      <c r="G564" s="256"/>
      <c r="H564" s="257" t="s">
        <v>3</v>
      </c>
      <c r="J564" s="256"/>
      <c r="K564" s="256"/>
      <c r="L564" s="189"/>
      <c r="M564" s="191"/>
      <c r="N564" s="192"/>
      <c r="O564" s="192"/>
      <c r="P564" s="192"/>
      <c r="Q564" s="192"/>
      <c r="R564" s="192"/>
      <c r="S564" s="192"/>
      <c r="T564" s="193"/>
      <c r="AT564" s="190" t="s">
        <v>161</v>
      </c>
      <c r="AU564" s="190" t="s">
        <v>80</v>
      </c>
      <c r="AV564" s="6" t="s">
        <v>15</v>
      </c>
      <c r="AW564" s="6" t="s">
        <v>33</v>
      </c>
      <c r="AX564" s="6" t="s">
        <v>72</v>
      </c>
      <c r="AY564" s="190" t="s">
        <v>145</v>
      </c>
    </row>
    <row r="565" spans="2:51" s="5" customFormat="1" ht="12">
      <c r="B565" s="184"/>
      <c r="C565" s="251"/>
      <c r="D565" s="252" t="s">
        <v>161</v>
      </c>
      <c r="E565" s="253" t="s">
        <v>3</v>
      </c>
      <c r="F565" s="254" t="s">
        <v>1787</v>
      </c>
      <c r="G565" s="251"/>
      <c r="H565" s="255">
        <v>2.16</v>
      </c>
      <c r="J565" s="251"/>
      <c r="K565" s="251"/>
      <c r="L565" s="184"/>
      <c r="M565" s="186"/>
      <c r="N565" s="187"/>
      <c r="O565" s="187"/>
      <c r="P565" s="187"/>
      <c r="Q565" s="187"/>
      <c r="R565" s="187"/>
      <c r="S565" s="187"/>
      <c r="T565" s="188"/>
      <c r="AT565" s="185" t="s">
        <v>161</v>
      </c>
      <c r="AU565" s="185" t="s">
        <v>80</v>
      </c>
      <c r="AV565" s="5" t="s">
        <v>80</v>
      </c>
      <c r="AW565" s="5" t="s">
        <v>33</v>
      </c>
      <c r="AX565" s="5" t="s">
        <v>72</v>
      </c>
      <c r="AY565" s="185" t="s">
        <v>145</v>
      </c>
    </row>
    <row r="566" spans="2:51" s="5" customFormat="1" ht="12">
      <c r="B566" s="184"/>
      <c r="C566" s="251"/>
      <c r="D566" s="252" t="s">
        <v>161</v>
      </c>
      <c r="E566" s="253" t="s">
        <v>3</v>
      </c>
      <c r="F566" s="254" t="s">
        <v>1788</v>
      </c>
      <c r="G566" s="251"/>
      <c r="H566" s="255">
        <v>0.756</v>
      </c>
      <c r="J566" s="251"/>
      <c r="K566" s="251"/>
      <c r="L566" s="184"/>
      <c r="M566" s="186"/>
      <c r="N566" s="187"/>
      <c r="O566" s="187"/>
      <c r="P566" s="187"/>
      <c r="Q566" s="187"/>
      <c r="R566" s="187"/>
      <c r="S566" s="187"/>
      <c r="T566" s="188"/>
      <c r="AT566" s="185" t="s">
        <v>161</v>
      </c>
      <c r="AU566" s="185" t="s">
        <v>80</v>
      </c>
      <c r="AV566" s="5" t="s">
        <v>80</v>
      </c>
      <c r="AW566" s="5" t="s">
        <v>33</v>
      </c>
      <c r="AX566" s="5" t="s">
        <v>72</v>
      </c>
      <c r="AY566" s="185" t="s">
        <v>145</v>
      </c>
    </row>
    <row r="567" spans="2:51" s="7" customFormat="1" ht="12">
      <c r="B567" s="194"/>
      <c r="C567" s="259"/>
      <c r="D567" s="252" t="s">
        <v>161</v>
      </c>
      <c r="E567" s="260" t="s">
        <v>3</v>
      </c>
      <c r="F567" s="261" t="s">
        <v>172</v>
      </c>
      <c r="G567" s="259"/>
      <c r="H567" s="262">
        <v>2.9160000000000004</v>
      </c>
      <c r="J567" s="259"/>
      <c r="K567" s="259"/>
      <c r="L567" s="194"/>
      <c r="M567" s="196"/>
      <c r="N567" s="197"/>
      <c r="O567" s="197"/>
      <c r="P567" s="197"/>
      <c r="Q567" s="197"/>
      <c r="R567" s="197"/>
      <c r="S567" s="197"/>
      <c r="T567" s="198"/>
      <c r="AT567" s="195" t="s">
        <v>161</v>
      </c>
      <c r="AU567" s="195" t="s">
        <v>80</v>
      </c>
      <c r="AV567" s="7" t="s">
        <v>90</v>
      </c>
      <c r="AW567" s="7" t="s">
        <v>33</v>
      </c>
      <c r="AX567" s="7" t="s">
        <v>15</v>
      </c>
      <c r="AY567" s="195" t="s">
        <v>145</v>
      </c>
    </row>
    <row r="568" spans="1:65" s="35" customFormat="1" ht="37.9" customHeight="1">
      <c r="A568" s="12"/>
      <c r="B568" s="2"/>
      <c r="C568" s="246" t="s">
        <v>1789</v>
      </c>
      <c r="D568" s="246" t="s">
        <v>149</v>
      </c>
      <c r="E568" s="247" t="s">
        <v>1790</v>
      </c>
      <c r="F568" s="248" t="s">
        <v>1791</v>
      </c>
      <c r="G568" s="249" t="s">
        <v>159</v>
      </c>
      <c r="H568" s="250">
        <v>2.916</v>
      </c>
      <c r="I568" s="3"/>
      <c r="J568" s="272">
        <f>ROUND(I568*H568,2)</f>
        <v>0</v>
      </c>
      <c r="K568" s="248" t="s">
        <v>736</v>
      </c>
      <c r="L568" s="2"/>
      <c r="M568" s="4" t="s">
        <v>3</v>
      </c>
      <c r="N568" s="179" t="s">
        <v>43</v>
      </c>
      <c r="O568" s="53"/>
      <c r="P568" s="180">
        <f>O568*H568</f>
        <v>0</v>
      </c>
      <c r="Q568" s="180">
        <v>0.00083</v>
      </c>
      <c r="R568" s="180">
        <f>Q568*H568</f>
        <v>0.00242028</v>
      </c>
      <c r="S568" s="180">
        <v>0</v>
      </c>
      <c r="T568" s="181">
        <f>S568*H568</f>
        <v>0</v>
      </c>
      <c r="U568" s="12"/>
      <c r="V568" s="12"/>
      <c r="W568" s="12"/>
      <c r="X568" s="12"/>
      <c r="Y568" s="12"/>
      <c r="Z568" s="12"/>
      <c r="AA568" s="12"/>
      <c r="AB568" s="12"/>
      <c r="AC568" s="12"/>
      <c r="AD568" s="12"/>
      <c r="AE568" s="12"/>
      <c r="AR568" s="182" t="s">
        <v>232</v>
      </c>
      <c r="AT568" s="182" t="s">
        <v>149</v>
      </c>
      <c r="AU568" s="182" t="s">
        <v>80</v>
      </c>
      <c r="AY568" s="22" t="s">
        <v>145</v>
      </c>
      <c r="BE568" s="183">
        <f>IF(N568="základní",J568,0)</f>
        <v>0</v>
      </c>
      <c r="BF568" s="183">
        <f>IF(N568="snížená",J568,0)</f>
        <v>0</v>
      </c>
      <c r="BG568" s="183">
        <f>IF(N568="zákl. přenesená",J568,0)</f>
        <v>0</v>
      </c>
      <c r="BH568" s="183">
        <f>IF(N568="sníž. přenesená",J568,0)</f>
        <v>0</v>
      </c>
      <c r="BI568" s="183">
        <f>IF(N568="nulová",J568,0)</f>
        <v>0</v>
      </c>
      <c r="BJ568" s="22" t="s">
        <v>15</v>
      </c>
      <c r="BK568" s="183">
        <f>ROUND(I568*H568,2)</f>
        <v>0</v>
      </c>
      <c r="BL568" s="22" t="s">
        <v>232</v>
      </c>
      <c r="BM568" s="182" t="s">
        <v>1792</v>
      </c>
    </row>
    <row r="569" spans="1:47" s="35" customFormat="1" ht="12">
      <c r="A569" s="12"/>
      <c r="B569" s="2"/>
      <c r="C569" s="99"/>
      <c r="D569" s="279" t="s">
        <v>738</v>
      </c>
      <c r="E569" s="99"/>
      <c r="F569" s="280" t="s">
        <v>1793</v>
      </c>
      <c r="G569" s="99"/>
      <c r="H569" s="99"/>
      <c r="I569" s="12"/>
      <c r="J569" s="99"/>
      <c r="K569" s="99"/>
      <c r="L569" s="2"/>
      <c r="M569" s="274"/>
      <c r="N569" s="275"/>
      <c r="O569" s="53"/>
      <c r="P569" s="53"/>
      <c r="Q569" s="53"/>
      <c r="R569" s="53"/>
      <c r="S569" s="53"/>
      <c r="T569" s="54"/>
      <c r="U569" s="12"/>
      <c r="V569" s="12"/>
      <c r="W569" s="12"/>
      <c r="X569" s="12"/>
      <c r="Y569" s="12"/>
      <c r="Z569" s="12"/>
      <c r="AA569" s="12"/>
      <c r="AB569" s="12"/>
      <c r="AC569" s="12"/>
      <c r="AD569" s="12"/>
      <c r="AE569" s="12"/>
      <c r="AT569" s="22" t="s">
        <v>738</v>
      </c>
      <c r="AU569" s="22" t="s">
        <v>80</v>
      </c>
    </row>
    <row r="570" spans="1:65" s="35" customFormat="1" ht="49.15" customHeight="1">
      <c r="A570" s="12"/>
      <c r="B570" s="2"/>
      <c r="C570" s="246" t="s">
        <v>1794</v>
      </c>
      <c r="D570" s="246" t="s">
        <v>149</v>
      </c>
      <c r="E570" s="247" t="s">
        <v>1795</v>
      </c>
      <c r="F570" s="248" t="s">
        <v>1796</v>
      </c>
      <c r="G570" s="249" t="s">
        <v>159</v>
      </c>
      <c r="H570" s="250">
        <v>184.755</v>
      </c>
      <c r="I570" s="3"/>
      <c r="J570" s="272">
        <f>ROUND(I570*H570,2)</f>
        <v>0</v>
      </c>
      <c r="K570" s="248" t="s">
        <v>736</v>
      </c>
      <c r="L570" s="2"/>
      <c r="M570" s="4" t="s">
        <v>3</v>
      </c>
      <c r="N570" s="179" t="s">
        <v>43</v>
      </c>
      <c r="O570" s="53"/>
      <c r="P570" s="180">
        <f>O570*H570</f>
        <v>0</v>
      </c>
      <c r="Q570" s="180">
        <v>0.00015</v>
      </c>
      <c r="R570" s="180">
        <f>Q570*H570</f>
        <v>0.02771325</v>
      </c>
      <c r="S570" s="180">
        <v>0</v>
      </c>
      <c r="T570" s="181">
        <f>S570*H570</f>
        <v>0</v>
      </c>
      <c r="U570" s="12"/>
      <c r="V570" s="12"/>
      <c r="W570" s="12"/>
      <c r="X570" s="12"/>
      <c r="Y570" s="12"/>
      <c r="Z570" s="12"/>
      <c r="AA570" s="12"/>
      <c r="AB570" s="12"/>
      <c r="AC570" s="12"/>
      <c r="AD570" s="12"/>
      <c r="AE570" s="12"/>
      <c r="AR570" s="182" t="s">
        <v>232</v>
      </c>
      <c r="AT570" s="182" t="s">
        <v>149</v>
      </c>
      <c r="AU570" s="182" t="s">
        <v>80</v>
      </c>
      <c r="AY570" s="22" t="s">
        <v>145</v>
      </c>
      <c r="BE570" s="183">
        <f>IF(N570="základní",J570,0)</f>
        <v>0</v>
      </c>
      <c r="BF570" s="183">
        <f>IF(N570="snížená",J570,0)</f>
        <v>0</v>
      </c>
      <c r="BG570" s="183">
        <f>IF(N570="zákl. přenesená",J570,0)</f>
        <v>0</v>
      </c>
      <c r="BH570" s="183">
        <f>IF(N570="sníž. přenesená",J570,0)</f>
        <v>0</v>
      </c>
      <c r="BI570" s="183">
        <f>IF(N570="nulová",J570,0)</f>
        <v>0</v>
      </c>
      <c r="BJ570" s="22" t="s">
        <v>15</v>
      </c>
      <c r="BK570" s="183">
        <f>ROUND(I570*H570,2)</f>
        <v>0</v>
      </c>
      <c r="BL570" s="22" t="s">
        <v>232</v>
      </c>
      <c r="BM570" s="182" t="s">
        <v>1797</v>
      </c>
    </row>
    <row r="571" spans="1:47" s="35" customFormat="1" ht="12">
      <c r="A571" s="12"/>
      <c r="B571" s="2"/>
      <c r="C571" s="99"/>
      <c r="D571" s="279" t="s">
        <v>738</v>
      </c>
      <c r="E571" s="99"/>
      <c r="F571" s="280" t="s">
        <v>1798</v>
      </c>
      <c r="G571" s="99"/>
      <c r="H571" s="99"/>
      <c r="I571" s="12"/>
      <c r="J571" s="99"/>
      <c r="K571" s="99"/>
      <c r="L571" s="2"/>
      <c r="M571" s="274"/>
      <c r="N571" s="275"/>
      <c r="O571" s="53"/>
      <c r="P571" s="53"/>
      <c r="Q571" s="53"/>
      <c r="R571" s="53"/>
      <c r="S571" s="53"/>
      <c r="T571" s="54"/>
      <c r="U571" s="12"/>
      <c r="V571" s="12"/>
      <c r="W571" s="12"/>
      <c r="X571" s="12"/>
      <c r="Y571" s="12"/>
      <c r="Z571" s="12"/>
      <c r="AA571" s="12"/>
      <c r="AB571" s="12"/>
      <c r="AC571" s="12"/>
      <c r="AD571" s="12"/>
      <c r="AE571" s="12"/>
      <c r="AT571" s="22" t="s">
        <v>738</v>
      </c>
      <c r="AU571" s="22" t="s">
        <v>80</v>
      </c>
    </row>
    <row r="572" spans="2:51" s="6" customFormat="1" ht="12">
      <c r="B572" s="189"/>
      <c r="C572" s="256"/>
      <c r="D572" s="252" t="s">
        <v>161</v>
      </c>
      <c r="E572" s="257" t="s">
        <v>3</v>
      </c>
      <c r="F572" s="258" t="s">
        <v>1467</v>
      </c>
      <c r="G572" s="256"/>
      <c r="H572" s="257" t="s">
        <v>3</v>
      </c>
      <c r="J572" s="256"/>
      <c r="K572" s="256"/>
      <c r="L572" s="189"/>
      <c r="M572" s="191"/>
      <c r="N572" s="192"/>
      <c r="O572" s="192"/>
      <c r="P572" s="192"/>
      <c r="Q572" s="192"/>
      <c r="R572" s="192"/>
      <c r="S572" s="192"/>
      <c r="T572" s="193"/>
      <c r="AT572" s="190" t="s">
        <v>161</v>
      </c>
      <c r="AU572" s="190" t="s">
        <v>80</v>
      </c>
      <c r="AV572" s="6" t="s">
        <v>15</v>
      </c>
      <c r="AW572" s="6" t="s">
        <v>33</v>
      </c>
      <c r="AX572" s="6" t="s">
        <v>72</v>
      </c>
      <c r="AY572" s="190" t="s">
        <v>145</v>
      </c>
    </row>
    <row r="573" spans="2:51" s="5" customFormat="1" ht="12">
      <c r="B573" s="184"/>
      <c r="C573" s="251"/>
      <c r="D573" s="252" t="s">
        <v>161</v>
      </c>
      <c r="E573" s="253" t="s">
        <v>3</v>
      </c>
      <c r="F573" s="254" t="s">
        <v>1468</v>
      </c>
      <c r="G573" s="251"/>
      <c r="H573" s="255">
        <v>184.755</v>
      </c>
      <c r="J573" s="251"/>
      <c r="K573" s="251"/>
      <c r="L573" s="184"/>
      <c r="M573" s="186"/>
      <c r="N573" s="187"/>
      <c r="O573" s="187"/>
      <c r="P573" s="187"/>
      <c r="Q573" s="187"/>
      <c r="R573" s="187"/>
      <c r="S573" s="187"/>
      <c r="T573" s="188"/>
      <c r="AT573" s="185" t="s">
        <v>161</v>
      </c>
      <c r="AU573" s="185" t="s">
        <v>80</v>
      </c>
      <c r="AV573" s="5" t="s">
        <v>80</v>
      </c>
      <c r="AW573" s="5" t="s">
        <v>33</v>
      </c>
      <c r="AX573" s="5" t="s">
        <v>15</v>
      </c>
      <c r="AY573" s="185" t="s">
        <v>145</v>
      </c>
    </row>
    <row r="574" spans="1:65" s="35" customFormat="1" ht="21.75" customHeight="1">
      <c r="A574" s="12"/>
      <c r="B574" s="2"/>
      <c r="C574" s="246" t="s">
        <v>1799</v>
      </c>
      <c r="D574" s="246" t="s">
        <v>149</v>
      </c>
      <c r="E574" s="247" t="s">
        <v>1800</v>
      </c>
      <c r="F574" s="248" t="s">
        <v>1801</v>
      </c>
      <c r="G574" s="249" t="s">
        <v>159</v>
      </c>
      <c r="H574" s="250">
        <v>19.5</v>
      </c>
      <c r="I574" s="3"/>
      <c r="J574" s="272">
        <f>ROUND(I574*H574,2)</f>
        <v>0</v>
      </c>
      <c r="K574" s="248" t="s">
        <v>3</v>
      </c>
      <c r="L574" s="2"/>
      <c r="M574" s="4" t="s">
        <v>3</v>
      </c>
      <c r="N574" s="179" t="s">
        <v>43</v>
      </c>
      <c r="O574" s="53"/>
      <c r="P574" s="180">
        <f>O574*H574</f>
        <v>0</v>
      </c>
      <c r="Q574" s="180">
        <v>0</v>
      </c>
      <c r="R574" s="180">
        <f>Q574*H574</f>
        <v>0</v>
      </c>
      <c r="S574" s="180">
        <v>0</v>
      </c>
      <c r="T574" s="181">
        <f>S574*H574</f>
        <v>0</v>
      </c>
      <c r="U574" s="12"/>
      <c r="V574" s="12"/>
      <c r="W574" s="12"/>
      <c r="X574" s="12"/>
      <c r="Y574" s="12"/>
      <c r="Z574" s="12"/>
      <c r="AA574" s="12"/>
      <c r="AB574" s="12"/>
      <c r="AC574" s="12"/>
      <c r="AD574" s="12"/>
      <c r="AE574" s="12"/>
      <c r="AR574" s="182" t="s">
        <v>232</v>
      </c>
      <c r="AT574" s="182" t="s">
        <v>149</v>
      </c>
      <c r="AU574" s="182" t="s">
        <v>80</v>
      </c>
      <c r="AY574" s="22" t="s">
        <v>145</v>
      </c>
      <c r="BE574" s="183">
        <f>IF(N574="základní",J574,0)</f>
        <v>0</v>
      </c>
      <c r="BF574" s="183">
        <f>IF(N574="snížená",J574,0)</f>
        <v>0</v>
      </c>
      <c r="BG574" s="183">
        <f>IF(N574="zákl. přenesená",J574,0)</f>
        <v>0</v>
      </c>
      <c r="BH574" s="183">
        <f>IF(N574="sníž. přenesená",J574,0)</f>
        <v>0</v>
      </c>
      <c r="BI574" s="183">
        <f>IF(N574="nulová",J574,0)</f>
        <v>0</v>
      </c>
      <c r="BJ574" s="22" t="s">
        <v>15</v>
      </c>
      <c r="BK574" s="183">
        <f>ROUND(I574*H574,2)</f>
        <v>0</v>
      </c>
      <c r="BL574" s="22" t="s">
        <v>232</v>
      </c>
      <c r="BM574" s="182" t="s">
        <v>1802</v>
      </c>
    </row>
    <row r="575" spans="2:51" s="5" customFormat="1" ht="12">
      <c r="B575" s="184"/>
      <c r="C575" s="251"/>
      <c r="D575" s="252" t="s">
        <v>161</v>
      </c>
      <c r="E575" s="253" t="s">
        <v>3</v>
      </c>
      <c r="F575" s="254" t="s">
        <v>1803</v>
      </c>
      <c r="G575" s="251"/>
      <c r="H575" s="255">
        <v>20.7</v>
      </c>
      <c r="J575" s="251"/>
      <c r="K575" s="251"/>
      <c r="L575" s="184"/>
      <c r="M575" s="186"/>
      <c r="N575" s="187"/>
      <c r="O575" s="187"/>
      <c r="P575" s="187"/>
      <c r="Q575" s="187"/>
      <c r="R575" s="187"/>
      <c r="S575" s="187"/>
      <c r="T575" s="188"/>
      <c r="AT575" s="185" t="s">
        <v>161</v>
      </c>
      <c r="AU575" s="185" t="s">
        <v>80</v>
      </c>
      <c r="AV575" s="5" t="s">
        <v>80</v>
      </c>
      <c r="AW575" s="5" t="s">
        <v>33</v>
      </c>
      <c r="AX575" s="5" t="s">
        <v>72</v>
      </c>
      <c r="AY575" s="185" t="s">
        <v>145</v>
      </c>
    </row>
    <row r="576" spans="2:51" s="5" customFormat="1" ht="12">
      <c r="B576" s="184"/>
      <c r="C576" s="251"/>
      <c r="D576" s="252" t="s">
        <v>161</v>
      </c>
      <c r="E576" s="253" t="s">
        <v>3</v>
      </c>
      <c r="F576" s="254" t="s">
        <v>1804</v>
      </c>
      <c r="G576" s="251"/>
      <c r="H576" s="255">
        <v>-3.2</v>
      </c>
      <c r="J576" s="251"/>
      <c r="K576" s="251"/>
      <c r="L576" s="184"/>
      <c r="M576" s="186"/>
      <c r="N576" s="187"/>
      <c r="O576" s="187"/>
      <c r="P576" s="187"/>
      <c r="Q576" s="187"/>
      <c r="R576" s="187"/>
      <c r="S576" s="187"/>
      <c r="T576" s="188"/>
      <c r="AT576" s="185" t="s">
        <v>161</v>
      </c>
      <c r="AU576" s="185" t="s">
        <v>80</v>
      </c>
      <c r="AV576" s="5" t="s">
        <v>80</v>
      </c>
      <c r="AW576" s="5" t="s">
        <v>33</v>
      </c>
      <c r="AX576" s="5" t="s">
        <v>72</v>
      </c>
      <c r="AY576" s="185" t="s">
        <v>145</v>
      </c>
    </row>
    <row r="577" spans="2:51" s="5" customFormat="1" ht="12">
      <c r="B577" s="184"/>
      <c r="C577" s="251"/>
      <c r="D577" s="252" t="s">
        <v>161</v>
      </c>
      <c r="E577" s="253" t="s">
        <v>3</v>
      </c>
      <c r="F577" s="254" t="s">
        <v>1805</v>
      </c>
      <c r="G577" s="251"/>
      <c r="H577" s="255">
        <v>2</v>
      </c>
      <c r="J577" s="251"/>
      <c r="K577" s="251"/>
      <c r="L577" s="184"/>
      <c r="M577" s="186"/>
      <c r="N577" s="187"/>
      <c r="O577" s="187"/>
      <c r="P577" s="187"/>
      <c r="Q577" s="187"/>
      <c r="R577" s="187"/>
      <c r="S577" s="187"/>
      <c r="T577" s="188"/>
      <c r="AT577" s="185" t="s">
        <v>161</v>
      </c>
      <c r="AU577" s="185" t="s">
        <v>80</v>
      </c>
      <c r="AV577" s="5" t="s">
        <v>80</v>
      </c>
      <c r="AW577" s="5" t="s">
        <v>33</v>
      </c>
      <c r="AX577" s="5" t="s">
        <v>72</v>
      </c>
      <c r="AY577" s="185" t="s">
        <v>145</v>
      </c>
    </row>
    <row r="578" spans="2:51" s="7" customFormat="1" ht="12">
      <c r="B578" s="194"/>
      <c r="C578" s="259"/>
      <c r="D578" s="252" t="s">
        <v>161</v>
      </c>
      <c r="E578" s="260" t="s">
        <v>3</v>
      </c>
      <c r="F578" s="261" t="s">
        <v>172</v>
      </c>
      <c r="G578" s="259"/>
      <c r="H578" s="262">
        <v>19.5</v>
      </c>
      <c r="J578" s="259"/>
      <c r="K578" s="259"/>
      <c r="L578" s="194"/>
      <c r="M578" s="196"/>
      <c r="N578" s="197"/>
      <c r="O578" s="197"/>
      <c r="P578" s="197"/>
      <c r="Q578" s="197"/>
      <c r="R578" s="197"/>
      <c r="S578" s="197"/>
      <c r="T578" s="198"/>
      <c r="AT578" s="195" t="s">
        <v>161</v>
      </c>
      <c r="AU578" s="195" t="s">
        <v>80</v>
      </c>
      <c r="AV578" s="7" t="s">
        <v>90</v>
      </c>
      <c r="AW578" s="7" t="s">
        <v>33</v>
      </c>
      <c r="AX578" s="7" t="s">
        <v>15</v>
      </c>
      <c r="AY578" s="195" t="s">
        <v>145</v>
      </c>
    </row>
    <row r="579" spans="2:63" s="1" customFormat="1" ht="22.9" customHeight="1">
      <c r="B579" s="171"/>
      <c r="C579" s="242"/>
      <c r="D579" s="240" t="s">
        <v>71</v>
      </c>
      <c r="E579" s="244" t="s">
        <v>1806</v>
      </c>
      <c r="F579" s="244" t="s">
        <v>1807</v>
      </c>
      <c r="G579" s="242"/>
      <c r="H579" s="242"/>
      <c r="J579" s="245">
        <f>BK579</f>
        <v>0</v>
      </c>
      <c r="K579" s="242"/>
      <c r="L579" s="171"/>
      <c r="M579" s="173"/>
      <c r="N579" s="174"/>
      <c r="O579" s="174"/>
      <c r="P579" s="175">
        <f>SUM(P580:P593)</f>
        <v>0</v>
      </c>
      <c r="Q579" s="174"/>
      <c r="R579" s="175">
        <f>SUM(R580:R593)</f>
        <v>0.007532219999999999</v>
      </c>
      <c r="S579" s="174"/>
      <c r="T579" s="176">
        <f>SUM(T580:T593)</f>
        <v>0</v>
      </c>
      <c r="AR579" s="172" t="s">
        <v>80</v>
      </c>
      <c r="AT579" s="177" t="s">
        <v>71</v>
      </c>
      <c r="AU579" s="177" t="s">
        <v>15</v>
      </c>
      <c r="AY579" s="172" t="s">
        <v>145</v>
      </c>
      <c r="BK579" s="178">
        <f>SUM(BK580:BK593)</f>
        <v>0</v>
      </c>
    </row>
    <row r="580" spans="1:65" s="35" customFormat="1" ht="33" customHeight="1">
      <c r="A580" s="12"/>
      <c r="B580" s="2"/>
      <c r="C580" s="246" t="s">
        <v>1808</v>
      </c>
      <c r="D580" s="246" t="s">
        <v>149</v>
      </c>
      <c r="E580" s="247" t="s">
        <v>1809</v>
      </c>
      <c r="F580" s="248" t="s">
        <v>1810</v>
      </c>
      <c r="G580" s="249" t="s">
        <v>159</v>
      </c>
      <c r="H580" s="250">
        <v>16.026</v>
      </c>
      <c r="I580" s="3"/>
      <c r="J580" s="272">
        <f>ROUND(I580*H580,2)</f>
        <v>0</v>
      </c>
      <c r="K580" s="248" t="s">
        <v>736</v>
      </c>
      <c r="L580" s="2"/>
      <c r="M580" s="4" t="s">
        <v>3</v>
      </c>
      <c r="N580" s="179" t="s">
        <v>43</v>
      </c>
      <c r="O580" s="53"/>
      <c r="P580" s="180">
        <f>O580*H580</f>
        <v>0</v>
      </c>
      <c r="Q580" s="180">
        <v>0.00021</v>
      </c>
      <c r="R580" s="180">
        <f>Q580*H580</f>
        <v>0.0033654600000000002</v>
      </c>
      <c r="S580" s="180">
        <v>0</v>
      </c>
      <c r="T580" s="181">
        <f>S580*H580</f>
        <v>0</v>
      </c>
      <c r="U580" s="12"/>
      <c r="V580" s="12"/>
      <c r="W580" s="12"/>
      <c r="X580" s="12"/>
      <c r="Y580" s="12"/>
      <c r="Z580" s="12"/>
      <c r="AA580" s="12"/>
      <c r="AB580" s="12"/>
      <c r="AC580" s="12"/>
      <c r="AD580" s="12"/>
      <c r="AE580" s="12"/>
      <c r="AR580" s="182" t="s">
        <v>232</v>
      </c>
      <c r="AT580" s="182" t="s">
        <v>149</v>
      </c>
      <c r="AU580" s="182" t="s">
        <v>80</v>
      </c>
      <c r="AY580" s="22" t="s">
        <v>145</v>
      </c>
      <c r="BE580" s="183">
        <f>IF(N580="základní",J580,0)</f>
        <v>0</v>
      </c>
      <c r="BF580" s="183">
        <f>IF(N580="snížená",J580,0)</f>
        <v>0</v>
      </c>
      <c r="BG580" s="183">
        <f>IF(N580="zákl. přenesená",J580,0)</f>
        <v>0</v>
      </c>
      <c r="BH580" s="183">
        <f>IF(N580="sníž. přenesená",J580,0)</f>
        <v>0</v>
      </c>
      <c r="BI580" s="183">
        <f>IF(N580="nulová",J580,0)</f>
        <v>0</v>
      </c>
      <c r="BJ580" s="22" t="s">
        <v>15</v>
      </c>
      <c r="BK580" s="183">
        <f>ROUND(I580*H580,2)</f>
        <v>0</v>
      </c>
      <c r="BL580" s="22" t="s">
        <v>232</v>
      </c>
      <c r="BM580" s="182" t="s">
        <v>1811</v>
      </c>
    </row>
    <row r="581" spans="1:47" s="35" customFormat="1" ht="12">
      <c r="A581" s="12"/>
      <c r="B581" s="2"/>
      <c r="C581" s="99"/>
      <c r="D581" s="279" t="s">
        <v>738</v>
      </c>
      <c r="E581" s="99"/>
      <c r="F581" s="280" t="s">
        <v>1812</v>
      </c>
      <c r="G581" s="99"/>
      <c r="H581" s="99"/>
      <c r="I581" s="12"/>
      <c r="J581" s="99"/>
      <c r="K581" s="99"/>
      <c r="L581" s="2"/>
      <c r="M581" s="274"/>
      <c r="N581" s="275"/>
      <c r="O581" s="53"/>
      <c r="P581" s="53"/>
      <c r="Q581" s="53"/>
      <c r="R581" s="53"/>
      <c r="S581" s="53"/>
      <c r="T581" s="54"/>
      <c r="U581" s="12"/>
      <c r="V581" s="12"/>
      <c r="W581" s="12"/>
      <c r="X581" s="12"/>
      <c r="Y581" s="12"/>
      <c r="Z581" s="12"/>
      <c r="AA581" s="12"/>
      <c r="AB581" s="12"/>
      <c r="AC581" s="12"/>
      <c r="AD581" s="12"/>
      <c r="AE581" s="12"/>
      <c r="AT581" s="22" t="s">
        <v>738</v>
      </c>
      <c r="AU581" s="22" t="s">
        <v>80</v>
      </c>
    </row>
    <row r="582" spans="2:51" s="6" customFormat="1" ht="12">
      <c r="B582" s="189"/>
      <c r="C582" s="256"/>
      <c r="D582" s="252" t="s">
        <v>161</v>
      </c>
      <c r="E582" s="257" t="s">
        <v>3</v>
      </c>
      <c r="F582" s="258" t="s">
        <v>1813</v>
      </c>
      <c r="G582" s="256"/>
      <c r="H582" s="257" t="s">
        <v>3</v>
      </c>
      <c r="J582" s="256"/>
      <c r="K582" s="256"/>
      <c r="L582" s="189"/>
      <c r="M582" s="191"/>
      <c r="N582" s="192"/>
      <c r="O582" s="192"/>
      <c r="P582" s="192"/>
      <c r="Q582" s="192"/>
      <c r="R582" s="192"/>
      <c r="S582" s="192"/>
      <c r="T582" s="193"/>
      <c r="AT582" s="190" t="s">
        <v>161</v>
      </c>
      <c r="AU582" s="190" t="s">
        <v>80</v>
      </c>
      <c r="AV582" s="6" t="s">
        <v>15</v>
      </c>
      <c r="AW582" s="6" t="s">
        <v>33</v>
      </c>
      <c r="AX582" s="6" t="s">
        <v>72</v>
      </c>
      <c r="AY582" s="190" t="s">
        <v>145</v>
      </c>
    </row>
    <row r="583" spans="2:51" s="5" customFormat="1" ht="12">
      <c r="B583" s="184"/>
      <c r="C583" s="251"/>
      <c r="D583" s="252" t="s">
        <v>161</v>
      </c>
      <c r="E583" s="253" t="s">
        <v>3</v>
      </c>
      <c r="F583" s="254" t="s">
        <v>1814</v>
      </c>
      <c r="G583" s="251"/>
      <c r="H583" s="255">
        <v>30.53</v>
      </c>
      <c r="J583" s="251"/>
      <c r="K583" s="251"/>
      <c r="L583" s="184"/>
      <c r="M583" s="186"/>
      <c r="N583" s="187"/>
      <c r="O583" s="187"/>
      <c r="P583" s="187"/>
      <c r="Q583" s="187"/>
      <c r="R583" s="187"/>
      <c r="S583" s="187"/>
      <c r="T583" s="188"/>
      <c r="AT583" s="185" t="s">
        <v>161</v>
      </c>
      <c r="AU583" s="185" t="s">
        <v>80</v>
      </c>
      <c r="AV583" s="5" t="s">
        <v>80</v>
      </c>
      <c r="AW583" s="5" t="s">
        <v>33</v>
      </c>
      <c r="AX583" s="5" t="s">
        <v>72</v>
      </c>
      <c r="AY583" s="185" t="s">
        <v>145</v>
      </c>
    </row>
    <row r="584" spans="2:51" s="6" customFormat="1" ht="12">
      <c r="B584" s="189"/>
      <c r="C584" s="256"/>
      <c r="D584" s="252" t="s">
        <v>161</v>
      </c>
      <c r="E584" s="257" t="s">
        <v>3</v>
      </c>
      <c r="F584" s="258" t="s">
        <v>1815</v>
      </c>
      <c r="G584" s="256"/>
      <c r="H584" s="257" t="s">
        <v>3</v>
      </c>
      <c r="J584" s="256"/>
      <c r="K584" s="256"/>
      <c r="L584" s="189"/>
      <c r="M584" s="191"/>
      <c r="N584" s="192"/>
      <c r="O584" s="192"/>
      <c r="P584" s="192"/>
      <c r="Q584" s="192"/>
      <c r="R584" s="192"/>
      <c r="S584" s="192"/>
      <c r="T584" s="193"/>
      <c r="AT584" s="190" t="s">
        <v>161</v>
      </c>
      <c r="AU584" s="190" t="s">
        <v>80</v>
      </c>
      <c r="AV584" s="6" t="s">
        <v>15</v>
      </c>
      <c r="AW584" s="6" t="s">
        <v>33</v>
      </c>
      <c r="AX584" s="6" t="s">
        <v>72</v>
      </c>
      <c r="AY584" s="190" t="s">
        <v>145</v>
      </c>
    </row>
    <row r="585" spans="2:51" s="5" customFormat="1" ht="12">
      <c r="B585" s="184"/>
      <c r="C585" s="251"/>
      <c r="D585" s="252" t="s">
        <v>161</v>
      </c>
      <c r="E585" s="253" t="s">
        <v>3</v>
      </c>
      <c r="F585" s="254" t="s">
        <v>1816</v>
      </c>
      <c r="G585" s="251"/>
      <c r="H585" s="255">
        <v>-19.5</v>
      </c>
      <c r="J585" s="251"/>
      <c r="K585" s="251"/>
      <c r="L585" s="184"/>
      <c r="M585" s="186"/>
      <c r="N585" s="187"/>
      <c r="O585" s="187"/>
      <c r="P585" s="187"/>
      <c r="Q585" s="187"/>
      <c r="R585" s="187"/>
      <c r="S585" s="187"/>
      <c r="T585" s="188"/>
      <c r="AT585" s="185" t="s">
        <v>161</v>
      </c>
      <c r="AU585" s="185" t="s">
        <v>80</v>
      </c>
      <c r="AV585" s="5" t="s">
        <v>80</v>
      </c>
      <c r="AW585" s="5" t="s">
        <v>33</v>
      </c>
      <c r="AX585" s="5" t="s">
        <v>72</v>
      </c>
      <c r="AY585" s="185" t="s">
        <v>145</v>
      </c>
    </row>
    <row r="586" spans="2:51" s="6" customFormat="1" ht="12">
      <c r="B586" s="189"/>
      <c r="C586" s="256"/>
      <c r="D586" s="252" t="s">
        <v>161</v>
      </c>
      <c r="E586" s="257" t="s">
        <v>3</v>
      </c>
      <c r="F586" s="258" t="s">
        <v>1786</v>
      </c>
      <c r="G586" s="256"/>
      <c r="H586" s="257" t="s">
        <v>3</v>
      </c>
      <c r="J586" s="256"/>
      <c r="K586" s="256"/>
      <c r="L586" s="189"/>
      <c r="M586" s="191"/>
      <c r="N586" s="192"/>
      <c r="O586" s="192"/>
      <c r="P586" s="192"/>
      <c r="Q586" s="192"/>
      <c r="R586" s="192"/>
      <c r="S586" s="192"/>
      <c r="T586" s="193"/>
      <c r="AT586" s="190" t="s">
        <v>161</v>
      </c>
      <c r="AU586" s="190" t="s">
        <v>80</v>
      </c>
      <c r="AV586" s="6" t="s">
        <v>15</v>
      </c>
      <c r="AW586" s="6" t="s">
        <v>33</v>
      </c>
      <c r="AX586" s="6" t="s">
        <v>72</v>
      </c>
      <c r="AY586" s="190" t="s">
        <v>145</v>
      </c>
    </row>
    <row r="587" spans="2:51" s="5" customFormat="1" ht="12">
      <c r="B587" s="184"/>
      <c r="C587" s="251"/>
      <c r="D587" s="252" t="s">
        <v>161</v>
      </c>
      <c r="E587" s="253" t="s">
        <v>3</v>
      </c>
      <c r="F587" s="254" t="s">
        <v>1817</v>
      </c>
      <c r="G587" s="251"/>
      <c r="H587" s="255">
        <v>1.44</v>
      </c>
      <c r="J587" s="251"/>
      <c r="K587" s="251"/>
      <c r="L587" s="184"/>
      <c r="M587" s="186"/>
      <c r="N587" s="187"/>
      <c r="O587" s="187"/>
      <c r="P587" s="187"/>
      <c r="Q587" s="187"/>
      <c r="R587" s="187"/>
      <c r="S587" s="187"/>
      <c r="T587" s="188"/>
      <c r="AT587" s="185" t="s">
        <v>161</v>
      </c>
      <c r="AU587" s="185" t="s">
        <v>80</v>
      </c>
      <c r="AV587" s="5" t="s">
        <v>80</v>
      </c>
      <c r="AW587" s="5" t="s">
        <v>33</v>
      </c>
      <c r="AX587" s="5" t="s">
        <v>72</v>
      </c>
      <c r="AY587" s="185" t="s">
        <v>145</v>
      </c>
    </row>
    <row r="588" spans="2:51" s="5" customFormat="1" ht="12">
      <c r="B588" s="184"/>
      <c r="C588" s="251"/>
      <c r="D588" s="252" t="s">
        <v>161</v>
      </c>
      <c r="E588" s="253" t="s">
        <v>3</v>
      </c>
      <c r="F588" s="254" t="s">
        <v>1788</v>
      </c>
      <c r="G588" s="251"/>
      <c r="H588" s="255">
        <v>0.756</v>
      </c>
      <c r="J588" s="251"/>
      <c r="K588" s="251"/>
      <c r="L588" s="184"/>
      <c r="M588" s="186"/>
      <c r="N588" s="187"/>
      <c r="O588" s="187"/>
      <c r="P588" s="187"/>
      <c r="Q588" s="187"/>
      <c r="R588" s="187"/>
      <c r="S588" s="187"/>
      <c r="T588" s="188"/>
      <c r="AT588" s="185" t="s">
        <v>161</v>
      </c>
      <c r="AU588" s="185" t="s">
        <v>80</v>
      </c>
      <c r="AV588" s="5" t="s">
        <v>80</v>
      </c>
      <c r="AW588" s="5" t="s">
        <v>33</v>
      </c>
      <c r="AX588" s="5" t="s">
        <v>72</v>
      </c>
      <c r="AY588" s="185" t="s">
        <v>145</v>
      </c>
    </row>
    <row r="589" spans="2:51" s="6" customFormat="1" ht="12">
      <c r="B589" s="189"/>
      <c r="C589" s="256"/>
      <c r="D589" s="252" t="s">
        <v>161</v>
      </c>
      <c r="E589" s="257" t="s">
        <v>3</v>
      </c>
      <c r="F589" s="258" t="s">
        <v>1818</v>
      </c>
      <c r="G589" s="256"/>
      <c r="H589" s="257" t="s">
        <v>3</v>
      </c>
      <c r="J589" s="256"/>
      <c r="K589" s="256"/>
      <c r="L589" s="189"/>
      <c r="M589" s="191"/>
      <c r="N589" s="192"/>
      <c r="O589" s="192"/>
      <c r="P589" s="192"/>
      <c r="Q589" s="192"/>
      <c r="R589" s="192"/>
      <c r="S589" s="192"/>
      <c r="T589" s="193"/>
      <c r="AT589" s="190" t="s">
        <v>161</v>
      </c>
      <c r="AU589" s="190" t="s">
        <v>80</v>
      </c>
      <c r="AV589" s="6" t="s">
        <v>15</v>
      </c>
      <c r="AW589" s="6" t="s">
        <v>33</v>
      </c>
      <c r="AX589" s="6" t="s">
        <v>72</v>
      </c>
      <c r="AY589" s="190" t="s">
        <v>145</v>
      </c>
    </row>
    <row r="590" spans="2:51" s="5" customFormat="1" ht="12">
      <c r="B590" s="184"/>
      <c r="C590" s="251"/>
      <c r="D590" s="252" t="s">
        <v>161</v>
      </c>
      <c r="E590" s="253" t="s">
        <v>3</v>
      </c>
      <c r="F590" s="254" t="s">
        <v>1383</v>
      </c>
      <c r="G590" s="251"/>
      <c r="H590" s="255">
        <v>2.8</v>
      </c>
      <c r="J590" s="251"/>
      <c r="K590" s="251"/>
      <c r="L590" s="184"/>
      <c r="M590" s="186"/>
      <c r="N590" s="187"/>
      <c r="O590" s="187"/>
      <c r="P590" s="187"/>
      <c r="Q590" s="187"/>
      <c r="R590" s="187"/>
      <c r="S590" s="187"/>
      <c r="T590" s="188"/>
      <c r="AT590" s="185" t="s">
        <v>161</v>
      </c>
      <c r="AU590" s="185" t="s">
        <v>80</v>
      </c>
      <c r="AV590" s="5" t="s">
        <v>80</v>
      </c>
      <c r="AW590" s="5" t="s">
        <v>33</v>
      </c>
      <c r="AX590" s="5" t="s">
        <v>72</v>
      </c>
      <c r="AY590" s="185" t="s">
        <v>145</v>
      </c>
    </row>
    <row r="591" spans="2:51" s="7" customFormat="1" ht="12">
      <c r="B591" s="194"/>
      <c r="C591" s="259"/>
      <c r="D591" s="252" t="s">
        <v>161</v>
      </c>
      <c r="E591" s="260" t="s">
        <v>3</v>
      </c>
      <c r="F591" s="261" t="s">
        <v>172</v>
      </c>
      <c r="G591" s="259"/>
      <c r="H591" s="262">
        <v>16.026</v>
      </c>
      <c r="J591" s="259"/>
      <c r="K591" s="259"/>
      <c r="L591" s="194"/>
      <c r="M591" s="196"/>
      <c r="N591" s="197"/>
      <c r="O591" s="197"/>
      <c r="P591" s="197"/>
      <c r="Q591" s="197"/>
      <c r="R591" s="197"/>
      <c r="S591" s="197"/>
      <c r="T591" s="198"/>
      <c r="AT591" s="195" t="s">
        <v>161</v>
      </c>
      <c r="AU591" s="195" t="s">
        <v>80</v>
      </c>
      <c r="AV591" s="7" t="s">
        <v>90</v>
      </c>
      <c r="AW591" s="7" t="s">
        <v>33</v>
      </c>
      <c r="AX591" s="7" t="s">
        <v>15</v>
      </c>
      <c r="AY591" s="195" t="s">
        <v>145</v>
      </c>
    </row>
    <row r="592" spans="1:65" s="35" customFormat="1" ht="37.9" customHeight="1">
      <c r="A592" s="12"/>
      <c r="B592" s="2"/>
      <c r="C592" s="246" t="s">
        <v>1819</v>
      </c>
      <c r="D592" s="246" t="s">
        <v>149</v>
      </c>
      <c r="E592" s="247" t="s">
        <v>1820</v>
      </c>
      <c r="F592" s="248" t="s">
        <v>1821</v>
      </c>
      <c r="G592" s="249" t="s">
        <v>159</v>
      </c>
      <c r="H592" s="250">
        <v>16.026</v>
      </c>
      <c r="I592" s="3"/>
      <c r="J592" s="272">
        <f>ROUND(I592*H592,2)</f>
        <v>0</v>
      </c>
      <c r="K592" s="248" t="s">
        <v>736</v>
      </c>
      <c r="L592" s="2"/>
      <c r="M592" s="4" t="s">
        <v>3</v>
      </c>
      <c r="N592" s="179" t="s">
        <v>43</v>
      </c>
      <c r="O592" s="53"/>
      <c r="P592" s="180">
        <f>O592*H592</f>
        <v>0</v>
      </c>
      <c r="Q592" s="180">
        <v>0.00026</v>
      </c>
      <c r="R592" s="180">
        <f>Q592*H592</f>
        <v>0.004166759999999999</v>
      </c>
      <c r="S592" s="180">
        <v>0</v>
      </c>
      <c r="T592" s="181">
        <f>S592*H592</f>
        <v>0</v>
      </c>
      <c r="U592" s="12"/>
      <c r="V592" s="12"/>
      <c r="W592" s="12"/>
      <c r="X592" s="12"/>
      <c r="Y592" s="12"/>
      <c r="Z592" s="12"/>
      <c r="AA592" s="12"/>
      <c r="AB592" s="12"/>
      <c r="AC592" s="12"/>
      <c r="AD592" s="12"/>
      <c r="AE592" s="12"/>
      <c r="AR592" s="182" t="s">
        <v>232</v>
      </c>
      <c r="AT592" s="182" t="s">
        <v>149</v>
      </c>
      <c r="AU592" s="182" t="s">
        <v>80</v>
      </c>
      <c r="AY592" s="22" t="s">
        <v>145</v>
      </c>
      <c r="BE592" s="183">
        <f>IF(N592="základní",J592,0)</f>
        <v>0</v>
      </c>
      <c r="BF592" s="183">
        <f>IF(N592="snížená",J592,0)</f>
        <v>0</v>
      </c>
      <c r="BG592" s="183">
        <f>IF(N592="zákl. přenesená",J592,0)</f>
        <v>0</v>
      </c>
      <c r="BH592" s="183">
        <f>IF(N592="sníž. přenesená",J592,0)</f>
        <v>0</v>
      </c>
      <c r="BI592" s="183">
        <f>IF(N592="nulová",J592,0)</f>
        <v>0</v>
      </c>
      <c r="BJ592" s="22" t="s">
        <v>15</v>
      </c>
      <c r="BK592" s="183">
        <f>ROUND(I592*H592,2)</f>
        <v>0</v>
      </c>
      <c r="BL592" s="22" t="s">
        <v>232</v>
      </c>
      <c r="BM592" s="182" t="s">
        <v>1822</v>
      </c>
    </row>
    <row r="593" spans="1:47" s="35" customFormat="1" ht="12">
      <c r="A593" s="12"/>
      <c r="B593" s="2"/>
      <c r="C593" s="99"/>
      <c r="D593" s="279" t="s">
        <v>738</v>
      </c>
      <c r="E593" s="99"/>
      <c r="F593" s="280" t="s">
        <v>1823</v>
      </c>
      <c r="G593" s="99"/>
      <c r="H593" s="99"/>
      <c r="I593" s="12"/>
      <c r="J593" s="99"/>
      <c r="K593" s="99"/>
      <c r="L593" s="2"/>
      <c r="M593" s="281"/>
      <c r="N593" s="282"/>
      <c r="O593" s="207"/>
      <c r="P593" s="207"/>
      <c r="Q593" s="207"/>
      <c r="R593" s="207"/>
      <c r="S593" s="207"/>
      <c r="T593" s="283"/>
      <c r="U593" s="12"/>
      <c r="V593" s="12"/>
      <c r="W593" s="12"/>
      <c r="X593" s="12"/>
      <c r="Y593" s="12"/>
      <c r="Z593" s="12"/>
      <c r="AA593" s="12"/>
      <c r="AB593" s="12"/>
      <c r="AC593" s="12"/>
      <c r="AD593" s="12"/>
      <c r="AE593" s="12"/>
      <c r="AT593" s="22" t="s">
        <v>738</v>
      </c>
      <c r="AU593" s="22" t="s">
        <v>80</v>
      </c>
    </row>
    <row r="594" spans="1:31" s="35" customFormat="1" ht="6.95" customHeight="1">
      <c r="A594" s="12"/>
      <c r="B594" s="39"/>
      <c r="C594" s="40"/>
      <c r="D594" s="40"/>
      <c r="E594" s="40"/>
      <c r="F594" s="40"/>
      <c r="G594" s="40"/>
      <c r="H594" s="40"/>
      <c r="I594" s="40"/>
      <c r="J594" s="117"/>
      <c r="K594" s="117"/>
      <c r="L594" s="2"/>
      <c r="M594" s="12"/>
      <c r="O594" s="12"/>
      <c r="P594" s="12"/>
      <c r="Q594" s="12"/>
      <c r="R594" s="12"/>
      <c r="S594" s="12"/>
      <c r="T594" s="12"/>
      <c r="U594" s="12"/>
      <c r="V594" s="12"/>
      <c r="W594" s="12"/>
      <c r="X594" s="12"/>
      <c r="Y594" s="12"/>
      <c r="Z594" s="12"/>
      <c r="AA594" s="12"/>
      <c r="AB594" s="12"/>
      <c r="AC594" s="12"/>
      <c r="AD594" s="12"/>
      <c r="AE594" s="12"/>
    </row>
  </sheetData>
  <sheetProtection password="FFE0" sheet="1" objects="1" scenarios="1"/>
  <autoFilter ref="C110:K593"/>
  <mergeCells count="12">
    <mergeCell ref="E103:H103"/>
    <mergeCell ref="L2:V2"/>
    <mergeCell ref="E50:H50"/>
    <mergeCell ref="E52:H52"/>
    <mergeCell ref="E54:H54"/>
    <mergeCell ref="E99:H99"/>
    <mergeCell ref="E101:H101"/>
    <mergeCell ref="E7:H7"/>
    <mergeCell ref="E9:H9"/>
    <mergeCell ref="E11:H11"/>
    <mergeCell ref="E20:H20"/>
    <mergeCell ref="E29:H29"/>
  </mergeCells>
  <hyperlinks>
    <hyperlink ref="F115" r:id="rId1" display="https://podminky.urs.cz/item/CS_URS_2021_02/133251103"/>
    <hyperlink ref="F125" r:id="rId2" display="https://podminky.urs.cz/item/CS_URS_2021_02/162751117"/>
    <hyperlink ref="F128" r:id="rId3" display="https://podminky.urs.cz/item/CS_URS_2021_02/162751119"/>
    <hyperlink ref="F131" r:id="rId4" display="https://podminky.urs.cz/item/CS_URS_2021_02/171201231"/>
    <hyperlink ref="F134" r:id="rId5" display="https://podminky.urs.cz/item/CS_URS_2021_02/171251201"/>
    <hyperlink ref="F136" r:id="rId6" display="https://podminky.urs.cz/item/CS_URS_2021_02/174151101"/>
    <hyperlink ref="F153" r:id="rId7" display="https://podminky.urs.cz/item/CS_URS_2021_02/275322511"/>
    <hyperlink ref="F162" r:id="rId8" display="https://podminky.urs.cz/item/CS_URS_2021_02/275322611"/>
    <hyperlink ref="F174" r:id="rId9" display="https://podminky.urs.cz/item/CS_URS_2021_02/275351121"/>
    <hyperlink ref="F186" r:id="rId10" display="https://podminky.urs.cz/item/CS_URS_2021_02/275351122"/>
    <hyperlink ref="F188" r:id="rId11" display="https://podminky.urs.cz/item/CS_URS_2021_02/275361821"/>
    <hyperlink ref="F199" r:id="rId12" display="https://podminky.urs.cz/item/CS_URS_2021_02/310239211"/>
    <hyperlink ref="F205" r:id="rId13" display="https://podminky.urs.cz/item/CS_URS_2021_02/311235131"/>
    <hyperlink ref="F208" r:id="rId14" display="https://podminky.urs.cz/item/CS_URS_2021_02/317168055"/>
    <hyperlink ref="F211" r:id="rId15" display="https://podminky.urs.cz/item/CS_URS_2021_02/331123911"/>
    <hyperlink ref="F214" r:id="rId16" display="https://podminky.urs.cz/item/CS_URS_2021_02/331123913"/>
    <hyperlink ref="F222" r:id="rId17" display="https://podminky.urs.cz/item/CS_URS_2021_02/337171111"/>
    <hyperlink ref="F241" r:id="rId18" display="https://podminky.urs.cz/item/CS_URS_2021_02/411123902"/>
    <hyperlink ref="F245" r:id="rId19" display="https://podminky.urs.cz/item/CS_URS_2021_02/413123922"/>
    <hyperlink ref="F252" r:id="rId20" display="https://podminky.urs.cz/item/CS_URS_2021_02/417321515"/>
    <hyperlink ref="F255" r:id="rId21" display="https://podminky.urs.cz/item/CS_URS_2021_02/417351115"/>
    <hyperlink ref="F258" r:id="rId22" display="https://podminky.urs.cz/item/CS_URS_2021_02/417351116"/>
    <hyperlink ref="F260" r:id="rId23" display="https://podminky.urs.cz/item/CS_URS_2021_02/417361821"/>
    <hyperlink ref="F264" r:id="rId24" display="https://podminky.urs.cz/item/CS_URS_2021_02/444143904"/>
    <hyperlink ref="F268" r:id="rId25" display="https://podminky.urs.cz/item/CS_URS_2021_02/444143904-1"/>
    <hyperlink ref="F280" r:id="rId26" display="https://podminky.urs.cz/item/CS_URS_2021_02/444171111"/>
    <hyperlink ref="F290" r:id="rId27" display="https://podminky.urs.cz/item/CS_URS_2021_02/612131121"/>
    <hyperlink ref="F296" r:id="rId28" display="https://podminky.urs.cz/item/CS_URS_2021_02/612321141"/>
    <hyperlink ref="F298" r:id="rId29" display="https://podminky.urs.cz/item/CS_URS_2021_02/612325225"/>
    <hyperlink ref="F302" r:id="rId30" display="https://podminky.urs.cz/item/CS_URS_2021_02/612325302"/>
    <hyperlink ref="F306" r:id="rId31" display="https://podminky.urs.cz/item/CS_URS_2021_02/621131111"/>
    <hyperlink ref="F310" r:id="rId32" display="https://podminky.urs.cz/item/CS_URS_2021_02/621221041"/>
    <hyperlink ref="F314" r:id="rId33" display="https://podminky.urs.cz/item/CS_URS_2021_02/63151548"/>
    <hyperlink ref="F317" r:id="rId34" display="https://podminky.urs.cz/item/CS_URS_2021_02/621251105"/>
    <hyperlink ref="F319" r:id="rId35" display="https://podminky.urs.cz/item/CS_URS_2021_02/621531012"/>
    <hyperlink ref="F321" r:id="rId36" display="https://podminky.urs.cz/item/CS_URS_2021_02/622131111"/>
    <hyperlink ref="F324" r:id="rId37" display="https://podminky.urs.cz/item/CS_URS_2021_02/622143003"/>
    <hyperlink ref="F333" r:id="rId38" display="https://podminky.urs.cz/item/CS_URS_2021_02/622321111"/>
    <hyperlink ref="F335" r:id="rId39" display="https://podminky.urs.cz/item/CS_URS_2021_02/622531012"/>
    <hyperlink ref="F338" r:id="rId40" display="https://podminky.urs.cz/item/CS_URS_2021_02/631311115"/>
    <hyperlink ref="F342" r:id="rId41" display="https://podminky.urs.cz/item/CS_URS_2021_02/631319011"/>
    <hyperlink ref="F344" r:id="rId42" display="https://podminky.urs.cz/item/CS_URS_2021_02/631319171"/>
    <hyperlink ref="F346" r:id="rId43" display="https://podminky.urs.cz/item/CS_URS_2021_02/631362021"/>
    <hyperlink ref="F350" r:id="rId44" display="https://podminky.urs.cz/item/CS_URS_2021_02/632481213"/>
    <hyperlink ref="F354" r:id="rId45" display="https://podminky.urs.cz/item/CS_URS_2021_02/634112113"/>
    <hyperlink ref="F360" r:id="rId46" display="https://podminky.urs.cz/item/CS_URS_2021_02/949101111"/>
    <hyperlink ref="F364" r:id="rId47" display="https://podminky.urs.cz/item/CS_URS_2021_02/949101112"/>
    <hyperlink ref="F369" r:id="rId48" display="https://podminky.urs.cz/item/CS_URS_2021_02/952901111"/>
    <hyperlink ref="F374" r:id="rId49" display="https://podminky.urs.cz/item/CS_URS_2021_02/968082018"/>
    <hyperlink ref="F378" r:id="rId50" display="https://podminky.urs.cz/item/CS_URS_2021_02/971033651"/>
    <hyperlink ref="F386" r:id="rId51" display="https://podminky.urs.cz/item/CS_URS_2021_02/997013211"/>
    <hyperlink ref="F388" r:id="rId52" display="https://podminky.urs.cz/item/CS_URS_2021_02/997013501"/>
    <hyperlink ref="F390" r:id="rId53" display="https://podminky.urs.cz/item/CS_URS_2021_02/997013509"/>
    <hyperlink ref="F393" r:id="rId54" display="https://podminky.urs.cz/item/CS_URS_2021_02/997013631"/>
    <hyperlink ref="F396" r:id="rId55" display="https://podminky.urs.cz/item/CS_URS_2021_02/998011002"/>
    <hyperlink ref="F400" r:id="rId56" display="https://podminky.urs.cz/item/CS_URS_2021_02/712363001"/>
    <hyperlink ref="F407" r:id="rId57" display="https://podminky.urs.cz/item/CS_URS_2021_02/28322000"/>
    <hyperlink ref="F410" r:id="rId58" display="https://podminky.urs.cz/item/CS_URS_2021_02/712363001"/>
    <hyperlink ref="F417" r:id="rId59" display="https://podminky.urs.cz/item/CS_URS_2021_02/28322012"/>
    <hyperlink ref="F420" r:id="rId60" display="https://podminky.urs.cz/item/CS_URS_2021_02/712363002"/>
    <hyperlink ref="F427" r:id="rId61" display="https://podminky.urs.cz/item/CS_URS_2021_02/712391171"/>
    <hyperlink ref="F434" r:id="rId62" display="https://podminky.urs.cz/item/CS_URS_2021_02/69311068"/>
    <hyperlink ref="F437" r:id="rId63" display="https://podminky.urs.cz/item/CS_URS_2021_02/712463101"/>
    <hyperlink ref="F448" r:id="rId64" display="https://podminky.urs.cz/item/CS_URS_2021_02/712463112"/>
    <hyperlink ref="F457" r:id="rId65" display="https://podminky.urs.cz/item/CS_URS_2021_02/998712101"/>
    <hyperlink ref="F460" r:id="rId66" display="https://podminky.urs.cz/item/CS_URS_2021_02/713121111"/>
    <hyperlink ref="F464" r:id="rId67" display="https://podminky.urs.cz/item/CS_URS_2021_02/63231206"/>
    <hyperlink ref="F467" r:id="rId68" display="https://podminky.urs.cz/item/CS_URS_2021_02/713141335"/>
    <hyperlink ref="F471" r:id="rId69" display="https://podminky.urs.cz/item/CS_URS_2021_02/28376104"/>
    <hyperlink ref="F476" r:id="rId70" display="https://podminky.urs.cz/item/CS_URS_2021_02/998713101"/>
    <hyperlink ref="F485" r:id="rId71" display="https://podminky.urs.cz/item/CS_URS_2021_02/762431034"/>
    <hyperlink ref="F494" r:id="rId72" display="https://podminky.urs.cz/item/CS_URS_2021_02/998762101"/>
    <hyperlink ref="F497" r:id="rId73" display="https://podminky.urs.cz/item/CS_URS_2021_02/763135101"/>
    <hyperlink ref="F503" r:id="rId74" display="https://podminky.urs.cz/item/CS_URS_2021_02/998763301"/>
    <hyperlink ref="F511" r:id="rId75" display="https://podminky.urs.cz/item/CS_URS_2021_02/764212418"/>
    <hyperlink ref="F519" r:id="rId76" display="https://podminky.urs.cz/item/CS_URS_2021_02/764518622"/>
    <hyperlink ref="F524" r:id="rId77" display="https://podminky.urs.cz/item/CS_URS_2021_02/998764101"/>
    <hyperlink ref="F527" r:id="rId78" display="https://podminky.urs.cz/item/CS_URS_2021_02/998767201"/>
    <hyperlink ref="F535" r:id="rId79" display="https://podminky.urs.cz/item/CS_URS_2021_02/771111011"/>
    <hyperlink ref="F539" r:id="rId80" display="https://podminky.urs.cz/item/CS_URS_2021_02/771121011"/>
    <hyperlink ref="F541" r:id="rId81" display="https://podminky.urs.cz/item/CS_URS_2021_02/771151021"/>
    <hyperlink ref="F543" r:id="rId82" display="https://podminky.urs.cz/item/CS_URS_2021_02/771474113"/>
    <hyperlink ref="F548" r:id="rId83" display="https://podminky.urs.cz/item/CS_URS_2021_02/771574260"/>
    <hyperlink ref="F554" r:id="rId84" display="https://podminky.urs.cz/item/CS_URS_2021_02/771592011"/>
    <hyperlink ref="F556" r:id="rId85" display="https://podminky.urs.cz/item/CS_URS_2021_02/998771101"/>
    <hyperlink ref="F559" r:id="rId86" display="https://podminky.urs.cz/item/CS_URS_2021_02/998776201"/>
    <hyperlink ref="F563" r:id="rId87" display="https://podminky.urs.cz/item/CS_URS_2021_02/783823135"/>
    <hyperlink ref="F569" r:id="rId88" display="https://podminky.urs.cz/item/CS_URS_2021_02/783827445"/>
    <hyperlink ref="F571" r:id="rId89" display="https://podminky.urs.cz/item/CS_URS_2021_02/783826675"/>
    <hyperlink ref="F581" r:id="rId90" display="https://podminky.urs.cz/item/CS_URS_2021_02/784181111"/>
    <hyperlink ref="F593" r:id="rId91" display="https://podminky.urs.cz/item/CS_URS_2021_02/78421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4"/>
  <sheetViews>
    <sheetView showGridLines="0" workbookViewId="0" topLeftCell="A73">
      <selection activeCell="F85" sqref="F85"/>
    </sheetView>
  </sheetViews>
  <sheetFormatPr defaultColWidth="9.140625" defaultRowHeight="12"/>
  <cols>
    <col min="1" max="1" width="8.28125" style="19" customWidth="1"/>
    <col min="2" max="2" width="1.1484375" style="19" customWidth="1"/>
    <col min="3" max="3" width="4.140625" style="19" customWidth="1"/>
    <col min="4" max="4" width="4.28125" style="19" customWidth="1"/>
    <col min="5" max="5" width="17.140625" style="19" customWidth="1"/>
    <col min="6" max="6" width="50.8515625" style="19" customWidth="1"/>
    <col min="7" max="7" width="7.421875" style="19" customWidth="1"/>
    <col min="8" max="8" width="14.00390625" style="19" customWidth="1"/>
    <col min="9" max="9" width="15.8515625" style="19" customWidth="1"/>
    <col min="10" max="11" width="22.28125" style="19" customWidth="1"/>
    <col min="12" max="12" width="9.28125" style="19" customWidth="1"/>
    <col min="13" max="13" width="10.8515625" style="19" hidden="1" customWidth="1"/>
    <col min="14" max="14" width="9.28125" style="19" hidden="1" customWidth="1"/>
    <col min="15" max="20" width="14.140625" style="19" hidden="1" customWidth="1"/>
    <col min="21" max="21" width="16.28125" style="19" hidden="1" customWidth="1"/>
    <col min="22" max="22" width="12.28125" style="19" customWidth="1"/>
    <col min="23" max="23" width="16.28125" style="19" customWidth="1"/>
    <col min="24" max="24" width="12.28125" style="19" customWidth="1"/>
    <col min="25" max="25" width="15.00390625" style="19" customWidth="1"/>
    <col min="26" max="26" width="11.00390625" style="19" customWidth="1"/>
    <col min="27" max="27" width="15.00390625" style="19" customWidth="1"/>
    <col min="28" max="28" width="16.28125" style="19" customWidth="1"/>
    <col min="29" max="29" width="11.00390625" style="19" customWidth="1"/>
    <col min="30" max="30" width="15.00390625" style="19" customWidth="1"/>
    <col min="31" max="31" width="16.28125" style="19" customWidth="1"/>
    <col min="32" max="43" width="9.28125" style="19" customWidth="1"/>
    <col min="44" max="65" width="9.28125" style="19" hidden="1" customWidth="1"/>
    <col min="66" max="16384" width="9.28125" style="19" customWidth="1"/>
  </cols>
  <sheetData>
    <row r="1" ht="12"/>
    <row r="2" spans="12:46" ht="36.95" customHeight="1">
      <c r="L2" s="20" t="s">
        <v>6</v>
      </c>
      <c r="M2" s="21"/>
      <c r="N2" s="21"/>
      <c r="O2" s="21"/>
      <c r="P2" s="21"/>
      <c r="Q2" s="21"/>
      <c r="R2" s="21"/>
      <c r="S2" s="21"/>
      <c r="T2" s="21"/>
      <c r="U2" s="21"/>
      <c r="V2" s="21"/>
      <c r="AT2" s="22" t="s">
        <v>98</v>
      </c>
    </row>
    <row r="3" spans="2:46" ht="6.95" customHeight="1">
      <c r="B3" s="23"/>
      <c r="C3" s="24"/>
      <c r="D3" s="24"/>
      <c r="E3" s="24"/>
      <c r="F3" s="24"/>
      <c r="G3" s="24"/>
      <c r="H3" s="24"/>
      <c r="I3" s="24"/>
      <c r="J3" s="24"/>
      <c r="K3" s="24"/>
      <c r="L3" s="25"/>
      <c r="AT3" s="22" t="s">
        <v>80</v>
      </c>
    </row>
    <row r="4" spans="2:46" ht="24.95" customHeight="1">
      <c r="B4" s="25"/>
      <c r="C4" s="90"/>
      <c r="D4" s="89" t="s">
        <v>102</v>
      </c>
      <c r="E4" s="90"/>
      <c r="F4" s="90"/>
      <c r="G4" s="90"/>
      <c r="H4" s="90"/>
      <c r="I4" s="90"/>
      <c r="J4" s="90"/>
      <c r="K4" s="90"/>
      <c r="L4" s="25"/>
      <c r="M4" s="151" t="s">
        <v>11</v>
      </c>
      <c r="AT4" s="22" t="s">
        <v>4</v>
      </c>
    </row>
    <row r="5" spans="2:12" ht="6.95" customHeight="1">
      <c r="B5" s="25"/>
      <c r="C5" s="90"/>
      <c r="D5" s="90"/>
      <c r="E5" s="90"/>
      <c r="F5" s="90"/>
      <c r="G5" s="90"/>
      <c r="H5" s="90"/>
      <c r="I5" s="90"/>
      <c r="J5" s="90"/>
      <c r="K5" s="90"/>
      <c r="L5" s="25"/>
    </row>
    <row r="6" spans="2:12" ht="12" customHeight="1">
      <c r="B6" s="25"/>
      <c r="C6" s="90"/>
      <c r="D6" s="94" t="s">
        <v>17</v>
      </c>
      <c r="E6" s="90"/>
      <c r="F6" s="90"/>
      <c r="G6" s="90"/>
      <c r="H6" s="90"/>
      <c r="I6" s="90"/>
      <c r="J6" s="90"/>
      <c r="K6" s="90"/>
      <c r="L6" s="25"/>
    </row>
    <row r="7" spans="2:12" ht="26.25" customHeight="1">
      <c r="B7" s="25"/>
      <c r="C7" s="90"/>
      <c r="D7" s="90"/>
      <c r="E7" s="210" t="str">
        <f>'Rekapitulace stavby'!K6</f>
        <v>Stavební úpravy pro urgentní příjem interních oborů Nemocnice Tábor, a.s.</v>
      </c>
      <c r="F7" s="211"/>
      <c r="G7" s="211"/>
      <c r="H7" s="211"/>
      <c r="I7" s="90"/>
      <c r="J7" s="90"/>
      <c r="K7" s="90"/>
      <c r="L7" s="25"/>
    </row>
    <row r="8" spans="2:12" ht="12" customHeight="1">
      <c r="B8" s="25"/>
      <c r="C8" s="90"/>
      <c r="D8" s="94" t="s">
        <v>103</v>
      </c>
      <c r="E8" s="90"/>
      <c r="F8" s="90"/>
      <c r="G8" s="90"/>
      <c r="H8" s="90"/>
      <c r="I8" s="90"/>
      <c r="J8" s="90"/>
      <c r="K8" s="90"/>
      <c r="L8" s="25"/>
    </row>
    <row r="9" spans="1:31" s="35" customFormat="1" ht="16.5" customHeight="1">
      <c r="A9" s="12"/>
      <c r="B9" s="2"/>
      <c r="C9" s="99"/>
      <c r="D9" s="99"/>
      <c r="E9" s="210" t="s">
        <v>104</v>
      </c>
      <c r="F9" s="212"/>
      <c r="G9" s="212"/>
      <c r="H9" s="212"/>
      <c r="I9" s="99"/>
      <c r="J9" s="99"/>
      <c r="K9" s="99"/>
      <c r="L9" s="152"/>
      <c r="S9" s="12"/>
      <c r="T9" s="12"/>
      <c r="U9" s="12"/>
      <c r="V9" s="12"/>
      <c r="W9" s="12"/>
      <c r="X9" s="12"/>
      <c r="Y9" s="12"/>
      <c r="Z9" s="12"/>
      <c r="AA9" s="12"/>
      <c r="AB9" s="12"/>
      <c r="AC9" s="12"/>
      <c r="AD9" s="12"/>
      <c r="AE9" s="12"/>
    </row>
    <row r="10" spans="1:31" s="35" customFormat="1" ht="12" customHeight="1">
      <c r="A10" s="12"/>
      <c r="B10" s="2"/>
      <c r="C10" s="99"/>
      <c r="D10" s="94" t="s">
        <v>105</v>
      </c>
      <c r="E10" s="99"/>
      <c r="F10" s="99"/>
      <c r="G10" s="99"/>
      <c r="H10" s="99"/>
      <c r="I10" s="99"/>
      <c r="J10" s="99"/>
      <c r="K10" s="99"/>
      <c r="L10" s="152"/>
      <c r="S10" s="12"/>
      <c r="T10" s="12"/>
      <c r="U10" s="12"/>
      <c r="V10" s="12"/>
      <c r="W10" s="12"/>
      <c r="X10" s="12"/>
      <c r="Y10" s="12"/>
      <c r="Z10" s="12"/>
      <c r="AA10" s="12"/>
      <c r="AB10" s="12"/>
      <c r="AC10" s="12"/>
      <c r="AD10" s="12"/>
      <c r="AE10" s="12"/>
    </row>
    <row r="11" spans="1:31" s="35" customFormat="1" ht="16.5" customHeight="1">
      <c r="A11" s="12"/>
      <c r="B11" s="2"/>
      <c r="C11" s="99"/>
      <c r="D11" s="99"/>
      <c r="E11" s="122" t="s">
        <v>1824</v>
      </c>
      <c r="F11" s="212"/>
      <c r="G11" s="212"/>
      <c r="H11" s="212"/>
      <c r="I11" s="99"/>
      <c r="J11" s="99"/>
      <c r="K11" s="99"/>
      <c r="L11" s="152"/>
      <c r="S11" s="12"/>
      <c r="T11" s="12"/>
      <c r="U11" s="12"/>
      <c r="V11" s="12"/>
      <c r="W11" s="12"/>
      <c r="X11" s="12"/>
      <c r="Y11" s="12"/>
      <c r="Z11" s="12"/>
      <c r="AA11" s="12"/>
      <c r="AB11" s="12"/>
      <c r="AC11" s="12"/>
      <c r="AD11" s="12"/>
      <c r="AE11" s="12"/>
    </row>
    <row r="12" spans="1:31" s="35" customFormat="1" ht="12">
      <c r="A12" s="12"/>
      <c r="B12" s="2"/>
      <c r="C12" s="99"/>
      <c r="D12" s="99"/>
      <c r="E12" s="99"/>
      <c r="F12" s="99"/>
      <c r="G12" s="99"/>
      <c r="H12" s="99"/>
      <c r="I12" s="99"/>
      <c r="J12" s="99"/>
      <c r="K12" s="99"/>
      <c r="L12" s="152"/>
      <c r="S12" s="12"/>
      <c r="T12" s="12"/>
      <c r="U12" s="12"/>
      <c r="V12" s="12"/>
      <c r="W12" s="12"/>
      <c r="X12" s="12"/>
      <c r="Y12" s="12"/>
      <c r="Z12" s="12"/>
      <c r="AA12" s="12"/>
      <c r="AB12" s="12"/>
      <c r="AC12" s="12"/>
      <c r="AD12" s="12"/>
      <c r="AE12" s="12"/>
    </row>
    <row r="13" spans="1:31" s="35" customFormat="1" ht="12" customHeight="1">
      <c r="A13" s="12"/>
      <c r="B13" s="2"/>
      <c r="C13" s="99"/>
      <c r="D13" s="94" t="s">
        <v>19</v>
      </c>
      <c r="E13" s="99"/>
      <c r="F13" s="95" t="s">
        <v>3</v>
      </c>
      <c r="G13" s="99"/>
      <c r="H13" s="99"/>
      <c r="I13" s="94" t="s">
        <v>20</v>
      </c>
      <c r="J13" s="95" t="s">
        <v>3</v>
      </c>
      <c r="K13" s="99"/>
      <c r="L13" s="152"/>
      <c r="S13" s="12"/>
      <c r="T13" s="12"/>
      <c r="U13" s="12"/>
      <c r="V13" s="12"/>
      <c r="W13" s="12"/>
      <c r="X13" s="12"/>
      <c r="Y13" s="12"/>
      <c r="Z13" s="12"/>
      <c r="AA13" s="12"/>
      <c r="AB13" s="12"/>
      <c r="AC13" s="12"/>
      <c r="AD13" s="12"/>
      <c r="AE13" s="12"/>
    </row>
    <row r="14" spans="1:31" s="35" customFormat="1" ht="12" customHeight="1">
      <c r="A14" s="12"/>
      <c r="B14" s="2"/>
      <c r="C14" s="99"/>
      <c r="D14" s="94" t="s">
        <v>21</v>
      </c>
      <c r="E14" s="99"/>
      <c r="F14" s="95" t="s">
        <v>22</v>
      </c>
      <c r="G14" s="99"/>
      <c r="H14" s="99"/>
      <c r="I14" s="94" t="s">
        <v>23</v>
      </c>
      <c r="J14" s="213" t="str">
        <f>'Rekapitulace stavby'!AN8</f>
        <v>29. 4. 2020</v>
      </c>
      <c r="K14" s="99"/>
      <c r="L14" s="152"/>
      <c r="S14" s="12"/>
      <c r="T14" s="12"/>
      <c r="U14" s="12"/>
      <c r="V14" s="12"/>
      <c r="W14" s="12"/>
      <c r="X14" s="12"/>
      <c r="Y14" s="12"/>
      <c r="Z14" s="12"/>
      <c r="AA14" s="12"/>
      <c r="AB14" s="12"/>
      <c r="AC14" s="12"/>
      <c r="AD14" s="12"/>
      <c r="AE14" s="12"/>
    </row>
    <row r="15" spans="1:31" s="35" customFormat="1" ht="10.9" customHeight="1">
      <c r="A15" s="12"/>
      <c r="B15" s="2"/>
      <c r="C15" s="99"/>
      <c r="D15" s="99"/>
      <c r="E15" s="99"/>
      <c r="F15" s="99"/>
      <c r="G15" s="99"/>
      <c r="H15" s="99"/>
      <c r="I15" s="99"/>
      <c r="J15" s="99"/>
      <c r="K15" s="99"/>
      <c r="L15" s="152"/>
      <c r="S15" s="12"/>
      <c r="T15" s="12"/>
      <c r="U15" s="12"/>
      <c r="V15" s="12"/>
      <c r="W15" s="12"/>
      <c r="X15" s="12"/>
      <c r="Y15" s="12"/>
      <c r="Z15" s="12"/>
      <c r="AA15" s="12"/>
      <c r="AB15" s="12"/>
      <c r="AC15" s="12"/>
      <c r="AD15" s="12"/>
      <c r="AE15" s="12"/>
    </row>
    <row r="16" spans="1:31" s="35" customFormat="1" ht="12" customHeight="1">
      <c r="A16" s="12"/>
      <c r="B16" s="2"/>
      <c r="C16" s="99"/>
      <c r="D16" s="94" t="s">
        <v>25</v>
      </c>
      <c r="E16" s="99"/>
      <c r="F16" s="99"/>
      <c r="G16" s="99"/>
      <c r="H16" s="99"/>
      <c r="I16" s="94" t="s">
        <v>26</v>
      </c>
      <c r="J16" s="95" t="s">
        <v>3</v>
      </c>
      <c r="K16" s="99"/>
      <c r="L16" s="152"/>
      <c r="S16" s="12"/>
      <c r="T16" s="12"/>
      <c r="U16" s="12"/>
      <c r="V16" s="12"/>
      <c r="W16" s="12"/>
      <c r="X16" s="12"/>
      <c r="Y16" s="12"/>
      <c r="Z16" s="12"/>
      <c r="AA16" s="12"/>
      <c r="AB16" s="12"/>
      <c r="AC16" s="12"/>
      <c r="AD16" s="12"/>
      <c r="AE16" s="12"/>
    </row>
    <row r="17" spans="1:31" s="35" customFormat="1" ht="18" customHeight="1">
      <c r="A17" s="12"/>
      <c r="B17" s="2"/>
      <c r="C17" s="99"/>
      <c r="D17" s="99"/>
      <c r="E17" s="95" t="s">
        <v>27</v>
      </c>
      <c r="F17" s="99"/>
      <c r="G17" s="99"/>
      <c r="H17" s="99"/>
      <c r="I17" s="94" t="s">
        <v>28</v>
      </c>
      <c r="J17" s="95" t="s">
        <v>3</v>
      </c>
      <c r="K17" s="99"/>
      <c r="L17" s="152"/>
      <c r="S17" s="12"/>
      <c r="T17" s="12"/>
      <c r="U17" s="12"/>
      <c r="V17" s="12"/>
      <c r="W17" s="12"/>
      <c r="X17" s="12"/>
      <c r="Y17" s="12"/>
      <c r="Z17" s="12"/>
      <c r="AA17" s="12"/>
      <c r="AB17" s="12"/>
      <c r="AC17" s="12"/>
      <c r="AD17" s="12"/>
      <c r="AE17" s="12"/>
    </row>
    <row r="18" spans="1:31" s="35" customFormat="1" ht="6.95" customHeight="1">
      <c r="A18" s="12"/>
      <c r="B18" s="2"/>
      <c r="C18" s="99"/>
      <c r="D18" s="99"/>
      <c r="E18" s="99"/>
      <c r="F18" s="99"/>
      <c r="G18" s="99"/>
      <c r="H18" s="99"/>
      <c r="I18" s="99"/>
      <c r="J18" s="99"/>
      <c r="K18" s="99"/>
      <c r="L18" s="152"/>
      <c r="S18" s="12"/>
      <c r="T18" s="12"/>
      <c r="U18" s="12"/>
      <c r="V18" s="12"/>
      <c r="W18" s="12"/>
      <c r="X18" s="12"/>
      <c r="Y18" s="12"/>
      <c r="Z18" s="12"/>
      <c r="AA18" s="12"/>
      <c r="AB18" s="12"/>
      <c r="AC18" s="12"/>
      <c r="AD18" s="12"/>
      <c r="AE18" s="12"/>
    </row>
    <row r="19" spans="1:31" s="35" customFormat="1" ht="12" customHeight="1">
      <c r="A19" s="12"/>
      <c r="B19" s="2"/>
      <c r="C19" s="12"/>
      <c r="D19" s="32" t="s">
        <v>29</v>
      </c>
      <c r="E19" s="12"/>
      <c r="F19" s="12"/>
      <c r="G19" s="12"/>
      <c r="H19" s="12"/>
      <c r="I19" s="32" t="s">
        <v>26</v>
      </c>
      <c r="J19" s="15" t="str">
        <f>'Rekapitulace stavby'!AN13</f>
        <v>Vyplň údaj</v>
      </c>
      <c r="K19" s="12"/>
      <c r="L19" s="152"/>
      <c r="S19" s="12"/>
      <c r="T19" s="12"/>
      <c r="U19" s="12"/>
      <c r="V19" s="12"/>
      <c r="W19" s="12"/>
      <c r="X19" s="12"/>
      <c r="Y19" s="12"/>
      <c r="Z19" s="12"/>
      <c r="AA19" s="12"/>
      <c r="AB19" s="12"/>
      <c r="AC19" s="12"/>
      <c r="AD19" s="12"/>
      <c r="AE19" s="12"/>
    </row>
    <row r="20" spans="1:31" s="35" customFormat="1" ht="18" customHeight="1">
      <c r="A20" s="12"/>
      <c r="B20" s="2"/>
      <c r="C20" s="12"/>
      <c r="D20" s="12"/>
      <c r="E20" s="17" t="str">
        <f>'Rekapitulace stavby'!E14</f>
        <v>Vyplň údaj</v>
      </c>
      <c r="F20" s="29"/>
      <c r="G20" s="29"/>
      <c r="H20" s="29"/>
      <c r="I20" s="32" t="s">
        <v>28</v>
      </c>
      <c r="J20" s="15" t="str">
        <f>'Rekapitulace stavby'!AN14</f>
        <v>Vyplň údaj</v>
      </c>
      <c r="K20" s="12"/>
      <c r="L20" s="152"/>
      <c r="S20" s="12"/>
      <c r="T20" s="12"/>
      <c r="U20" s="12"/>
      <c r="V20" s="12"/>
      <c r="W20" s="12"/>
      <c r="X20" s="12"/>
      <c r="Y20" s="12"/>
      <c r="Z20" s="12"/>
      <c r="AA20" s="12"/>
      <c r="AB20" s="12"/>
      <c r="AC20" s="12"/>
      <c r="AD20" s="12"/>
      <c r="AE20" s="12"/>
    </row>
    <row r="21" spans="1:31" s="35" customFormat="1" ht="6.95" customHeight="1">
      <c r="A21" s="12"/>
      <c r="B21" s="2"/>
      <c r="C21" s="12"/>
      <c r="D21" s="12"/>
      <c r="E21" s="12"/>
      <c r="F21" s="12"/>
      <c r="G21" s="12"/>
      <c r="H21" s="12"/>
      <c r="I21" s="12"/>
      <c r="J21" s="12"/>
      <c r="K21" s="12"/>
      <c r="L21" s="152"/>
      <c r="S21" s="12"/>
      <c r="T21" s="12"/>
      <c r="U21" s="12"/>
      <c r="V21" s="12"/>
      <c r="W21" s="12"/>
      <c r="X21" s="12"/>
      <c r="Y21" s="12"/>
      <c r="Z21" s="12"/>
      <c r="AA21" s="12"/>
      <c r="AB21" s="12"/>
      <c r="AC21" s="12"/>
      <c r="AD21" s="12"/>
      <c r="AE21" s="12"/>
    </row>
    <row r="22" spans="1:31" s="35" customFormat="1" ht="12" customHeight="1">
      <c r="A22" s="12"/>
      <c r="B22" s="2"/>
      <c r="C22" s="99"/>
      <c r="D22" s="94" t="s">
        <v>31</v>
      </c>
      <c r="E22" s="99"/>
      <c r="F22" s="99"/>
      <c r="G22" s="99"/>
      <c r="H22" s="99"/>
      <c r="I22" s="94" t="s">
        <v>26</v>
      </c>
      <c r="J22" s="95" t="s">
        <v>3</v>
      </c>
      <c r="K22" s="99"/>
      <c r="L22" s="152"/>
      <c r="S22" s="12"/>
      <c r="T22" s="12"/>
      <c r="U22" s="12"/>
      <c r="V22" s="12"/>
      <c r="W22" s="12"/>
      <c r="X22" s="12"/>
      <c r="Y22" s="12"/>
      <c r="Z22" s="12"/>
      <c r="AA22" s="12"/>
      <c r="AB22" s="12"/>
      <c r="AC22" s="12"/>
      <c r="AD22" s="12"/>
      <c r="AE22" s="12"/>
    </row>
    <row r="23" spans="1:31" s="35" customFormat="1" ht="18" customHeight="1">
      <c r="A23" s="12"/>
      <c r="B23" s="2"/>
      <c r="C23" s="99"/>
      <c r="D23" s="99"/>
      <c r="E23" s="95" t="s">
        <v>32</v>
      </c>
      <c r="F23" s="99"/>
      <c r="G23" s="99"/>
      <c r="H23" s="99"/>
      <c r="I23" s="94" t="s">
        <v>28</v>
      </c>
      <c r="J23" s="95" t="s">
        <v>3</v>
      </c>
      <c r="K23" s="99"/>
      <c r="L23" s="152"/>
      <c r="S23" s="12"/>
      <c r="T23" s="12"/>
      <c r="U23" s="12"/>
      <c r="V23" s="12"/>
      <c r="W23" s="12"/>
      <c r="X23" s="12"/>
      <c r="Y23" s="12"/>
      <c r="Z23" s="12"/>
      <c r="AA23" s="12"/>
      <c r="AB23" s="12"/>
      <c r="AC23" s="12"/>
      <c r="AD23" s="12"/>
      <c r="AE23" s="12"/>
    </row>
    <row r="24" spans="1:31" s="35" customFormat="1" ht="6.95" customHeight="1">
      <c r="A24" s="12"/>
      <c r="B24" s="2"/>
      <c r="C24" s="99"/>
      <c r="D24" s="99"/>
      <c r="E24" s="99"/>
      <c r="F24" s="99"/>
      <c r="G24" s="99"/>
      <c r="H24" s="99"/>
      <c r="I24" s="99"/>
      <c r="J24" s="99"/>
      <c r="K24" s="99"/>
      <c r="L24" s="152"/>
      <c r="S24" s="12"/>
      <c r="T24" s="12"/>
      <c r="U24" s="12"/>
      <c r="V24" s="12"/>
      <c r="W24" s="12"/>
      <c r="X24" s="12"/>
      <c r="Y24" s="12"/>
      <c r="Z24" s="12"/>
      <c r="AA24" s="12"/>
      <c r="AB24" s="12"/>
      <c r="AC24" s="12"/>
      <c r="AD24" s="12"/>
      <c r="AE24" s="12"/>
    </row>
    <row r="25" spans="1:31" s="35" customFormat="1" ht="12" customHeight="1">
      <c r="A25" s="12"/>
      <c r="B25" s="2"/>
      <c r="C25" s="99"/>
      <c r="D25" s="94" t="s">
        <v>34</v>
      </c>
      <c r="E25" s="99"/>
      <c r="F25" s="99"/>
      <c r="G25" s="99"/>
      <c r="H25" s="99"/>
      <c r="I25" s="94" t="s">
        <v>26</v>
      </c>
      <c r="J25" s="95" t="str">
        <f>IF('Rekapitulace stavby'!AN19="","",'Rekapitulace stavby'!AN19)</f>
        <v/>
      </c>
      <c r="K25" s="99"/>
      <c r="L25" s="152"/>
      <c r="S25" s="12"/>
      <c r="T25" s="12"/>
      <c r="U25" s="12"/>
      <c r="V25" s="12"/>
      <c r="W25" s="12"/>
      <c r="X25" s="12"/>
      <c r="Y25" s="12"/>
      <c r="Z25" s="12"/>
      <c r="AA25" s="12"/>
      <c r="AB25" s="12"/>
      <c r="AC25" s="12"/>
      <c r="AD25" s="12"/>
      <c r="AE25" s="12"/>
    </row>
    <row r="26" spans="1:31" s="35" customFormat="1" ht="18" customHeight="1">
      <c r="A26" s="12"/>
      <c r="B26" s="2"/>
      <c r="C26" s="99"/>
      <c r="D26" s="99"/>
      <c r="E26" s="95" t="str">
        <f>IF('Rekapitulace stavby'!E20="","",'Rekapitulace stavby'!E20)</f>
        <v xml:space="preserve"> </v>
      </c>
      <c r="F26" s="99"/>
      <c r="G26" s="99"/>
      <c r="H26" s="99"/>
      <c r="I26" s="94" t="s">
        <v>28</v>
      </c>
      <c r="J26" s="95" t="str">
        <f>IF('Rekapitulace stavby'!AN20="","",'Rekapitulace stavby'!AN20)</f>
        <v/>
      </c>
      <c r="K26" s="99"/>
      <c r="L26" s="152"/>
      <c r="S26" s="12"/>
      <c r="T26" s="12"/>
      <c r="U26" s="12"/>
      <c r="V26" s="12"/>
      <c r="W26" s="12"/>
      <c r="X26" s="12"/>
      <c r="Y26" s="12"/>
      <c r="Z26" s="12"/>
      <c r="AA26" s="12"/>
      <c r="AB26" s="12"/>
      <c r="AC26" s="12"/>
      <c r="AD26" s="12"/>
      <c r="AE26" s="12"/>
    </row>
    <row r="27" spans="1:31" s="35" customFormat="1" ht="6.95" customHeight="1">
      <c r="A27" s="12"/>
      <c r="B27" s="2"/>
      <c r="C27" s="99"/>
      <c r="D27" s="99"/>
      <c r="E27" s="99"/>
      <c r="F27" s="99"/>
      <c r="G27" s="99"/>
      <c r="H27" s="99"/>
      <c r="I27" s="99"/>
      <c r="J27" s="99"/>
      <c r="K27" s="99"/>
      <c r="L27" s="152"/>
      <c r="S27" s="12"/>
      <c r="T27" s="12"/>
      <c r="U27" s="12"/>
      <c r="V27" s="12"/>
      <c r="W27" s="12"/>
      <c r="X27" s="12"/>
      <c r="Y27" s="12"/>
      <c r="Z27" s="12"/>
      <c r="AA27" s="12"/>
      <c r="AB27" s="12"/>
      <c r="AC27" s="12"/>
      <c r="AD27" s="12"/>
      <c r="AE27" s="12"/>
    </row>
    <row r="28" spans="1:31" s="35" customFormat="1" ht="12" customHeight="1">
      <c r="A28" s="12"/>
      <c r="B28" s="2"/>
      <c r="C28" s="99"/>
      <c r="D28" s="94" t="s">
        <v>36</v>
      </c>
      <c r="E28" s="99"/>
      <c r="F28" s="99"/>
      <c r="G28" s="99"/>
      <c r="H28" s="99"/>
      <c r="I28" s="99"/>
      <c r="J28" s="99"/>
      <c r="K28" s="99"/>
      <c r="L28" s="152"/>
      <c r="S28" s="12"/>
      <c r="T28" s="12"/>
      <c r="U28" s="12"/>
      <c r="V28" s="12"/>
      <c r="W28" s="12"/>
      <c r="X28" s="12"/>
      <c r="Y28" s="12"/>
      <c r="Z28" s="12"/>
      <c r="AA28" s="12"/>
      <c r="AB28" s="12"/>
      <c r="AC28" s="12"/>
      <c r="AD28" s="12"/>
      <c r="AE28" s="12"/>
    </row>
    <row r="29" spans="1:31" s="156" customFormat="1" ht="16.5" customHeight="1">
      <c r="A29" s="153"/>
      <c r="B29" s="154"/>
      <c r="C29" s="214"/>
      <c r="D29" s="214"/>
      <c r="E29" s="97" t="s">
        <v>3</v>
      </c>
      <c r="F29" s="97"/>
      <c r="G29" s="97"/>
      <c r="H29" s="97"/>
      <c r="I29" s="214"/>
      <c r="J29" s="214"/>
      <c r="K29" s="214"/>
      <c r="L29" s="155"/>
      <c r="S29" s="153"/>
      <c r="T29" s="153"/>
      <c r="U29" s="153"/>
      <c r="V29" s="153"/>
      <c r="W29" s="153"/>
      <c r="X29" s="153"/>
      <c r="Y29" s="153"/>
      <c r="Z29" s="153"/>
      <c r="AA29" s="153"/>
      <c r="AB29" s="153"/>
      <c r="AC29" s="153"/>
      <c r="AD29" s="153"/>
      <c r="AE29" s="153"/>
    </row>
    <row r="30" spans="1:31" s="35" customFormat="1" ht="6.95" customHeight="1">
      <c r="A30" s="12"/>
      <c r="B30" s="2"/>
      <c r="C30" s="99"/>
      <c r="D30" s="99"/>
      <c r="E30" s="99"/>
      <c r="F30" s="99"/>
      <c r="G30" s="99"/>
      <c r="H30" s="99"/>
      <c r="I30" s="99"/>
      <c r="J30" s="99"/>
      <c r="K30" s="99"/>
      <c r="L30" s="152"/>
      <c r="S30" s="12"/>
      <c r="T30" s="12"/>
      <c r="U30" s="12"/>
      <c r="V30" s="12"/>
      <c r="W30" s="12"/>
      <c r="X30" s="12"/>
      <c r="Y30" s="12"/>
      <c r="Z30" s="12"/>
      <c r="AA30" s="12"/>
      <c r="AB30" s="12"/>
      <c r="AC30" s="12"/>
      <c r="AD30" s="12"/>
      <c r="AE30" s="12"/>
    </row>
    <row r="31" spans="1:31" s="35" customFormat="1" ht="6.95" customHeight="1">
      <c r="A31" s="12"/>
      <c r="B31" s="2"/>
      <c r="C31" s="99"/>
      <c r="D31" s="215"/>
      <c r="E31" s="215"/>
      <c r="F31" s="215"/>
      <c r="G31" s="215"/>
      <c r="H31" s="215"/>
      <c r="I31" s="215"/>
      <c r="J31" s="215"/>
      <c r="K31" s="215"/>
      <c r="L31" s="152"/>
      <c r="S31" s="12"/>
      <c r="T31" s="12"/>
      <c r="U31" s="12"/>
      <c r="V31" s="12"/>
      <c r="W31" s="12"/>
      <c r="X31" s="12"/>
      <c r="Y31" s="12"/>
      <c r="Z31" s="12"/>
      <c r="AA31" s="12"/>
      <c r="AB31" s="12"/>
      <c r="AC31" s="12"/>
      <c r="AD31" s="12"/>
      <c r="AE31" s="12"/>
    </row>
    <row r="32" spans="1:31" s="35" customFormat="1" ht="25.35" customHeight="1">
      <c r="A32" s="12"/>
      <c r="B32" s="2"/>
      <c r="C32" s="99"/>
      <c r="D32" s="216" t="s">
        <v>38</v>
      </c>
      <c r="E32" s="99"/>
      <c r="F32" s="99"/>
      <c r="G32" s="99"/>
      <c r="H32" s="99"/>
      <c r="I32" s="99"/>
      <c r="J32" s="217">
        <f>ROUND(J91,2)</f>
        <v>0</v>
      </c>
      <c r="K32" s="99"/>
      <c r="L32" s="152"/>
      <c r="S32" s="12"/>
      <c r="T32" s="12"/>
      <c r="U32" s="12"/>
      <c r="V32" s="12"/>
      <c r="W32" s="12"/>
      <c r="X32" s="12"/>
      <c r="Y32" s="12"/>
      <c r="Z32" s="12"/>
      <c r="AA32" s="12"/>
      <c r="AB32" s="12"/>
      <c r="AC32" s="12"/>
      <c r="AD32" s="12"/>
      <c r="AE32" s="12"/>
    </row>
    <row r="33" spans="1:31" s="35" customFormat="1" ht="6.95" customHeight="1">
      <c r="A33" s="12"/>
      <c r="B33" s="2"/>
      <c r="C33" s="99"/>
      <c r="D33" s="215"/>
      <c r="E33" s="215"/>
      <c r="F33" s="215"/>
      <c r="G33" s="215"/>
      <c r="H33" s="215"/>
      <c r="I33" s="215"/>
      <c r="J33" s="215"/>
      <c r="K33" s="215"/>
      <c r="L33" s="152"/>
      <c r="S33" s="12"/>
      <c r="T33" s="12"/>
      <c r="U33" s="12"/>
      <c r="V33" s="12"/>
      <c r="W33" s="12"/>
      <c r="X33" s="12"/>
      <c r="Y33" s="12"/>
      <c r="Z33" s="12"/>
      <c r="AA33" s="12"/>
      <c r="AB33" s="12"/>
      <c r="AC33" s="12"/>
      <c r="AD33" s="12"/>
      <c r="AE33" s="12"/>
    </row>
    <row r="34" spans="1:31" s="35" customFormat="1" ht="14.45" customHeight="1">
      <c r="A34" s="12"/>
      <c r="B34" s="2"/>
      <c r="C34" s="99"/>
      <c r="D34" s="99"/>
      <c r="E34" s="99"/>
      <c r="F34" s="218" t="s">
        <v>40</v>
      </c>
      <c r="G34" s="99"/>
      <c r="H34" s="99"/>
      <c r="I34" s="218" t="s">
        <v>39</v>
      </c>
      <c r="J34" s="218" t="s">
        <v>41</v>
      </c>
      <c r="K34" s="99"/>
      <c r="L34" s="152"/>
      <c r="S34" s="12"/>
      <c r="T34" s="12"/>
      <c r="U34" s="12"/>
      <c r="V34" s="12"/>
      <c r="W34" s="12"/>
      <c r="X34" s="12"/>
      <c r="Y34" s="12"/>
      <c r="Z34" s="12"/>
      <c r="AA34" s="12"/>
      <c r="AB34" s="12"/>
      <c r="AC34" s="12"/>
      <c r="AD34" s="12"/>
      <c r="AE34" s="12"/>
    </row>
    <row r="35" spans="1:31" s="35" customFormat="1" ht="14.45" customHeight="1">
      <c r="A35" s="12"/>
      <c r="B35" s="2"/>
      <c r="C35" s="99"/>
      <c r="D35" s="219" t="s">
        <v>42</v>
      </c>
      <c r="E35" s="94" t="s">
        <v>43</v>
      </c>
      <c r="F35" s="220">
        <f>ROUND((SUM(BE91:BE132)),2)</f>
        <v>0</v>
      </c>
      <c r="G35" s="99"/>
      <c r="H35" s="99"/>
      <c r="I35" s="221">
        <v>0.21</v>
      </c>
      <c r="J35" s="220">
        <f>ROUND(((SUM(BE91:BE132))*I35),2)</f>
        <v>0</v>
      </c>
      <c r="K35" s="99"/>
      <c r="L35" s="152"/>
      <c r="S35" s="12"/>
      <c r="T35" s="12"/>
      <c r="U35" s="12"/>
      <c r="V35" s="12"/>
      <c r="W35" s="12"/>
      <c r="X35" s="12"/>
      <c r="Y35" s="12"/>
      <c r="Z35" s="12"/>
      <c r="AA35" s="12"/>
      <c r="AB35" s="12"/>
      <c r="AC35" s="12"/>
      <c r="AD35" s="12"/>
      <c r="AE35" s="12"/>
    </row>
    <row r="36" spans="1:31" s="35" customFormat="1" ht="14.45" customHeight="1">
      <c r="A36" s="12"/>
      <c r="B36" s="2"/>
      <c r="C36" s="99"/>
      <c r="D36" s="99"/>
      <c r="E36" s="94" t="s">
        <v>44</v>
      </c>
      <c r="F36" s="220">
        <f>ROUND((SUM(BF91:BF132)),2)</f>
        <v>0</v>
      </c>
      <c r="G36" s="99"/>
      <c r="H36" s="99"/>
      <c r="I36" s="221">
        <v>0.15</v>
      </c>
      <c r="J36" s="220">
        <f>ROUND(((SUM(BF91:BF132))*I36),2)</f>
        <v>0</v>
      </c>
      <c r="K36" s="99"/>
      <c r="L36" s="152"/>
      <c r="S36" s="12"/>
      <c r="T36" s="12"/>
      <c r="U36" s="12"/>
      <c r="V36" s="12"/>
      <c r="W36" s="12"/>
      <c r="X36" s="12"/>
      <c r="Y36" s="12"/>
      <c r="Z36" s="12"/>
      <c r="AA36" s="12"/>
      <c r="AB36" s="12"/>
      <c r="AC36" s="12"/>
      <c r="AD36" s="12"/>
      <c r="AE36" s="12"/>
    </row>
    <row r="37" spans="1:31" s="35" customFormat="1" ht="14.45" customHeight="1" hidden="1">
      <c r="A37" s="12"/>
      <c r="B37" s="2"/>
      <c r="C37" s="99"/>
      <c r="D37" s="99"/>
      <c r="E37" s="94" t="s">
        <v>45</v>
      </c>
      <c r="F37" s="220">
        <f>ROUND((SUM(BG91:BG132)),2)</f>
        <v>0</v>
      </c>
      <c r="G37" s="99"/>
      <c r="H37" s="99"/>
      <c r="I37" s="221">
        <v>0.21</v>
      </c>
      <c r="J37" s="220">
        <f>0</f>
        <v>0</v>
      </c>
      <c r="K37" s="99"/>
      <c r="L37" s="152"/>
      <c r="S37" s="12"/>
      <c r="T37" s="12"/>
      <c r="U37" s="12"/>
      <c r="V37" s="12"/>
      <c r="W37" s="12"/>
      <c r="X37" s="12"/>
      <c r="Y37" s="12"/>
      <c r="Z37" s="12"/>
      <c r="AA37" s="12"/>
      <c r="AB37" s="12"/>
      <c r="AC37" s="12"/>
      <c r="AD37" s="12"/>
      <c r="AE37" s="12"/>
    </row>
    <row r="38" spans="1:31" s="35" customFormat="1" ht="14.45" customHeight="1" hidden="1">
      <c r="A38" s="12"/>
      <c r="B38" s="2"/>
      <c r="C38" s="99"/>
      <c r="D38" s="99"/>
      <c r="E38" s="94" t="s">
        <v>46</v>
      </c>
      <c r="F38" s="220">
        <f>ROUND((SUM(BH91:BH132)),2)</f>
        <v>0</v>
      </c>
      <c r="G38" s="99"/>
      <c r="H38" s="99"/>
      <c r="I38" s="221">
        <v>0.15</v>
      </c>
      <c r="J38" s="220">
        <f>0</f>
        <v>0</v>
      </c>
      <c r="K38" s="99"/>
      <c r="L38" s="152"/>
      <c r="S38" s="12"/>
      <c r="T38" s="12"/>
      <c r="U38" s="12"/>
      <c r="V38" s="12"/>
      <c r="W38" s="12"/>
      <c r="X38" s="12"/>
      <c r="Y38" s="12"/>
      <c r="Z38" s="12"/>
      <c r="AA38" s="12"/>
      <c r="AB38" s="12"/>
      <c r="AC38" s="12"/>
      <c r="AD38" s="12"/>
      <c r="AE38" s="12"/>
    </row>
    <row r="39" spans="1:31" s="35" customFormat="1" ht="14.45" customHeight="1" hidden="1">
      <c r="A39" s="12"/>
      <c r="B39" s="2"/>
      <c r="C39" s="99"/>
      <c r="D39" s="99"/>
      <c r="E39" s="94" t="s">
        <v>47</v>
      </c>
      <c r="F39" s="220">
        <f>ROUND((SUM(BI91:BI132)),2)</f>
        <v>0</v>
      </c>
      <c r="G39" s="99"/>
      <c r="H39" s="99"/>
      <c r="I39" s="221">
        <v>0</v>
      </c>
      <c r="J39" s="220">
        <f>0</f>
        <v>0</v>
      </c>
      <c r="K39" s="99"/>
      <c r="L39" s="152"/>
      <c r="S39" s="12"/>
      <c r="T39" s="12"/>
      <c r="U39" s="12"/>
      <c r="V39" s="12"/>
      <c r="W39" s="12"/>
      <c r="X39" s="12"/>
      <c r="Y39" s="12"/>
      <c r="Z39" s="12"/>
      <c r="AA39" s="12"/>
      <c r="AB39" s="12"/>
      <c r="AC39" s="12"/>
      <c r="AD39" s="12"/>
      <c r="AE39" s="12"/>
    </row>
    <row r="40" spans="1:31" s="35" customFormat="1" ht="6.95" customHeight="1">
      <c r="A40" s="12"/>
      <c r="B40" s="2"/>
      <c r="C40" s="99"/>
      <c r="D40" s="99"/>
      <c r="E40" s="99"/>
      <c r="F40" s="99"/>
      <c r="G40" s="99"/>
      <c r="H40" s="99"/>
      <c r="I40" s="99"/>
      <c r="J40" s="99"/>
      <c r="K40" s="99"/>
      <c r="L40" s="152"/>
      <c r="S40" s="12"/>
      <c r="T40" s="12"/>
      <c r="U40" s="12"/>
      <c r="V40" s="12"/>
      <c r="W40" s="12"/>
      <c r="X40" s="12"/>
      <c r="Y40" s="12"/>
      <c r="Z40" s="12"/>
      <c r="AA40" s="12"/>
      <c r="AB40" s="12"/>
      <c r="AC40" s="12"/>
      <c r="AD40" s="12"/>
      <c r="AE40" s="12"/>
    </row>
    <row r="41" spans="1:31" s="35" customFormat="1" ht="25.35" customHeight="1">
      <c r="A41" s="12"/>
      <c r="B41" s="2"/>
      <c r="C41" s="228"/>
      <c r="D41" s="222" t="s">
        <v>48</v>
      </c>
      <c r="E41" s="130"/>
      <c r="F41" s="130"/>
      <c r="G41" s="223" t="s">
        <v>49</v>
      </c>
      <c r="H41" s="224" t="s">
        <v>50</v>
      </c>
      <c r="I41" s="130"/>
      <c r="J41" s="225">
        <f>SUM(J32:J39)</f>
        <v>0</v>
      </c>
      <c r="K41" s="226"/>
      <c r="L41" s="152"/>
      <c r="S41" s="12"/>
      <c r="T41" s="12"/>
      <c r="U41" s="12"/>
      <c r="V41" s="12"/>
      <c r="W41" s="12"/>
      <c r="X41" s="12"/>
      <c r="Y41" s="12"/>
      <c r="Z41" s="12"/>
      <c r="AA41" s="12"/>
      <c r="AB41" s="12"/>
      <c r="AC41" s="12"/>
      <c r="AD41" s="12"/>
      <c r="AE41" s="12"/>
    </row>
    <row r="42" spans="1:31" s="35" customFormat="1" ht="14.45" customHeight="1">
      <c r="A42" s="12"/>
      <c r="B42" s="39"/>
      <c r="C42" s="117"/>
      <c r="D42" s="117"/>
      <c r="E42" s="117"/>
      <c r="F42" s="117"/>
      <c r="G42" s="117"/>
      <c r="H42" s="117"/>
      <c r="I42" s="117"/>
      <c r="J42" s="117"/>
      <c r="K42" s="117"/>
      <c r="L42" s="152"/>
      <c r="S42" s="12"/>
      <c r="T42" s="12"/>
      <c r="U42" s="12"/>
      <c r="V42" s="12"/>
      <c r="W42" s="12"/>
      <c r="X42" s="12"/>
      <c r="Y42" s="12"/>
      <c r="Z42" s="12"/>
      <c r="AA42" s="12"/>
      <c r="AB42" s="12"/>
      <c r="AC42" s="12"/>
      <c r="AD42" s="12"/>
      <c r="AE42" s="12"/>
    </row>
    <row r="43" spans="3:11" ht="12">
      <c r="C43" s="90"/>
      <c r="D43" s="90"/>
      <c r="E43" s="90"/>
      <c r="F43" s="90"/>
      <c r="G43" s="90"/>
      <c r="H43" s="90"/>
      <c r="I43" s="90"/>
      <c r="J43" s="90"/>
      <c r="K43" s="90"/>
    </row>
    <row r="44" spans="3:11" ht="12">
      <c r="C44" s="90"/>
      <c r="D44" s="90"/>
      <c r="E44" s="90"/>
      <c r="F44" s="90"/>
      <c r="G44" s="90"/>
      <c r="H44" s="90"/>
      <c r="I44" s="90"/>
      <c r="J44" s="90"/>
      <c r="K44" s="90"/>
    </row>
    <row r="45" spans="3:11" ht="12">
      <c r="C45" s="90"/>
      <c r="D45" s="90"/>
      <c r="E45" s="90"/>
      <c r="F45" s="90"/>
      <c r="G45" s="90"/>
      <c r="H45" s="90"/>
      <c r="I45" s="90"/>
      <c r="J45" s="90"/>
      <c r="K45" s="90"/>
    </row>
    <row r="46" spans="1:31" s="35" customFormat="1" ht="6.95" customHeight="1">
      <c r="A46" s="12"/>
      <c r="B46" s="41"/>
      <c r="C46" s="118"/>
      <c r="D46" s="118"/>
      <c r="E46" s="118"/>
      <c r="F46" s="118"/>
      <c r="G46" s="118"/>
      <c r="H46" s="118"/>
      <c r="I46" s="118"/>
      <c r="J46" s="118"/>
      <c r="K46" s="118"/>
      <c r="L46" s="152"/>
      <c r="S46" s="12"/>
      <c r="T46" s="12"/>
      <c r="U46" s="12"/>
      <c r="V46" s="12"/>
      <c r="W46" s="12"/>
      <c r="X46" s="12"/>
      <c r="Y46" s="12"/>
      <c r="Z46" s="12"/>
      <c r="AA46" s="12"/>
      <c r="AB46" s="12"/>
      <c r="AC46" s="12"/>
      <c r="AD46" s="12"/>
      <c r="AE46" s="12"/>
    </row>
    <row r="47" spans="1:31" s="35" customFormat="1" ht="24.95" customHeight="1">
      <c r="A47" s="12"/>
      <c r="B47" s="2"/>
      <c r="C47" s="89" t="s">
        <v>107</v>
      </c>
      <c r="D47" s="99"/>
      <c r="E47" s="99"/>
      <c r="F47" s="99"/>
      <c r="G47" s="99"/>
      <c r="H47" s="99"/>
      <c r="I47" s="99"/>
      <c r="J47" s="99"/>
      <c r="K47" s="99"/>
      <c r="L47" s="152"/>
      <c r="S47" s="12"/>
      <c r="T47" s="12"/>
      <c r="U47" s="12"/>
      <c r="V47" s="12"/>
      <c r="W47" s="12"/>
      <c r="X47" s="12"/>
      <c r="Y47" s="12"/>
      <c r="Z47" s="12"/>
      <c r="AA47" s="12"/>
      <c r="AB47" s="12"/>
      <c r="AC47" s="12"/>
      <c r="AD47" s="12"/>
      <c r="AE47" s="12"/>
    </row>
    <row r="48" spans="1:31" s="35" customFormat="1" ht="6.95" customHeight="1">
      <c r="A48" s="12"/>
      <c r="B48" s="2"/>
      <c r="C48" s="99"/>
      <c r="D48" s="99"/>
      <c r="E48" s="99"/>
      <c r="F48" s="99"/>
      <c r="G48" s="99"/>
      <c r="H48" s="99"/>
      <c r="I48" s="99"/>
      <c r="J48" s="99"/>
      <c r="K48" s="99"/>
      <c r="L48" s="152"/>
      <c r="S48" s="12"/>
      <c r="T48" s="12"/>
      <c r="U48" s="12"/>
      <c r="V48" s="12"/>
      <c r="W48" s="12"/>
      <c r="X48" s="12"/>
      <c r="Y48" s="12"/>
      <c r="Z48" s="12"/>
      <c r="AA48" s="12"/>
      <c r="AB48" s="12"/>
      <c r="AC48" s="12"/>
      <c r="AD48" s="12"/>
      <c r="AE48" s="12"/>
    </row>
    <row r="49" spans="1:31" s="35" customFormat="1" ht="12" customHeight="1">
      <c r="A49" s="12"/>
      <c r="B49" s="2"/>
      <c r="C49" s="94" t="s">
        <v>17</v>
      </c>
      <c r="D49" s="99"/>
      <c r="E49" s="99"/>
      <c r="F49" s="99"/>
      <c r="G49" s="99"/>
      <c r="H49" s="99"/>
      <c r="I49" s="99"/>
      <c r="J49" s="99"/>
      <c r="K49" s="99"/>
      <c r="L49" s="152"/>
      <c r="S49" s="12"/>
      <c r="T49" s="12"/>
      <c r="U49" s="12"/>
      <c r="V49" s="12"/>
      <c r="W49" s="12"/>
      <c r="X49" s="12"/>
      <c r="Y49" s="12"/>
      <c r="Z49" s="12"/>
      <c r="AA49" s="12"/>
      <c r="AB49" s="12"/>
      <c r="AC49" s="12"/>
      <c r="AD49" s="12"/>
      <c r="AE49" s="12"/>
    </row>
    <row r="50" spans="1:31" s="35" customFormat="1" ht="26.25" customHeight="1">
      <c r="A50" s="12"/>
      <c r="B50" s="2"/>
      <c r="C50" s="99"/>
      <c r="D50" s="99"/>
      <c r="E50" s="210" t="str">
        <f>E7</f>
        <v>Stavební úpravy pro urgentní příjem interních oborů Nemocnice Tábor, a.s.</v>
      </c>
      <c r="F50" s="211"/>
      <c r="G50" s="211"/>
      <c r="H50" s="211"/>
      <c r="I50" s="99"/>
      <c r="J50" s="99"/>
      <c r="K50" s="99"/>
      <c r="L50" s="152"/>
      <c r="S50" s="12"/>
      <c r="T50" s="12"/>
      <c r="U50" s="12"/>
      <c r="V50" s="12"/>
      <c r="W50" s="12"/>
      <c r="X50" s="12"/>
      <c r="Y50" s="12"/>
      <c r="Z50" s="12"/>
      <c r="AA50" s="12"/>
      <c r="AB50" s="12"/>
      <c r="AC50" s="12"/>
      <c r="AD50" s="12"/>
      <c r="AE50" s="12"/>
    </row>
    <row r="51" spans="2:12" ht="12" customHeight="1">
      <c r="B51" s="25"/>
      <c r="C51" s="94" t="s">
        <v>103</v>
      </c>
      <c r="D51" s="90"/>
      <c r="E51" s="90"/>
      <c r="F51" s="90"/>
      <c r="G51" s="90"/>
      <c r="H51" s="90"/>
      <c r="I51" s="90"/>
      <c r="J51" s="90"/>
      <c r="K51" s="90"/>
      <c r="L51" s="25"/>
    </row>
    <row r="52" spans="1:31" s="35" customFormat="1" ht="16.5" customHeight="1">
      <c r="A52" s="12"/>
      <c r="B52" s="2"/>
      <c r="C52" s="99"/>
      <c r="D52" s="99"/>
      <c r="E52" s="210" t="s">
        <v>104</v>
      </c>
      <c r="F52" s="212"/>
      <c r="G52" s="212"/>
      <c r="H52" s="212"/>
      <c r="I52" s="99"/>
      <c r="J52" s="99"/>
      <c r="K52" s="99"/>
      <c r="L52" s="152"/>
      <c r="S52" s="12"/>
      <c r="T52" s="12"/>
      <c r="U52" s="12"/>
      <c r="V52" s="12"/>
      <c r="W52" s="12"/>
      <c r="X52" s="12"/>
      <c r="Y52" s="12"/>
      <c r="Z52" s="12"/>
      <c r="AA52" s="12"/>
      <c r="AB52" s="12"/>
      <c r="AC52" s="12"/>
      <c r="AD52" s="12"/>
      <c r="AE52" s="12"/>
    </row>
    <row r="53" spans="1:31" s="35" customFormat="1" ht="12" customHeight="1">
      <c r="A53" s="12"/>
      <c r="B53" s="2"/>
      <c r="C53" s="94" t="s">
        <v>105</v>
      </c>
      <c r="D53" s="99"/>
      <c r="E53" s="99"/>
      <c r="F53" s="99"/>
      <c r="G53" s="99"/>
      <c r="H53" s="99"/>
      <c r="I53" s="99"/>
      <c r="J53" s="99"/>
      <c r="K53" s="99"/>
      <c r="L53" s="152"/>
      <c r="S53" s="12"/>
      <c r="T53" s="12"/>
      <c r="U53" s="12"/>
      <c r="V53" s="12"/>
      <c r="W53" s="12"/>
      <c r="X53" s="12"/>
      <c r="Y53" s="12"/>
      <c r="Z53" s="12"/>
      <c r="AA53" s="12"/>
      <c r="AB53" s="12"/>
      <c r="AC53" s="12"/>
      <c r="AD53" s="12"/>
      <c r="AE53" s="12"/>
    </row>
    <row r="54" spans="1:31" s="35" customFormat="1" ht="16.5" customHeight="1">
      <c r="A54" s="12"/>
      <c r="B54" s="2"/>
      <c r="C54" s="99"/>
      <c r="D54" s="99"/>
      <c r="E54" s="122" t="str">
        <f>E11</f>
        <v>6 - Elektromontáže</v>
      </c>
      <c r="F54" s="212"/>
      <c r="G54" s="212"/>
      <c r="H54" s="212"/>
      <c r="I54" s="99"/>
      <c r="J54" s="99"/>
      <c r="K54" s="99"/>
      <c r="L54" s="152"/>
      <c r="S54" s="12"/>
      <c r="T54" s="12"/>
      <c r="U54" s="12"/>
      <c r="V54" s="12"/>
      <c r="W54" s="12"/>
      <c r="X54" s="12"/>
      <c r="Y54" s="12"/>
      <c r="Z54" s="12"/>
      <c r="AA54" s="12"/>
      <c r="AB54" s="12"/>
      <c r="AC54" s="12"/>
      <c r="AD54" s="12"/>
      <c r="AE54" s="12"/>
    </row>
    <row r="55" spans="1:31" s="35" customFormat="1" ht="6.95" customHeight="1">
      <c r="A55" s="12"/>
      <c r="B55" s="2"/>
      <c r="C55" s="99"/>
      <c r="D55" s="99"/>
      <c r="E55" s="99"/>
      <c r="F55" s="99"/>
      <c r="G55" s="99"/>
      <c r="H55" s="99"/>
      <c r="I55" s="99"/>
      <c r="J55" s="99"/>
      <c r="K55" s="99"/>
      <c r="L55" s="152"/>
      <c r="S55" s="12"/>
      <c r="T55" s="12"/>
      <c r="U55" s="12"/>
      <c r="V55" s="12"/>
      <c r="W55" s="12"/>
      <c r="X55" s="12"/>
      <c r="Y55" s="12"/>
      <c r="Z55" s="12"/>
      <c r="AA55" s="12"/>
      <c r="AB55" s="12"/>
      <c r="AC55" s="12"/>
      <c r="AD55" s="12"/>
      <c r="AE55" s="12"/>
    </row>
    <row r="56" spans="1:31" s="35" customFormat="1" ht="12" customHeight="1">
      <c r="A56" s="12"/>
      <c r="B56" s="2"/>
      <c r="C56" s="94" t="s">
        <v>21</v>
      </c>
      <c r="D56" s="99"/>
      <c r="E56" s="99"/>
      <c r="F56" s="95" t="str">
        <f>F14</f>
        <v>Tř. Kpt. Jaroše 200/10, 390 03 Tábor</v>
      </c>
      <c r="G56" s="99"/>
      <c r="H56" s="99"/>
      <c r="I56" s="94" t="s">
        <v>23</v>
      </c>
      <c r="J56" s="213" t="str">
        <f>IF(J14="","",J14)</f>
        <v>29. 4. 2020</v>
      </c>
      <c r="K56" s="99"/>
      <c r="L56" s="152"/>
      <c r="S56" s="12"/>
      <c r="T56" s="12"/>
      <c r="U56" s="12"/>
      <c r="V56" s="12"/>
      <c r="W56" s="12"/>
      <c r="X56" s="12"/>
      <c r="Y56" s="12"/>
      <c r="Z56" s="12"/>
      <c r="AA56" s="12"/>
      <c r="AB56" s="12"/>
      <c r="AC56" s="12"/>
      <c r="AD56" s="12"/>
      <c r="AE56" s="12"/>
    </row>
    <row r="57" spans="1:31" s="35" customFormat="1" ht="6.95" customHeight="1">
      <c r="A57" s="12"/>
      <c r="B57" s="2"/>
      <c r="C57" s="99"/>
      <c r="D57" s="99"/>
      <c r="E57" s="99"/>
      <c r="F57" s="99"/>
      <c r="G57" s="99"/>
      <c r="H57" s="99"/>
      <c r="I57" s="99"/>
      <c r="J57" s="99"/>
      <c r="K57" s="99"/>
      <c r="L57" s="152"/>
      <c r="S57" s="12"/>
      <c r="T57" s="12"/>
      <c r="U57" s="12"/>
      <c r="V57" s="12"/>
      <c r="W57" s="12"/>
      <c r="X57" s="12"/>
      <c r="Y57" s="12"/>
      <c r="Z57" s="12"/>
      <c r="AA57" s="12"/>
      <c r="AB57" s="12"/>
      <c r="AC57" s="12"/>
      <c r="AD57" s="12"/>
      <c r="AE57" s="12"/>
    </row>
    <row r="58" spans="1:31" s="35" customFormat="1" ht="15.2" customHeight="1">
      <c r="A58" s="12"/>
      <c r="B58" s="2"/>
      <c r="C58" s="94" t="s">
        <v>25</v>
      </c>
      <c r="D58" s="99"/>
      <c r="E58" s="99"/>
      <c r="F58" s="95" t="str">
        <f>E17</f>
        <v>Nemocnice Tábor, a.s.</v>
      </c>
      <c r="G58" s="99"/>
      <c r="H58" s="99"/>
      <c r="I58" s="94" t="s">
        <v>31</v>
      </c>
      <c r="J58" s="227" t="str">
        <f>E23</f>
        <v>AGP nova spol. s r.o.</v>
      </c>
      <c r="K58" s="99"/>
      <c r="L58" s="152"/>
      <c r="S58" s="12"/>
      <c r="T58" s="12"/>
      <c r="U58" s="12"/>
      <c r="V58" s="12"/>
      <c r="W58" s="12"/>
      <c r="X58" s="12"/>
      <c r="Y58" s="12"/>
      <c r="Z58" s="12"/>
      <c r="AA58" s="12"/>
      <c r="AB58" s="12"/>
      <c r="AC58" s="12"/>
      <c r="AD58" s="12"/>
      <c r="AE58" s="12"/>
    </row>
    <row r="59" spans="1:31" s="35" customFormat="1" ht="15.2" customHeight="1">
      <c r="A59" s="12"/>
      <c r="B59" s="2"/>
      <c r="C59" s="94" t="s">
        <v>29</v>
      </c>
      <c r="D59" s="99"/>
      <c r="E59" s="99"/>
      <c r="F59" s="95" t="str">
        <f>IF(E20="","",E20)</f>
        <v>Vyplň údaj</v>
      </c>
      <c r="G59" s="99"/>
      <c r="H59" s="99"/>
      <c r="I59" s="94" t="s">
        <v>34</v>
      </c>
      <c r="J59" s="227" t="str">
        <f>E26</f>
        <v xml:space="preserve"> </v>
      </c>
      <c r="K59" s="99"/>
      <c r="L59" s="152"/>
      <c r="S59" s="12"/>
      <c r="T59" s="12"/>
      <c r="U59" s="12"/>
      <c r="V59" s="12"/>
      <c r="W59" s="12"/>
      <c r="X59" s="12"/>
      <c r="Y59" s="12"/>
      <c r="Z59" s="12"/>
      <c r="AA59" s="12"/>
      <c r="AB59" s="12"/>
      <c r="AC59" s="12"/>
      <c r="AD59" s="12"/>
      <c r="AE59" s="12"/>
    </row>
    <row r="60" spans="1:31" s="35" customFormat="1" ht="10.35" customHeight="1">
      <c r="A60" s="12"/>
      <c r="B60" s="2"/>
      <c r="C60" s="99"/>
      <c r="D60" s="99"/>
      <c r="E60" s="99"/>
      <c r="F60" s="99"/>
      <c r="G60" s="99"/>
      <c r="H60" s="99"/>
      <c r="I60" s="99"/>
      <c r="J60" s="99"/>
      <c r="K60" s="99"/>
      <c r="L60" s="152"/>
      <c r="S60" s="12"/>
      <c r="T60" s="12"/>
      <c r="U60" s="12"/>
      <c r="V60" s="12"/>
      <c r="W60" s="12"/>
      <c r="X60" s="12"/>
      <c r="Y60" s="12"/>
      <c r="Z60" s="12"/>
      <c r="AA60" s="12"/>
      <c r="AB60" s="12"/>
      <c r="AC60" s="12"/>
      <c r="AD60" s="12"/>
      <c r="AE60" s="12"/>
    </row>
    <row r="61" spans="1:31" s="35" customFormat="1" ht="29.25" customHeight="1">
      <c r="A61" s="12"/>
      <c r="B61" s="2"/>
      <c r="C61" s="276" t="s">
        <v>108</v>
      </c>
      <c r="D61" s="228"/>
      <c r="E61" s="228"/>
      <c r="F61" s="228"/>
      <c r="G61" s="228"/>
      <c r="H61" s="228"/>
      <c r="I61" s="228"/>
      <c r="J61" s="229" t="s">
        <v>109</v>
      </c>
      <c r="K61" s="228"/>
      <c r="L61" s="152"/>
      <c r="S61" s="12"/>
      <c r="T61" s="12"/>
      <c r="U61" s="12"/>
      <c r="V61" s="12"/>
      <c r="W61" s="12"/>
      <c r="X61" s="12"/>
      <c r="Y61" s="12"/>
      <c r="Z61" s="12"/>
      <c r="AA61" s="12"/>
      <c r="AB61" s="12"/>
      <c r="AC61" s="12"/>
      <c r="AD61" s="12"/>
      <c r="AE61" s="12"/>
    </row>
    <row r="62" spans="1:31" s="35" customFormat="1" ht="10.35" customHeight="1">
      <c r="A62" s="12"/>
      <c r="B62" s="2"/>
      <c r="C62" s="99"/>
      <c r="D62" s="99"/>
      <c r="E62" s="99"/>
      <c r="F62" s="99"/>
      <c r="G62" s="99"/>
      <c r="H62" s="99"/>
      <c r="I62" s="99"/>
      <c r="J62" s="99"/>
      <c r="K62" s="99"/>
      <c r="L62" s="152"/>
      <c r="S62" s="12"/>
      <c r="T62" s="12"/>
      <c r="U62" s="12"/>
      <c r="V62" s="12"/>
      <c r="W62" s="12"/>
      <c r="X62" s="12"/>
      <c r="Y62" s="12"/>
      <c r="Z62" s="12"/>
      <c r="AA62" s="12"/>
      <c r="AB62" s="12"/>
      <c r="AC62" s="12"/>
      <c r="AD62" s="12"/>
      <c r="AE62" s="12"/>
    </row>
    <row r="63" spans="1:47" s="35" customFormat="1" ht="22.9" customHeight="1">
      <c r="A63" s="12"/>
      <c r="B63" s="2"/>
      <c r="C63" s="277" t="s">
        <v>70</v>
      </c>
      <c r="D63" s="99"/>
      <c r="E63" s="99"/>
      <c r="F63" s="99"/>
      <c r="G63" s="99"/>
      <c r="H63" s="99"/>
      <c r="I63" s="99"/>
      <c r="J63" s="217">
        <f>J91</f>
        <v>0</v>
      </c>
      <c r="K63" s="99"/>
      <c r="L63" s="152"/>
      <c r="S63" s="12"/>
      <c r="T63" s="12"/>
      <c r="U63" s="12"/>
      <c r="V63" s="12"/>
      <c r="W63" s="12"/>
      <c r="X63" s="12"/>
      <c r="Y63" s="12"/>
      <c r="Z63" s="12"/>
      <c r="AA63" s="12"/>
      <c r="AB63" s="12"/>
      <c r="AC63" s="12"/>
      <c r="AD63" s="12"/>
      <c r="AE63" s="12"/>
      <c r="AU63" s="22" t="s">
        <v>110</v>
      </c>
    </row>
    <row r="64" spans="2:12" s="160" customFormat="1" ht="24.95" customHeight="1">
      <c r="B64" s="161"/>
      <c r="C64" s="233"/>
      <c r="D64" s="230" t="s">
        <v>918</v>
      </c>
      <c r="E64" s="231"/>
      <c r="F64" s="231"/>
      <c r="G64" s="231"/>
      <c r="H64" s="231"/>
      <c r="I64" s="231"/>
      <c r="J64" s="232">
        <f>J92</f>
        <v>0</v>
      </c>
      <c r="K64" s="233"/>
      <c r="L64" s="161"/>
    </row>
    <row r="65" spans="2:12" s="78" customFormat="1" ht="19.9" customHeight="1">
      <c r="B65" s="162"/>
      <c r="C65" s="146"/>
      <c r="D65" s="234" t="s">
        <v>1825</v>
      </c>
      <c r="E65" s="235"/>
      <c r="F65" s="235"/>
      <c r="G65" s="235"/>
      <c r="H65" s="235"/>
      <c r="I65" s="235"/>
      <c r="J65" s="236">
        <f>J93</f>
        <v>0</v>
      </c>
      <c r="K65" s="146"/>
      <c r="L65" s="162"/>
    </row>
    <row r="66" spans="2:12" s="78" customFormat="1" ht="19.9" customHeight="1">
      <c r="B66" s="162"/>
      <c r="C66" s="146"/>
      <c r="D66" s="234" t="s">
        <v>1826</v>
      </c>
      <c r="E66" s="235"/>
      <c r="F66" s="235"/>
      <c r="G66" s="235"/>
      <c r="H66" s="235"/>
      <c r="I66" s="235"/>
      <c r="J66" s="236">
        <f>J105</f>
        <v>0</v>
      </c>
      <c r="K66" s="146"/>
      <c r="L66" s="162"/>
    </row>
    <row r="67" spans="2:12" s="78" customFormat="1" ht="19.9" customHeight="1">
      <c r="B67" s="162"/>
      <c r="C67" s="146"/>
      <c r="D67" s="234" t="s">
        <v>1827</v>
      </c>
      <c r="E67" s="235"/>
      <c r="F67" s="235"/>
      <c r="G67" s="235"/>
      <c r="H67" s="235"/>
      <c r="I67" s="235"/>
      <c r="J67" s="236">
        <f>J109</f>
        <v>0</v>
      </c>
      <c r="K67" s="146"/>
      <c r="L67" s="162"/>
    </row>
    <row r="68" spans="2:12" s="78" customFormat="1" ht="19.9" customHeight="1">
      <c r="B68" s="162"/>
      <c r="C68" s="146"/>
      <c r="D68" s="234" t="s">
        <v>1828</v>
      </c>
      <c r="E68" s="235"/>
      <c r="F68" s="235"/>
      <c r="G68" s="235"/>
      <c r="H68" s="235"/>
      <c r="I68" s="235"/>
      <c r="J68" s="236">
        <f>J124</f>
        <v>0</v>
      </c>
      <c r="K68" s="146"/>
      <c r="L68" s="162"/>
    </row>
    <row r="69" spans="2:12" s="78" customFormat="1" ht="19.9" customHeight="1">
      <c r="B69" s="162"/>
      <c r="C69" s="146"/>
      <c r="D69" s="234" t="s">
        <v>1829</v>
      </c>
      <c r="E69" s="235"/>
      <c r="F69" s="235"/>
      <c r="G69" s="235"/>
      <c r="H69" s="235"/>
      <c r="I69" s="235"/>
      <c r="J69" s="236">
        <f>J128</f>
        <v>0</v>
      </c>
      <c r="K69" s="146"/>
      <c r="L69" s="162"/>
    </row>
    <row r="70" spans="1:31" s="35" customFormat="1" ht="21.75" customHeight="1">
      <c r="A70" s="12"/>
      <c r="B70" s="2"/>
      <c r="C70" s="99"/>
      <c r="D70" s="99"/>
      <c r="E70" s="99"/>
      <c r="F70" s="99"/>
      <c r="G70" s="99"/>
      <c r="H70" s="99"/>
      <c r="I70" s="99"/>
      <c r="J70" s="99"/>
      <c r="K70" s="99"/>
      <c r="L70" s="152"/>
      <c r="S70" s="12"/>
      <c r="T70" s="12"/>
      <c r="U70" s="12"/>
      <c r="V70" s="12"/>
      <c r="W70" s="12"/>
      <c r="X70" s="12"/>
      <c r="Y70" s="12"/>
      <c r="Z70" s="12"/>
      <c r="AA70" s="12"/>
      <c r="AB70" s="12"/>
      <c r="AC70" s="12"/>
      <c r="AD70" s="12"/>
      <c r="AE70" s="12"/>
    </row>
    <row r="71" spans="1:31" s="35" customFormat="1" ht="6.95" customHeight="1">
      <c r="A71" s="12"/>
      <c r="B71" s="39"/>
      <c r="C71" s="117"/>
      <c r="D71" s="117"/>
      <c r="E71" s="117"/>
      <c r="F71" s="117"/>
      <c r="G71" s="117"/>
      <c r="H71" s="117"/>
      <c r="I71" s="117"/>
      <c r="J71" s="117"/>
      <c r="K71" s="117"/>
      <c r="L71" s="152"/>
      <c r="S71" s="12"/>
      <c r="T71" s="12"/>
      <c r="U71" s="12"/>
      <c r="V71" s="12"/>
      <c r="W71" s="12"/>
      <c r="X71" s="12"/>
      <c r="Y71" s="12"/>
      <c r="Z71" s="12"/>
      <c r="AA71" s="12"/>
      <c r="AB71" s="12"/>
      <c r="AC71" s="12"/>
      <c r="AD71" s="12"/>
      <c r="AE71" s="12"/>
    </row>
    <row r="72" spans="3:11" ht="12">
      <c r="C72" s="90"/>
      <c r="D72" s="90"/>
      <c r="E72" s="90"/>
      <c r="F72" s="90"/>
      <c r="G72" s="90"/>
      <c r="H72" s="90"/>
      <c r="I72" s="90"/>
      <c r="J72" s="90"/>
      <c r="K72" s="90"/>
    </row>
    <row r="73" spans="3:11" ht="12">
      <c r="C73" s="90"/>
      <c r="D73" s="90"/>
      <c r="E73" s="90"/>
      <c r="F73" s="90"/>
      <c r="G73" s="90"/>
      <c r="H73" s="90"/>
      <c r="I73" s="90"/>
      <c r="J73" s="90"/>
      <c r="K73" s="90"/>
    </row>
    <row r="74" spans="3:11" ht="12">
      <c r="C74" s="90"/>
      <c r="D74" s="90"/>
      <c r="E74" s="90"/>
      <c r="F74" s="90"/>
      <c r="G74" s="90"/>
      <c r="H74" s="90"/>
      <c r="I74" s="90"/>
      <c r="J74" s="90"/>
      <c r="K74" s="90"/>
    </row>
    <row r="75" spans="1:31" s="35" customFormat="1" ht="6.95" customHeight="1">
      <c r="A75" s="12"/>
      <c r="B75" s="41"/>
      <c r="C75" s="118"/>
      <c r="D75" s="118"/>
      <c r="E75" s="118"/>
      <c r="F75" s="118"/>
      <c r="G75" s="118"/>
      <c r="H75" s="118"/>
      <c r="I75" s="118"/>
      <c r="J75" s="118"/>
      <c r="K75" s="118"/>
      <c r="L75" s="152"/>
      <c r="S75" s="12"/>
      <c r="T75" s="12"/>
      <c r="U75" s="12"/>
      <c r="V75" s="12"/>
      <c r="W75" s="12"/>
      <c r="X75" s="12"/>
      <c r="Y75" s="12"/>
      <c r="Z75" s="12"/>
      <c r="AA75" s="12"/>
      <c r="AB75" s="12"/>
      <c r="AC75" s="12"/>
      <c r="AD75" s="12"/>
      <c r="AE75" s="12"/>
    </row>
    <row r="76" spans="1:31" s="35" customFormat="1" ht="24.95" customHeight="1">
      <c r="A76" s="12"/>
      <c r="B76" s="2"/>
      <c r="C76" s="89" t="s">
        <v>131</v>
      </c>
      <c r="D76" s="99"/>
      <c r="E76" s="99"/>
      <c r="F76" s="99"/>
      <c r="G76" s="99"/>
      <c r="H76" s="99"/>
      <c r="I76" s="99"/>
      <c r="J76" s="99"/>
      <c r="K76" s="99"/>
      <c r="L76" s="152"/>
      <c r="S76" s="12"/>
      <c r="T76" s="12"/>
      <c r="U76" s="12"/>
      <c r="V76" s="12"/>
      <c r="W76" s="12"/>
      <c r="X76" s="12"/>
      <c r="Y76" s="12"/>
      <c r="Z76" s="12"/>
      <c r="AA76" s="12"/>
      <c r="AB76" s="12"/>
      <c r="AC76" s="12"/>
      <c r="AD76" s="12"/>
      <c r="AE76" s="12"/>
    </row>
    <row r="77" spans="1:31" s="35" customFormat="1" ht="6.95" customHeight="1">
      <c r="A77" s="12"/>
      <c r="B77" s="2"/>
      <c r="C77" s="99"/>
      <c r="D77" s="99"/>
      <c r="E77" s="99"/>
      <c r="F77" s="99"/>
      <c r="G77" s="99"/>
      <c r="H77" s="99"/>
      <c r="I77" s="99"/>
      <c r="J77" s="99"/>
      <c r="K77" s="99"/>
      <c r="L77" s="152"/>
      <c r="S77" s="12"/>
      <c r="T77" s="12"/>
      <c r="U77" s="12"/>
      <c r="V77" s="12"/>
      <c r="W77" s="12"/>
      <c r="X77" s="12"/>
      <c r="Y77" s="12"/>
      <c r="Z77" s="12"/>
      <c r="AA77" s="12"/>
      <c r="AB77" s="12"/>
      <c r="AC77" s="12"/>
      <c r="AD77" s="12"/>
      <c r="AE77" s="12"/>
    </row>
    <row r="78" spans="1:31" s="35" customFormat="1" ht="12" customHeight="1">
      <c r="A78" s="12"/>
      <c r="B78" s="2"/>
      <c r="C78" s="94" t="s">
        <v>17</v>
      </c>
      <c r="D78" s="99"/>
      <c r="E78" s="99"/>
      <c r="F78" s="99"/>
      <c r="G78" s="99"/>
      <c r="H78" s="99"/>
      <c r="I78" s="99"/>
      <c r="J78" s="99"/>
      <c r="K78" s="99"/>
      <c r="L78" s="152"/>
      <c r="S78" s="12"/>
      <c r="T78" s="12"/>
      <c r="U78" s="12"/>
      <c r="V78" s="12"/>
      <c r="W78" s="12"/>
      <c r="X78" s="12"/>
      <c r="Y78" s="12"/>
      <c r="Z78" s="12"/>
      <c r="AA78" s="12"/>
      <c r="AB78" s="12"/>
      <c r="AC78" s="12"/>
      <c r="AD78" s="12"/>
      <c r="AE78" s="12"/>
    </row>
    <row r="79" spans="1:31" s="35" customFormat="1" ht="26.25" customHeight="1">
      <c r="A79" s="12"/>
      <c r="B79" s="2"/>
      <c r="C79" s="99"/>
      <c r="D79" s="99"/>
      <c r="E79" s="210" t="str">
        <f>E7</f>
        <v>Stavební úpravy pro urgentní příjem interních oborů Nemocnice Tábor, a.s.</v>
      </c>
      <c r="F79" s="211"/>
      <c r="G79" s="211"/>
      <c r="H79" s="211"/>
      <c r="I79" s="99"/>
      <c r="J79" s="99"/>
      <c r="K79" s="99"/>
      <c r="L79" s="152"/>
      <c r="S79" s="12"/>
      <c r="T79" s="12"/>
      <c r="U79" s="12"/>
      <c r="V79" s="12"/>
      <c r="W79" s="12"/>
      <c r="X79" s="12"/>
      <c r="Y79" s="12"/>
      <c r="Z79" s="12"/>
      <c r="AA79" s="12"/>
      <c r="AB79" s="12"/>
      <c r="AC79" s="12"/>
      <c r="AD79" s="12"/>
      <c r="AE79" s="12"/>
    </row>
    <row r="80" spans="2:12" ht="12" customHeight="1">
      <c r="B80" s="25"/>
      <c r="C80" s="94" t="s">
        <v>103</v>
      </c>
      <c r="D80" s="90"/>
      <c r="E80" s="90"/>
      <c r="F80" s="90"/>
      <c r="G80" s="90"/>
      <c r="H80" s="90"/>
      <c r="I80" s="90"/>
      <c r="J80" s="90"/>
      <c r="K80" s="90"/>
      <c r="L80" s="25"/>
    </row>
    <row r="81" spans="1:31" s="35" customFormat="1" ht="16.5" customHeight="1">
      <c r="A81" s="12"/>
      <c r="B81" s="2"/>
      <c r="C81" s="99"/>
      <c r="D81" s="99"/>
      <c r="E81" s="210" t="s">
        <v>104</v>
      </c>
      <c r="F81" s="212"/>
      <c r="G81" s="212"/>
      <c r="H81" s="212"/>
      <c r="I81" s="99"/>
      <c r="J81" s="99"/>
      <c r="K81" s="99"/>
      <c r="L81" s="152"/>
      <c r="S81" s="12"/>
      <c r="T81" s="12"/>
      <c r="U81" s="12"/>
      <c r="V81" s="12"/>
      <c r="W81" s="12"/>
      <c r="X81" s="12"/>
      <c r="Y81" s="12"/>
      <c r="Z81" s="12"/>
      <c r="AA81" s="12"/>
      <c r="AB81" s="12"/>
      <c r="AC81" s="12"/>
      <c r="AD81" s="12"/>
      <c r="AE81" s="12"/>
    </row>
    <row r="82" spans="1:31" s="35" customFormat="1" ht="12" customHeight="1">
      <c r="A82" s="12"/>
      <c r="B82" s="2"/>
      <c r="C82" s="94" t="s">
        <v>105</v>
      </c>
      <c r="D82" s="99"/>
      <c r="E82" s="99"/>
      <c r="F82" s="99"/>
      <c r="G82" s="99"/>
      <c r="H82" s="99"/>
      <c r="I82" s="99"/>
      <c r="J82" s="99"/>
      <c r="K82" s="99"/>
      <c r="L82" s="152"/>
      <c r="S82" s="12"/>
      <c r="T82" s="12"/>
      <c r="U82" s="12"/>
      <c r="V82" s="12"/>
      <c r="W82" s="12"/>
      <c r="X82" s="12"/>
      <c r="Y82" s="12"/>
      <c r="Z82" s="12"/>
      <c r="AA82" s="12"/>
      <c r="AB82" s="12"/>
      <c r="AC82" s="12"/>
      <c r="AD82" s="12"/>
      <c r="AE82" s="12"/>
    </row>
    <row r="83" spans="1:31" s="35" customFormat="1" ht="16.5" customHeight="1">
      <c r="A83" s="12"/>
      <c r="B83" s="2"/>
      <c r="C83" s="99"/>
      <c r="D83" s="99"/>
      <c r="E83" s="122" t="str">
        <f>E11</f>
        <v>6 - Elektromontáže</v>
      </c>
      <c r="F83" s="212"/>
      <c r="G83" s="212"/>
      <c r="H83" s="212"/>
      <c r="I83" s="99"/>
      <c r="J83" s="99"/>
      <c r="K83" s="99"/>
      <c r="L83" s="152"/>
      <c r="S83" s="12"/>
      <c r="T83" s="12"/>
      <c r="U83" s="12"/>
      <c r="V83" s="12"/>
      <c r="W83" s="12"/>
      <c r="X83" s="12"/>
      <c r="Y83" s="12"/>
      <c r="Z83" s="12"/>
      <c r="AA83" s="12"/>
      <c r="AB83" s="12"/>
      <c r="AC83" s="12"/>
      <c r="AD83" s="12"/>
      <c r="AE83" s="12"/>
    </row>
    <row r="84" spans="1:31" s="35" customFormat="1" ht="6.95" customHeight="1">
      <c r="A84" s="12"/>
      <c r="B84" s="2"/>
      <c r="C84" s="99"/>
      <c r="D84" s="99"/>
      <c r="E84" s="99"/>
      <c r="F84" s="99"/>
      <c r="G84" s="99"/>
      <c r="H84" s="99"/>
      <c r="I84" s="99"/>
      <c r="J84" s="99"/>
      <c r="K84" s="99"/>
      <c r="L84" s="152"/>
      <c r="S84" s="12"/>
      <c r="T84" s="12"/>
      <c r="U84" s="12"/>
      <c r="V84" s="12"/>
      <c r="W84" s="12"/>
      <c r="X84" s="12"/>
      <c r="Y84" s="12"/>
      <c r="Z84" s="12"/>
      <c r="AA84" s="12"/>
      <c r="AB84" s="12"/>
      <c r="AC84" s="12"/>
      <c r="AD84" s="12"/>
      <c r="AE84" s="12"/>
    </row>
    <row r="85" spans="1:31" s="35" customFormat="1" ht="12" customHeight="1">
      <c r="A85" s="12"/>
      <c r="B85" s="2"/>
      <c r="C85" s="94" t="s">
        <v>21</v>
      </c>
      <c r="D85" s="99"/>
      <c r="E85" s="99"/>
      <c r="F85" s="95" t="str">
        <f>F14</f>
        <v>Tř. Kpt. Jaroše 200/10, 390 03 Tábor</v>
      </c>
      <c r="G85" s="99"/>
      <c r="H85" s="99"/>
      <c r="I85" s="94" t="s">
        <v>23</v>
      </c>
      <c r="J85" s="213" t="str">
        <f>IF(J14="","",J14)</f>
        <v>29. 4. 2020</v>
      </c>
      <c r="K85" s="99"/>
      <c r="L85" s="152"/>
      <c r="S85" s="12"/>
      <c r="T85" s="12"/>
      <c r="U85" s="12"/>
      <c r="V85" s="12"/>
      <c r="W85" s="12"/>
      <c r="X85" s="12"/>
      <c r="Y85" s="12"/>
      <c r="Z85" s="12"/>
      <c r="AA85" s="12"/>
      <c r="AB85" s="12"/>
      <c r="AC85" s="12"/>
      <c r="AD85" s="12"/>
      <c r="AE85" s="12"/>
    </row>
    <row r="86" spans="1:31" s="35" customFormat="1" ht="6.95" customHeight="1">
      <c r="A86" s="12"/>
      <c r="B86" s="2"/>
      <c r="C86" s="99"/>
      <c r="D86" s="99"/>
      <c r="E86" s="99"/>
      <c r="F86" s="99"/>
      <c r="G86" s="99"/>
      <c r="H86" s="99"/>
      <c r="I86" s="99"/>
      <c r="J86" s="99"/>
      <c r="K86" s="99"/>
      <c r="L86" s="152"/>
      <c r="S86" s="12"/>
      <c r="T86" s="12"/>
      <c r="U86" s="12"/>
      <c r="V86" s="12"/>
      <c r="W86" s="12"/>
      <c r="X86" s="12"/>
      <c r="Y86" s="12"/>
      <c r="Z86" s="12"/>
      <c r="AA86" s="12"/>
      <c r="AB86" s="12"/>
      <c r="AC86" s="12"/>
      <c r="AD86" s="12"/>
      <c r="AE86" s="12"/>
    </row>
    <row r="87" spans="1:31" s="35" customFormat="1" ht="15.2" customHeight="1">
      <c r="A87" s="12"/>
      <c r="B87" s="2"/>
      <c r="C87" s="94" t="s">
        <v>25</v>
      </c>
      <c r="D87" s="99"/>
      <c r="E87" s="99"/>
      <c r="F87" s="95" t="str">
        <f>E17</f>
        <v>Nemocnice Tábor, a.s.</v>
      </c>
      <c r="G87" s="99"/>
      <c r="H87" s="99"/>
      <c r="I87" s="94" t="s">
        <v>31</v>
      </c>
      <c r="J87" s="227" t="str">
        <f>E23</f>
        <v>AGP nova spol. s r.o.</v>
      </c>
      <c r="K87" s="99"/>
      <c r="L87" s="152"/>
      <c r="S87" s="12"/>
      <c r="T87" s="12"/>
      <c r="U87" s="12"/>
      <c r="V87" s="12"/>
      <c r="W87" s="12"/>
      <c r="X87" s="12"/>
      <c r="Y87" s="12"/>
      <c r="Z87" s="12"/>
      <c r="AA87" s="12"/>
      <c r="AB87" s="12"/>
      <c r="AC87" s="12"/>
      <c r="AD87" s="12"/>
      <c r="AE87" s="12"/>
    </row>
    <row r="88" spans="1:31" s="35" customFormat="1" ht="15.2" customHeight="1">
      <c r="A88" s="12"/>
      <c r="B88" s="2"/>
      <c r="C88" s="94" t="s">
        <v>29</v>
      </c>
      <c r="D88" s="99"/>
      <c r="E88" s="99"/>
      <c r="F88" s="95" t="str">
        <f>IF(E20="","",E20)</f>
        <v>Vyplň údaj</v>
      </c>
      <c r="G88" s="99"/>
      <c r="H88" s="99"/>
      <c r="I88" s="94" t="s">
        <v>34</v>
      </c>
      <c r="J88" s="227" t="str">
        <f>E26</f>
        <v xml:space="preserve"> </v>
      </c>
      <c r="K88" s="99"/>
      <c r="L88" s="152"/>
      <c r="S88" s="12"/>
      <c r="T88" s="12"/>
      <c r="U88" s="12"/>
      <c r="V88" s="12"/>
      <c r="W88" s="12"/>
      <c r="X88" s="12"/>
      <c r="Y88" s="12"/>
      <c r="Z88" s="12"/>
      <c r="AA88" s="12"/>
      <c r="AB88" s="12"/>
      <c r="AC88" s="12"/>
      <c r="AD88" s="12"/>
      <c r="AE88" s="12"/>
    </row>
    <row r="89" spans="1:31" s="35" customFormat="1" ht="10.35" customHeight="1">
      <c r="A89" s="12"/>
      <c r="B89" s="2"/>
      <c r="C89" s="99"/>
      <c r="D89" s="99"/>
      <c r="E89" s="99"/>
      <c r="F89" s="99"/>
      <c r="G89" s="99"/>
      <c r="H89" s="99"/>
      <c r="I89" s="99"/>
      <c r="J89" s="99"/>
      <c r="K89" s="99"/>
      <c r="L89" s="152"/>
      <c r="S89" s="12"/>
      <c r="T89" s="12"/>
      <c r="U89" s="12"/>
      <c r="V89" s="12"/>
      <c r="W89" s="12"/>
      <c r="X89" s="12"/>
      <c r="Y89" s="12"/>
      <c r="Z89" s="12"/>
      <c r="AA89" s="12"/>
      <c r="AB89" s="12"/>
      <c r="AC89" s="12"/>
      <c r="AD89" s="12"/>
      <c r="AE89" s="12"/>
    </row>
    <row r="90" spans="1:31" s="167" customFormat="1" ht="29.25" customHeight="1">
      <c r="A90" s="163"/>
      <c r="B90" s="164"/>
      <c r="C90" s="278" t="s">
        <v>132</v>
      </c>
      <c r="D90" s="237" t="s">
        <v>57</v>
      </c>
      <c r="E90" s="237" t="s">
        <v>53</v>
      </c>
      <c r="F90" s="237" t="s">
        <v>54</v>
      </c>
      <c r="G90" s="237" t="s">
        <v>133</v>
      </c>
      <c r="H90" s="237" t="s">
        <v>134</v>
      </c>
      <c r="I90" s="237" t="s">
        <v>135</v>
      </c>
      <c r="J90" s="237" t="s">
        <v>109</v>
      </c>
      <c r="K90" s="238" t="s">
        <v>136</v>
      </c>
      <c r="L90" s="166"/>
      <c r="M90" s="55" t="s">
        <v>3</v>
      </c>
      <c r="N90" s="56" t="s">
        <v>42</v>
      </c>
      <c r="O90" s="56" t="s">
        <v>137</v>
      </c>
      <c r="P90" s="56" t="s">
        <v>138</v>
      </c>
      <c r="Q90" s="56" t="s">
        <v>139</v>
      </c>
      <c r="R90" s="56" t="s">
        <v>140</v>
      </c>
      <c r="S90" s="56" t="s">
        <v>141</v>
      </c>
      <c r="T90" s="57" t="s">
        <v>142</v>
      </c>
      <c r="U90" s="163"/>
      <c r="V90" s="163"/>
      <c r="W90" s="163"/>
      <c r="X90" s="163"/>
      <c r="Y90" s="163"/>
      <c r="Z90" s="163"/>
      <c r="AA90" s="163"/>
      <c r="AB90" s="163"/>
      <c r="AC90" s="163"/>
      <c r="AD90" s="163"/>
      <c r="AE90" s="163"/>
    </row>
    <row r="91" spans="1:63" s="35" customFormat="1" ht="22.9" customHeight="1">
      <c r="A91" s="12"/>
      <c r="B91" s="2"/>
      <c r="C91" s="134" t="s">
        <v>143</v>
      </c>
      <c r="D91" s="99"/>
      <c r="E91" s="99"/>
      <c r="F91" s="99"/>
      <c r="G91" s="99"/>
      <c r="H91" s="99"/>
      <c r="I91" s="99"/>
      <c r="J91" s="239">
        <f>BK91</f>
        <v>0</v>
      </c>
      <c r="K91" s="99"/>
      <c r="L91" s="2"/>
      <c r="M91" s="58"/>
      <c r="N91" s="49"/>
      <c r="O91" s="59"/>
      <c r="P91" s="168">
        <f>P92</f>
        <v>0</v>
      </c>
      <c r="Q91" s="59"/>
      <c r="R91" s="168">
        <f>R92</f>
        <v>0</v>
      </c>
      <c r="S91" s="59"/>
      <c r="T91" s="169">
        <f>T92</f>
        <v>0</v>
      </c>
      <c r="U91" s="12"/>
      <c r="V91" s="12"/>
      <c r="W91" s="12"/>
      <c r="X91" s="12"/>
      <c r="Y91" s="12"/>
      <c r="Z91" s="12"/>
      <c r="AA91" s="12"/>
      <c r="AB91" s="12"/>
      <c r="AC91" s="12"/>
      <c r="AD91" s="12"/>
      <c r="AE91" s="12"/>
      <c r="AT91" s="22" t="s">
        <v>71</v>
      </c>
      <c r="AU91" s="22" t="s">
        <v>110</v>
      </c>
      <c r="BK91" s="170">
        <f>BK92</f>
        <v>0</v>
      </c>
    </row>
    <row r="92" spans="2:63" s="1" customFormat="1" ht="25.9" customHeight="1">
      <c r="B92" s="171"/>
      <c r="C92" s="242"/>
      <c r="D92" s="240" t="s">
        <v>71</v>
      </c>
      <c r="E92" s="241" t="s">
        <v>894</v>
      </c>
      <c r="F92" s="241" t="s">
        <v>920</v>
      </c>
      <c r="G92" s="242"/>
      <c r="H92" s="242"/>
      <c r="I92" s="242"/>
      <c r="J92" s="243">
        <f>BK92</f>
        <v>0</v>
      </c>
      <c r="K92" s="242"/>
      <c r="L92" s="171"/>
      <c r="M92" s="173"/>
      <c r="N92" s="174"/>
      <c r="O92" s="174"/>
      <c r="P92" s="175">
        <f>P93+P105+P109+P124+P128</f>
        <v>0</v>
      </c>
      <c r="Q92" s="174"/>
      <c r="R92" s="175">
        <f>R93+R105+R109+R124+R128</f>
        <v>0</v>
      </c>
      <c r="S92" s="174"/>
      <c r="T92" s="176">
        <f>T93+T105+T109+T124+T128</f>
        <v>0</v>
      </c>
      <c r="AR92" s="172" t="s">
        <v>80</v>
      </c>
      <c r="AT92" s="177" t="s">
        <v>71</v>
      </c>
      <c r="AU92" s="177" t="s">
        <v>72</v>
      </c>
      <c r="AY92" s="172" t="s">
        <v>145</v>
      </c>
      <c r="BK92" s="178">
        <f>BK93+BK105+BK109+BK124+BK128</f>
        <v>0</v>
      </c>
    </row>
    <row r="93" spans="2:63" s="1" customFormat="1" ht="22.9" customHeight="1">
      <c r="B93" s="171"/>
      <c r="C93" s="242"/>
      <c r="D93" s="240" t="s">
        <v>71</v>
      </c>
      <c r="E93" s="244" t="s">
        <v>1830</v>
      </c>
      <c r="F93" s="244" t="s">
        <v>1831</v>
      </c>
      <c r="G93" s="242"/>
      <c r="H93" s="242"/>
      <c r="I93" s="242"/>
      <c r="J93" s="245">
        <f>BK93</f>
        <v>0</v>
      </c>
      <c r="K93" s="242"/>
      <c r="L93" s="171"/>
      <c r="M93" s="173"/>
      <c r="N93" s="174"/>
      <c r="O93" s="174"/>
      <c r="P93" s="175">
        <f>SUM(P94:P104)</f>
        <v>0</v>
      </c>
      <c r="Q93" s="174"/>
      <c r="R93" s="175">
        <f>SUM(R94:R104)</f>
        <v>0</v>
      </c>
      <c r="S93" s="174"/>
      <c r="T93" s="176">
        <f>SUM(T94:T104)</f>
        <v>0</v>
      </c>
      <c r="AR93" s="172" t="s">
        <v>80</v>
      </c>
      <c r="AT93" s="177" t="s">
        <v>71</v>
      </c>
      <c r="AU93" s="177" t="s">
        <v>15</v>
      </c>
      <c r="AY93" s="172" t="s">
        <v>145</v>
      </c>
      <c r="BK93" s="178">
        <f>SUM(BK94:BK104)</f>
        <v>0</v>
      </c>
    </row>
    <row r="94" spans="1:65" s="35" customFormat="1" ht="16.5" customHeight="1">
      <c r="A94" s="12"/>
      <c r="B94" s="2"/>
      <c r="C94" s="246" t="s">
        <v>15</v>
      </c>
      <c r="D94" s="246" t="s">
        <v>149</v>
      </c>
      <c r="E94" s="247" t="s">
        <v>1832</v>
      </c>
      <c r="F94" s="248" t="s">
        <v>1833</v>
      </c>
      <c r="G94" s="249" t="s">
        <v>925</v>
      </c>
      <c r="H94" s="250">
        <v>4</v>
      </c>
      <c r="I94" s="3"/>
      <c r="J94" s="272">
        <f aca="true" t="shared" si="0" ref="J94:J104">ROUND(I94*H94,2)</f>
        <v>0</v>
      </c>
      <c r="K94" s="248" t="s">
        <v>3</v>
      </c>
      <c r="L94" s="2"/>
      <c r="M94" s="4" t="s">
        <v>3</v>
      </c>
      <c r="N94" s="179" t="s">
        <v>43</v>
      </c>
      <c r="O94" s="53"/>
      <c r="P94" s="180">
        <f aca="true" t="shared" si="1" ref="P94:P104">O94*H94</f>
        <v>0</v>
      </c>
      <c r="Q94" s="180">
        <v>0</v>
      </c>
      <c r="R94" s="180">
        <f aca="true" t="shared" si="2" ref="R94:R104">Q94*H94</f>
        <v>0</v>
      </c>
      <c r="S94" s="180">
        <v>0</v>
      </c>
      <c r="T94" s="181">
        <f aca="true" t="shared" si="3" ref="T94:T104">S94*H94</f>
        <v>0</v>
      </c>
      <c r="U94" s="12"/>
      <c r="V94" s="12"/>
      <c r="W94" s="12"/>
      <c r="X94" s="12"/>
      <c r="Y94" s="12"/>
      <c r="Z94" s="12"/>
      <c r="AA94" s="12"/>
      <c r="AB94" s="12"/>
      <c r="AC94" s="12"/>
      <c r="AD94" s="12"/>
      <c r="AE94" s="12"/>
      <c r="AR94" s="182" t="s">
        <v>232</v>
      </c>
      <c r="AT94" s="182" t="s">
        <v>149</v>
      </c>
      <c r="AU94" s="182" t="s">
        <v>80</v>
      </c>
      <c r="AY94" s="22" t="s">
        <v>145</v>
      </c>
      <c r="BE94" s="183">
        <f aca="true" t="shared" si="4" ref="BE94:BE104">IF(N94="základní",J94,0)</f>
        <v>0</v>
      </c>
      <c r="BF94" s="183">
        <f aca="true" t="shared" si="5" ref="BF94:BF104">IF(N94="snížená",J94,0)</f>
        <v>0</v>
      </c>
      <c r="BG94" s="183">
        <f aca="true" t="shared" si="6" ref="BG94:BG104">IF(N94="zákl. přenesená",J94,0)</f>
        <v>0</v>
      </c>
      <c r="BH94" s="183">
        <f aca="true" t="shared" si="7" ref="BH94:BH104">IF(N94="sníž. přenesená",J94,0)</f>
        <v>0</v>
      </c>
      <c r="BI94" s="183">
        <f aca="true" t="shared" si="8" ref="BI94:BI104">IF(N94="nulová",J94,0)</f>
        <v>0</v>
      </c>
      <c r="BJ94" s="22" t="s">
        <v>15</v>
      </c>
      <c r="BK94" s="183">
        <f aca="true" t="shared" si="9" ref="BK94:BK104">ROUND(I94*H94,2)</f>
        <v>0</v>
      </c>
      <c r="BL94" s="22" t="s">
        <v>232</v>
      </c>
      <c r="BM94" s="182" t="s">
        <v>1834</v>
      </c>
    </row>
    <row r="95" spans="1:65" s="35" customFormat="1" ht="16.5" customHeight="1">
      <c r="A95" s="12"/>
      <c r="B95" s="2"/>
      <c r="C95" s="246" t="s">
        <v>80</v>
      </c>
      <c r="D95" s="246" t="s">
        <v>149</v>
      </c>
      <c r="E95" s="247" t="s">
        <v>1835</v>
      </c>
      <c r="F95" s="248" t="s">
        <v>1836</v>
      </c>
      <c r="G95" s="249" t="s">
        <v>925</v>
      </c>
      <c r="H95" s="250">
        <v>2</v>
      </c>
      <c r="I95" s="3"/>
      <c r="J95" s="272">
        <f t="shared" si="0"/>
        <v>0</v>
      </c>
      <c r="K95" s="248" t="s">
        <v>3</v>
      </c>
      <c r="L95" s="2"/>
      <c r="M95" s="4" t="s">
        <v>3</v>
      </c>
      <c r="N95" s="179" t="s">
        <v>43</v>
      </c>
      <c r="O95" s="53"/>
      <c r="P95" s="180">
        <f t="shared" si="1"/>
        <v>0</v>
      </c>
      <c r="Q95" s="180">
        <v>0</v>
      </c>
      <c r="R95" s="180">
        <f t="shared" si="2"/>
        <v>0</v>
      </c>
      <c r="S95" s="180">
        <v>0</v>
      </c>
      <c r="T95" s="181">
        <f t="shared" si="3"/>
        <v>0</v>
      </c>
      <c r="U95" s="12"/>
      <c r="V95" s="12"/>
      <c r="W95" s="12"/>
      <c r="X95" s="12"/>
      <c r="Y95" s="12"/>
      <c r="Z95" s="12"/>
      <c r="AA95" s="12"/>
      <c r="AB95" s="12"/>
      <c r="AC95" s="12"/>
      <c r="AD95" s="12"/>
      <c r="AE95" s="12"/>
      <c r="AR95" s="182" t="s">
        <v>232</v>
      </c>
      <c r="AT95" s="182" t="s">
        <v>149</v>
      </c>
      <c r="AU95" s="182" t="s">
        <v>80</v>
      </c>
      <c r="AY95" s="22" t="s">
        <v>145</v>
      </c>
      <c r="BE95" s="183">
        <f t="shared" si="4"/>
        <v>0</v>
      </c>
      <c r="BF95" s="183">
        <f t="shared" si="5"/>
        <v>0</v>
      </c>
      <c r="BG95" s="183">
        <f t="shared" si="6"/>
        <v>0</v>
      </c>
      <c r="BH95" s="183">
        <f t="shared" si="7"/>
        <v>0</v>
      </c>
      <c r="BI95" s="183">
        <f t="shared" si="8"/>
        <v>0</v>
      </c>
      <c r="BJ95" s="22" t="s">
        <v>15</v>
      </c>
      <c r="BK95" s="183">
        <f t="shared" si="9"/>
        <v>0</v>
      </c>
      <c r="BL95" s="22" t="s">
        <v>232</v>
      </c>
      <c r="BM95" s="182" t="s">
        <v>1837</v>
      </c>
    </row>
    <row r="96" spans="1:65" s="35" customFormat="1" ht="16.5" customHeight="1">
      <c r="A96" s="12"/>
      <c r="B96" s="2"/>
      <c r="C96" s="246" t="s">
        <v>87</v>
      </c>
      <c r="D96" s="246" t="s">
        <v>149</v>
      </c>
      <c r="E96" s="247" t="s">
        <v>1838</v>
      </c>
      <c r="F96" s="248" t="s">
        <v>1839</v>
      </c>
      <c r="G96" s="249" t="s">
        <v>925</v>
      </c>
      <c r="H96" s="250">
        <v>4</v>
      </c>
      <c r="I96" s="3"/>
      <c r="J96" s="272">
        <f t="shared" si="0"/>
        <v>0</v>
      </c>
      <c r="K96" s="248" t="s">
        <v>3</v>
      </c>
      <c r="L96" s="2"/>
      <c r="M96" s="4" t="s">
        <v>3</v>
      </c>
      <c r="N96" s="179" t="s">
        <v>43</v>
      </c>
      <c r="O96" s="53"/>
      <c r="P96" s="180">
        <f t="shared" si="1"/>
        <v>0</v>
      </c>
      <c r="Q96" s="180">
        <v>0</v>
      </c>
      <c r="R96" s="180">
        <f t="shared" si="2"/>
        <v>0</v>
      </c>
      <c r="S96" s="180">
        <v>0</v>
      </c>
      <c r="T96" s="181">
        <f t="shared" si="3"/>
        <v>0</v>
      </c>
      <c r="U96" s="12"/>
      <c r="V96" s="12"/>
      <c r="W96" s="12"/>
      <c r="X96" s="12"/>
      <c r="Y96" s="12"/>
      <c r="Z96" s="12"/>
      <c r="AA96" s="12"/>
      <c r="AB96" s="12"/>
      <c r="AC96" s="12"/>
      <c r="AD96" s="12"/>
      <c r="AE96" s="12"/>
      <c r="AR96" s="182" t="s">
        <v>232</v>
      </c>
      <c r="AT96" s="182" t="s">
        <v>149</v>
      </c>
      <c r="AU96" s="182" t="s">
        <v>80</v>
      </c>
      <c r="AY96" s="22" t="s">
        <v>145</v>
      </c>
      <c r="BE96" s="183">
        <f t="shared" si="4"/>
        <v>0</v>
      </c>
      <c r="BF96" s="183">
        <f t="shared" si="5"/>
        <v>0</v>
      </c>
      <c r="BG96" s="183">
        <f t="shared" si="6"/>
        <v>0</v>
      </c>
      <c r="BH96" s="183">
        <f t="shared" si="7"/>
        <v>0</v>
      </c>
      <c r="BI96" s="183">
        <f t="shared" si="8"/>
        <v>0</v>
      </c>
      <c r="BJ96" s="22" t="s">
        <v>15</v>
      </c>
      <c r="BK96" s="183">
        <f t="shared" si="9"/>
        <v>0</v>
      </c>
      <c r="BL96" s="22" t="s">
        <v>232</v>
      </c>
      <c r="BM96" s="182" t="s">
        <v>1840</v>
      </c>
    </row>
    <row r="97" spans="1:65" s="35" customFormat="1" ht="21.75" customHeight="1">
      <c r="A97" s="12"/>
      <c r="B97" s="2"/>
      <c r="C97" s="246" t="s">
        <v>90</v>
      </c>
      <c r="D97" s="246" t="s">
        <v>149</v>
      </c>
      <c r="E97" s="247" t="s">
        <v>1841</v>
      </c>
      <c r="F97" s="248" t="s">
        <v>1842</v>
      </c>
      <c r="G97" s="249" t="s">
        <v>925</v>
      </c>
      <c r="H97" s="250">
        <v>1</v>
      </c>
      <c r="I97" s="3"/>
      <c r="J97" s="272">
        <f t="shared" si="0"/>
        <v>0</v>
      </c>
      <c r="K97" s="248" t="s">
        <v>3</v>
      </c>
      <c r="L97" s="2"/>
      <c r="M97" s="4" t="s">
        <v>3</v>
      </c>
      <c r="N97" s="179" t="s">
        <v>43</v>
      </c>
      <c r="O97" s="53"/>
      <c r="P97" s="180">
        <f t="shared" si="1"/>
        <v>0</v>
      </c>
      <c r="Q97" s="180">
        <v>0</v>
      </c>
      <c r="R97" s="180">
        <f t="shared" si="2"/>
        <v>0</v>
      </c>
      <c r="S97" s="180">
        <v>0</v>
      </c>
      <c r="T97" s="181">
        <f t="shared" si="3"/>
        <v>0</v>
      </c>
      <c r="U97" s="12"/>
      <c r="V97" s="12"/>
      <c r="W97" s="12"/>
      <c r="X97" s="12"/>
      <c r="Y97" s="12"/>
      <c r="Z97" s="12"/>
      <c r="AA97" s="12"/>
      <c r="AB97" s="12"/>
      <c r="AC97" s="12"/>
      <c r="AD97" s="12"/>
      <c r="AE97" s="12"/>
      <c r="AR97" s="182" t="s">
        <v>232</v>
      </c>
      <c r="AT97" s="182" t="s">
        <v>149</v>
      </c>
      <c r="AU97" s="182" t="s">
        <v>80</v>
      </c>
      <c r="AY97" s="22" t="s">
        <v>145</v>
      </c>
      <c r="BE97" s="183">
        <f t="shared" si="4"/>
        <v>0</v>
      </c>
      <c r="BF97" s="183">
        <f t="shared" si="5"/>
        <v>0</v>
      </c>
      <c r="BG97" s="183">
        <f t="shared" si="6"/>
        <v>0</v>
      </c>
      <c r="BH97" s="183">
        <f t="shared" si="7"/>
        <v>0</v>
      </c>
      <c r="BI97" s="183">
        <f t="shared" si="8"/>
        <v>0</v>
      </c>
      <c r="BJ97" s="22" t="s">
        <v>15</v>
      </c>
      <c r="BK97" s="183">
        <f t="shared" si="9"/>
        <v>0</v>
      </c>
      <c r="BL97" s="22" t="s">
        <v>232</v>
      </c>
      <c r="BM97" s="182" t="s">
        <v>1843</v>
      </c>
    </row>
    <row r="98" spans="1:65" s="35" customFormat="1" ht="24.2" customHeight="1">
      <c r="A98" s="12"/>
      <c r="B98" s="2"/>
      <c r="C98" s="246" t="s">
        <v>93</v>
      </c>
      <c r="D98" s="246" t="s">
        <v>149</v>
      </c>
      <c r="E98" s="247" t="s">
        <v>1844</v>
      </c>
      <c r="F98" s="248" t="s">
        <v>1845</v>
      </c>
      <c r="G98" s="249" t="s">
        <v>925</v>
      </c>
      <c r="H98" s="250">
        <v>6</v>
      </c>
      <c r="I98" s="3"/>
      <c r="J98" s="272">
        <f t="shared" si="0"/>
        <v>0</v>
      </c>
      <c r="K98" s="248" t="s">
        <v>3</v>
      </c>
      <c r="L98" s="2"/>
      <c r="M98" s="4" t="s">
        <v>3</v>
      </c>
      <c r="N98" s="179" t="s">
        <v>43</v>
      </c>
      <c r="O98" s="53"/>
      <c r="P98" s="180">
        <f t="shared" si="1"/>
        <v>0</v>
      </c>
      <c r="Q98" s="180">
        <v>0</v>
      </c>
      <c r="R98" s="180">
        <f t="shared" si="2"/>
        <v>0</v>
      </c>
      <c r="S98" s="180">
        <v>0</v>
      </c>
      <c r="T98" s="181">
        <f t="shared" si="3"/>
        <v>0</v>
      </c>
      <c r="U98" s="12"/>
      <c r="V98" s="12"/>
      <c r="W98" s="12"/>
      <c r="X98" s="12"/>
      <c r="Y98" s="12"/>
      <c r="Z98" s="12"/>
      <c r="AA98" s="12"/>
      <c r="AB98" s="12"/>
      <c r="AC98" s="12"/>
      <c r="AD98" s="12"/>
      <c r="AE98" s="12"/>
      <c r="AR98" s="182" t="s">
        <v>232</v>
      </c>
      <c r="AT98" s="182" t="s">
        <v>149</v>
      </c>
      <c r="AU98" s="182" t="s">
        <v>80</v>
      </c>
      <c r="AY98" s="22" t="s">
        <v>145</v>
      </c>
      <c r="BE98" s="183">
        <f t="shared" si="4"/>
        <v>0</v>
      </c>
      <c r="BF98" s="183">
        <f t="shared" si="5"/>
        <v>0</v>
      </c>
      <c r="BG98" s="183">
        <f t="shared" si="6"/>
        <v>0</v>
      </c>
      <c r="BH98" s="183">
        <f t="shared" si="7"/>
        <v>0</v>
      </c>
      <c r="BI98" s="183">
        <f t="shared" si="8"/>
        <v>0</v>
      </c>
      <c r="BJ98" s="22" t="s">
        <v>15</v>
      </c>
      <c r="BK98" s="183">
        <f t="shared" si="9"/>
        <v>0</v>
      </c>
      <c r="BL98" s="22" t="s">
        <v>232</v>
      </c>
      <c r="BM98" s="182" t="s">
        <v>1846</v>
      </c>
    </row>
    <row r="99" spans="1:65" s="35" customFormat="1" ht="24.2" customHeight="1">
      <c r="A99" s="12"/>
      <c r="B99" s="2"/>
      <c r="C99" s="246" t="s">
        <v>96</v>
      </c>
      <c r="D99" s="246" t="s">
        <v>149</v>
      </c>
      <c r="E99" s="247" t="s">
        <v>1847</v>
      </c>
      <c r="F99" s="248" t="s">
        <v>1848</v>
      </c>
      <c r="G99" s="249" t="s">
        <v>925</v>
      </c>
      <c r="H99" s="250">
        <v>3</v>
      </c>
      <c r="I99" s="3"/>
      <c r="J99" s="272">
        <f t="shared" si="0"/>
        <v>0</v>
      </c>
      <c r="K99" s="248" t="s">
        <v>3</v>
      </c>
      <c r="L99" s="2"/>
      <c r="M99" s="4" t="s">
        <v>3</v>
      </c>
      <c r="N99" s="179" t="s">
        <v>43</v>
      </c>
      <c r="O99" s="53"/>
      <c r="P99" s="180">
        <f t="shared" si="1"/>
        <v>0</v>
      </c>
      <c r="Q99" s="180">
        <v>0</v>
      </c>
      <c r="R99" s="180">
        <f t="shared" si="2"/>
        <v>0</v>
      </c>
      <c r="S99" s="180">
        <v>0</v>
      </c>
      <c r="T99" s="181">
        <f t="shared" si="3"/>
        <v>0</v>
      </c>
      <c r="U99" s="12"/>
      <c r="V99" s="12"/>
      <c r="W99" s="12"/>
      <c r="X99" s="12"/>
      <c r="Y99" s="12"/>
      <c r="Z99" s="12"/>
      <c r="AA99" s="12"/>
      <c r="AB99" s="12"/>
      <c r="AC99" s="12"/>
      <c r="AD99" s="12"/>
      <c r="AE99" s="12"/>
      <c r="AR99" s="182" t="s">
        <v>232</v>
      </c>
      <c r="AT99" s="182" t="s">
        <v>149</v>
      </c>
      <c r="AU99" s="182" t="s">
        <v>80</v>
      </c>
      <c r="AY99" s="22" t="s">
        <v>145</v>
      </c>
      <c r="BE99" s="183">
        <f t="shared" si="4"/>
        <v>0</v>
      </c>
      <c r="BF99" s="183">
        <f t="shared" si="5"/>
        <v>0</v>
      </c>
      <c r="BG99" s="183">
        <f t="shared" si="6"/>
        <v>0</v>
      </c>
      <c r="BH99" s="183">
        <f t="shared" si="7"/>
        <v>0</v>
      </c>
      <c r="BI99" s="183">
        <f t="shared" si="8"/>
        <v>0</v>
      </c>
      <c r="BJ99" s="22" t="s">
        <v>15</v>
      </c>
      <c r="BK99" s="183">
        <f t="shared" si="9"/>
        <v>0</v>
      </c>
      <c r="BL99" s="22" t="s">
        <v>232</v>
      </c>
      <c r="BM99" s="182" t="s">
        <v>1849</v>
      </c>
    </row>
    <row r="100" spans="1:65" s="35" customFormat="1" ht="16.5" customHeight="1">
      <c r="A100" s="12"/>
      <c r="B100" s="2"/>
      <c r="C100" s="246" t="s">
        <v>177</v>
      </c>
      <c r="D100" s="246" t="s">
        <v>149</v>
      </c>
      <c r="E100" s="247" t="s">
        <v>1850</v>
      </c>
      <c r="F100" s="248" t="s">
        <v>1851</v>
      </c>
      <c r="G100" s="249" t="s">
        <v>190</v>
      </c>
      <c r="H100" s="250">
        <v>500</v>
      </c>
      <c r="I100" s="3"/>
      <c r="J100" s="272">
        <f t="shared" si="0"/>
        <v>0</v>
      </c>
      <c r="K100" s="248" t="s">
        <v>3</v>
      </c>
      <c r="L100" s="2"/>
      <c r="M100" s="4" t="s">
        <v>3</v>
      </c>
      <c r="N100" s="179" t="s">
        <v>43</v>
      </c>
      <c r="O100" s="53"/>
      <c r="P100" s="180">
        <f t="shared" si="1"/>
        <v>0</v>
      </c>
      <c r="Q100" s="180">
        <v>0</v>
      </c>
      <c r="R100" s="180">
        <f t="shared" si="2"/>
        <v>0</v>
      </c>
      <c r="S100" s="180">
        <v>0</v>
      </c>
      <c r="T100" s="181">
        <f t="shared" si="3"/>
        <v>0</v>
      </c>
      <c r="U100" s="12"/>
      <c r="V100" s="12"/>
      <c r="W100" s="12"/>
      <c r="X100" s="12"/>
      <c r="Y100" s="12"/>
      <c r="Z100" s="12"/>
      <c r="AA100" s="12"/>
      <c r="AB100" s="12"/>
      <c r="AC100" s="12"/>
      <c r="AD100" s="12"/>
      <c r="AE100" s="12"/>
      <c r="AR100" s="182" t="s">
        <v>232</v>
      </c>
      <c r="AT100" s="182" t="s">
        <v>149</v>
      </c>
      <c r="AU100" s="182" t="s">
        <v>80</v>
      </c>
      <c r="AY100" s="22" t="s">
        <v>145</v>
      </c>
      <c r="BE100" s="183">
        <f t="shared" si="4"/>
        <v>0</v>
      </c>
      <c r="BF100" s="183">
        <f t="shared" si="5"/>
        <v>0</v>
      </c>
      <c r="BG100" s="183">
        <f t="shared" si="6"/>
        <v>0</v>
      </c>
      <c r="BH100" s="183">
        <f t="shared" si="7"/>
        <v>0</v>
      </c>
      <c r="BI100" s="183">
        <f t="shared" si="8"/>
        <v>0</v>
      </c>
      <c r="BJ100" s="22" t="s">
        <v>15</v>
      </c>
      <c r="BK100" s="183">
        <f t="shared" si="9"/>
        <v>0</v>
      </c>
      <c r="BL100" s="22" t="s">
        <v>232</v>
      </c>
      <c r="BM100" s="182" t="s">
        <v>1852</v>
      </c>
    </row>
    <row r="101" spans="1:65" s="35" customFormat="1" ht="16.5" customHeight="1">
      <c r="A101" s="12"/>
      <c r="B101" s="2"/>
      <c r="C101" s="246" t="s">
        <v>182</v>
      </c>
      <c r="D101" s="246" t="s">
        <v>149</v>
      </c>
      <c r="E101" s="247" t="s">
        <v>1853</v>
      </c>
      <c r="F101" s="248" t="s">
        <v>1854</v>
      </c>
      <c r="G101" s="249" t="s">
        <v>190</v>
      </c>
      <c r="H101" s="250">
        <v>300</v>
      </c>
      <c r="I101" s="3"/>
      <c r="J101" s="272">
        <f t="shared" si="0"/>
        <v>0</v>
      </c>
      <c r="K101" s="248" t="s">
        <v>3</v>
      </c>
      <c r="L101" s="2"/>
      <c r="M101" s="4" t="s">
        <v>3</v>
      </c>
      <c r="N101" s="179" t="s">
        <v>43</v>
      </c>
      <c r="O101" s="53"/>
      <c r="P101" s="180">
        <f t="shared" si="1"/>
        <v>0</v>
      </c>
      <c r="Q101" s="180">
        <v>0</v>
      </c>
      <c r="R101" s="180">
        <f t="shared" si="2"/>
        <v>0</v>
      </c>
      <c r="S101" s="180">
        <v>0</v>
      </c>
      <c r="T101" s="181">
        <f t="shared" si="3"/>
        <v>0</v>
      </c>
      <c r="U101" s="12"/>
      <c r="V101" s="12"/>
      <c r="W101" s="12"/>
      <c r="X101" s="12"/>
      <c r="Y101" s="12"/>
      <c r="Z101" s="12"/>
      <c r="AA101" s="12"/>
      <c r="AB101" s="12"/>
      <c r="AC101" s="12"/>
      <c r="AD101" s="12"/>
      <c r="AE101" s="12"/>
      <c r="AR101" s="182" t="s">
        <v>232</v>
      </c>
      <c r="AT101" s="182" t="s">
        <v>149</v>
      </c>
      <c r="AU101" s="182" t="s">
        <v>80</v>
      </c>
      <c r="AY101" s="22" t="s">
        <v>145</v>
      </c>
      <c r="BE101" s="183">
        <f t="shared" si="4"/>
        <v>0</v>
      </c>
      <c r="BF101" s="183">
        <f t="shared" si="5"/>
        <v>0</v>
      </c>
      <c r="BG101" s="183">
        <f t="shared" si="6"/>
        <v>0</v>
      </c>
      <c r="BH101" s="183">
        <f t="shared" si="7"/>
        <v>0</v>
      </c>
      <c r="BI101" s="183">
        <f t="shared" si="8"/>
        <v>0</v>
      </c>
      <c r="BJ101" s="22" t="s">
        <v>15</v>
      </c>
      <c r="BK101" s="183">
        <f t="shared" si="9"/>
        <v>0</v>
      </c>
      <c r="BL101" s="22" t="s">
        <v>232</v>
      </c>
      <c r="BM101" s="182" t="s">
        <v>1855</v>
      </c>
    </row>
    <row r="102" spans="1:65" s="35" customFormat="1" ht="16.5" customHeight="1">
      <c r="A102" s="12"/>
      <c r="B102" s="2"/>
      <c r="C102" s="246" t="s">
        <v>187</v>
      </c>
      <c r="D102" s="246" t="s">
        <v>149</v>
      </c>
      <c r="E102" s="247" t="s">
        <v>1856</v>
      </c>
      <c r="F102" s="248" t="s">
        <v>1857</v>
      </c>
      <c r="G102" s="249" t="s">
        <v>190</v>
      </c>
      <c r="H102" s="250">
        <v>800</v>
      </c>
      <c r="I102" s="3"/>
      <c r="J102" s="272">
        <f t="shared" si="0"/>
        <v>0</v>
      </c>
      <c r="K102" s="248" t="s">
        <v>3</v>
      </c>
      <c r="L102" s="2"/>
      <c r="M102" s="4" t="s">
        <v>3</v>
      </c>
      <c r="N102" s="179" t="s">
        <v>43</v>
      </c>
      <c r="O102" s="53"/>
      <c r="P102" s="180">
        <f t="shared" si="1"/>
        <v>0</v>
      </c>
      <c r="Q102" s="180">
        <v>0</v>
      </c>
      <c r="R102" s="180">
        <f t="shared" si="2"/>
        <v>0</v>
      </c>
      <c r="S102" s="180">
        <v>0</v>
      </c>
      <c r="T102" s="181">
        <f t="shared" si="3"/>
        <v>0</v>
      </c>
      <c r="U102" s="12"/>
      <c r="V102" s="12"/>
      <c r="W102" s="12"/>
      <c r="X102" s="12"/>
      <c r="Y102" s="12"/>
      <c r="Z102" s="12"/>
      <c r="AA102" s="12"/>
      <c r="AB102" s="12"/>
      <c r="AC102" s="12"/>
      <c r="AD102" s="12"/>
      <c r="AE102" s="12"/>
      <c r="AR102" s="182" t="s">
        <v>232</v>
      </c>
      <c r="AT102" s="182" t="s">
        <v>149</v>
      </c>
      <c r="AU102" s="182" t="s">
        <v>80</v>
      </c>
      <c r="AY102" s="22" t="s">
        <v>145</v>
      </c>
      <c r="BE102" s="183">
        <f t="shared" si="4"/>
        <v>0</v>
      </c>
      <c r="BF102" s="183">
        <f t="shared" si="5"/>
        <v>0</v>
      </c>
      <c r="BG102" s="183">
        <f t="shared" si="6"/>
        <v>0</v>
      </c>
      <c r="BH102" s="183">
        <f t="shared" si="7"/>
        <v>0</v>
      </c>
      <c r="BI102" s="183">
        <f t="shared" si="8"/>
        <v>0</v>
      </c>
      <c r="BJ102" s="22" t="s">
        <v>15</v>
      </c>
      <c r="BK102" s="183">
        <f t="shared" si="9"/>
        <v>0</v>
      </c>
      <c r="BL102" s="22" t="s">
        <v>232</v>
      </c>
      <c r="BM102" s="182" t="s">
        <v>1858</v>
      </c>
    </row>
    <row r="103" spans="1:65" s="35" customFormat="1" ht="16.5" customHeight="1">
      <c r="A103" s="12"/>
      <c r="B103" s="2"/>
      <c r="C103" s="246" t="s">
        <v>199</v>
      </c>
      <c r="D103" s="246" t="s">
        <v>149</v>
      </c>
      <c r="E103" s="247" t="s">
        <v>1859</v>
      </c>
      <c r="F103" s="248" t="s">
        <v>1860</v>
      </c>
      <c r="G103" s="249" t="s">
        <v>190</v>
      </c>
      <c r="H103" s="250">
        <v>300</v>
      </c>
      <c r="I103" s="3"/>
      <c r="J103" s="272">
        <f t="shared" si="0"/>
        <v>0</v>
      </c>
      <c r="K103" s="248" t="s">
        <v>3</v>
      </c>
      <c r="L103" s="2"/>
      <c r="M103" s="4" t="s">
        <v>3</v>
      </c>
      <c r="N103" s="179" t="s">
        <v>43</v>
      </c>
      <c r="O103" s="53"/>
      <c r="P103" s="180">
        <f t="shared" si="1"/>
        <v>0</v>
      </c>
      <c r="Q103" s="180">
        <v>0</v>
      </c>
      <c r="R103" s="180">
        <f t="shared" si="2"/>
        <v>0</v>
      </c>
      <c r="S103" s="180">
        <v>0</v>
      </c>
      <c r="T103" s="181">
        <f t="shared" si="3"/>
        <v>0</v>
      </c>
      <c r="U103" s="12"/>
      <c r="V103" s="12"/>
      <c r="W103" s="12"/>
      <c r="X103" s="12"/>
      <c r="Y103" s="12"/>
      <c r="Z103" s="12"/>
      <c r="AA103" s="12"/>
      <c r="AB103" s="12"/>
      <c r="AC103" s="12"/>
      <c r="AD103" s="12"/>
      <c r="AE103" s="12"/>
      <c r="AR103" s="182" t="s">
        <v>232</v>
      </c>
      <c r="AT103" s="182" t="s">
        <v>149</v>
      </c>
      <c r="AU103" s="182" t="s">
        <v>80</v>
      </c>
      <c r="AY103" s="22" t="s">
        <v>145</v>
      </c>
      <c r="BE103" s="183">
        <f t="shared" si="4"/>
        <v>0</v>
      </c>
      <c r="BF103" s="183">
        <f t="shared" si="5"/>
        <v>0</v>
      </c>
      <c r="BG103" s="183">
        <f t="shared" si="6"/>
        <v>0</v>
      </c>
      <c r="BH103" s="183">
        <f t="shared" si="7"/>
        <v>0</v>
      </c>
      <c r="BI103" s="183">
        <f t="shared" si="8"/>
        <v>0</v>
      </c>
      <c r="BJ103" s="22" t="s">
        <v>15</v>
      </c>
      <c r="BK103" s="183">
        <f t="shared" si="9"/>
        <v>0</v>
      </c>
      <c r="BL103" s="22" t="s">
        <v>232</v>
      </c>
      <c r="BM103" s="182" t="s">
        <v>1861</v>
      </c>
    </row>
    <row r="104" spans="1:65" s="35" customFormat="1" ht="21.75" customHeight="1">
      <c r="A104" s="12"/>
      <c r="B104" s="2"/>
      <c r="C104" s="246" t="s">
        <v>147</v>
      </c>
      <c r="D104" s="246" t="s">
        <v>149</v>
      </c>
      <c r="E104" s="247" t="s">
        <v>1862</v>
      </c>
      <c r="F104" s="248" t="s">
        <v>1863</v>
      </c>
      <c r="G104" s="249" t="s">
        <v>925</v>
      </c>
      <c r="H104" s="250">
        <v>3</v>
      </c>
      <c r="I104" s="3"/>
      <c r="J104" s="272">
        <f t="shared" si="0"/>
        <v>0</v>
      </c>
      <c r="K104" s="248" t="s">
        <v>3</v>
      </c>
      <c r="L104" s="2"/>
      <c r="M104" s="4" t="s">
        <v>3</v>
      </c>
      <c r="N104" s="179" t="s">
        <v>43</v>
      </c>
      <c r="O104" s="53"/>
      <c r="P104" s="180">
        <f t="shared" si="1"/>
        <v>0</v>
      </c>
      <c r="Q104" s="180">
        <v>0</v>
      </c>
      <c r="R104" s="180">
        <f t="shared" si="2"/>
        <v>0</v>
      </c>
      <c r="S104" s="180">
        <v>0</v>
      </c>
      <c r="T104" s="181">
        <f t="shared" si="3"/>
        <v>0</v>
      </c>
      <c r="U104" s="12"/>
      <c r="V104" s="12"/>
      <c r="W104" s="12"/>
      <c r="X104" s="12"/>
      <c r="Y104" s="12"/>
      <c r="Z104" s="12"/>
      <c r="AA104" s="12"/>
      <c r="AB104" s="12"/>
      <c r="AC104" s="12"/>
      <c r="AD104" s="12"/>
      <c r="AE104" s="12"/>
      <c r="AR104" s="182" t="s">
        <v>232</v>
      </c>
      <c r="AT104" s="182" t="s">
        <v>149</v>
      </c>
      <c r="AU104" s="182" t="s">
        <v>80</v>
      </c>
      <c r="AY104" s="22" t="s">
        <v>145</v>
      </c>
      <c r="BE104" s="183">
        <f t="shared" si="4"/>
        <v>0</v>
      </c>
      <c r="BF104" s="183">
        <f t="shared" si="5"/>
        <v>0</v>
      </c>
      <c r="BG104" s="183">
        <f t="shared" si="6"/>
        <v>0</v>
      </c>
      <c r="BH104" s="183">
        <f t="shared" si="7"/>
        <v>0</v>
      </c>
      <c r="BI104" s="183">
        <f t="shared" si="8"/>
        <v>0</v>
      </c>
      <c r="BJ104" s="22" t="s">
        <v>15</v>
      </c>
      <c r="BK104" s="183">
        <f t="shared" si="9"/>
        <v>0</v>
      </c>
      <c r="BL104" s="22" t="s">
        <v>232</v>
      </c>
      <c r="BM104" s="182" t="s">
        <v>1864</v>
      </c>
    </row>
    <row r="105" spans="2:63" s="1" customFormat="1" ht="22.9" customHeight="1">
      <c r="B105" s="171"/>
      <c r="C105" s="242"/>
      <c r="D105" s="240" t="s">
        <v>71</v>
      </c>
      <c r="E105" s="244" t="s">
        <v>921</v>
      </c>
      <c r="F105" s="244" t="s">
        <v>1865</v>
      </c>
      <c r="G105" s="242"/>
      <c r="H105" s="242"/>
      <c r="J105" s="245">
        <f>BK105</f>
        <v>0</v>
      </c>
      <c r="K105" s="242"/>
      <c r="L105" s="171"/>
      <c r="M105" s="173"/>
      <c r="N105" s="174"/>
      <c r="O105" s="174"/>
      <c r="P105" s="175">
        <f>SUM(P106:P108)</f>
        <v>0</v>
      </c>
      <c r="Q105" s="174"/>
      <c r="R105" s="175">
        <f>SUM(R106:R108)</f>
        <v>0</v>
      </c>
      <c r="S105" s="174"/>
      <c r="T105" s="176">
        <f>SUM(T106:T108)</f>
        <v>0</v>
      </c>
      <c r="AR105" s="172" t="s">
        <v>80</v>
      </c>
      <c r="AT105" s="177" t="s">
        <v>71</v>
      </c>
      <c r="AU105" s="177" t="s">
        <v>15</v>
      </c>
      <c r="AY105" s="172" t="s">
        <v>145</v>
      </c>
      <c r="BK105" s="178">
        <f>SUM(BK106:BK108)</f>
        <v>0</v>
      </c>
    </row>
    <row r="106" spans="1:65" s="35" customFormat="1" ht="24.2" customHeight="1">
      <c r="A106" s="12"/>
      <c r="B106" s="2"/>
      <c r="C106" s="246" t="s">
        <v>197</v>
      </c>
      <c r="D106" s="246" t="s">
        <v>149</v>
      </c>
      <c r="E106" s="247" t="s">
        <v>1866</v>
      </c>
      <c r="F106" s="248" t="s">
        <v>1867</v>
      </c>
      <c r="G106" s="249" t="s">
        <v>925</v>
      </c>
      <c r="H106" s="250">
        <v>2</v>
      </c>
      <c r="I106" s="3"/>
      <c r="J106" s="272">
        <f>ROUND(I106*H106,2)</f>
        <v>0</v>
      </c>
      <c r="K106" s="248" t="s">
        <v>3</v>
      </c>
      <c r="L106" s="2"/>
      <c r="M106" s="4" t="s">
        <v>3</v>
      </c>
      <c r="N106" s="179" t="s">
        <v>43</v>
      </c>
      <c r="O106" s="53"/>
      <c r="P106" s="180">
        <f>O106*H106</f>
        <v>0</v>
      </c>
      <c r="Q106" s="180">
        <v>0</v>
      </c>
      <c r="R106" s="180">
        <f>Q106*H106</f>
        <v>0</v>
      </c>
      <c r="S106" s="180">
        <v>0</v>
      </c>
      <c r="T106" s="181">
        <f>S106*H106</f>
        <v>0</v>
      </c>
      <c r="U106" s="12"/>
      <c r="V106" s="12"/>
      <c r="W106" s="12"/>
      <c r="X106" s="12"/>
      <c r="Y106" s="12"/>
      <c r="Z106" s="12"/>
      <c r="AA106" s="12"/>
      <c r="AB106" s="12"/>
      <c r="AC106" s="12"/>
      <c r="AD106" s="12"/>
      <c r="AE106" s="12"/>
      <c r="AR106" s="182" t="s">
        <v>232</v>
      </c>
      <c r="AT106" s="182" t="s">
        <v>149</v>
      </c>
      <c r="AU106" s="182" t="s">
        <v>80</v>
      </c>
      <c r="AY106" s="22" t="s">
        <v>145</v>
      </c>
      <c r="BE106" s="183">
        <f>IF(N106="základní",J106,0)</f>
        <v>0</v>
      </c>
      <c r="BF106" s="183">
        <f>IF(N106="snížená",J106,0)</f>
        <v>0</v>
      </c>
      <c r="BG106" s="183">
        <f>IF(N106="zákl. přenesená",J106,0)</f>
        <v>0</v>
      </c>
      <c r="BH106" s="183">
        <f>IF(N106="sníž. přenesená",J106,0)</f>
        <v>0</v>
      </c>
      <c r="BI106" s="183">
        <f>IF(N106="nulová",J106,0)</f>
        <v>0</v>
      </c>
      <c r="BJ106" s="22" t="s">
        <v>15</v>
      </c>
      <c r="BK106" s="183">
        <f>ROUND(I106*H106,2)</f>
        <v>0</v>
      </c>
      <c r="BL106" s="22" t="s">
        <v>232</v>
      </c>
      <c r="BM106" s="182" t="s">
        <v>1868</v>
      </c>
    </row>
    <row r="107" spans="1:65" s="35" customFormat="1" ht="24.2" customHeight="1">
      <c r="A107" s="12"/>
      <c r="B107" s="2"/>
      <c r="C107" s="246" t="s">
        <v>212</v>
      </c>
      <c r="D107" s="246" t="s">
        <v>149</v>
      </c>
      <c r="E107" s="247" t="s">
        <v>1869</v>
      </c>
      <c r="F107" s="248" t="s">
        <v>1870</v>
      </c>
      <c r="G107" s="249" t="s">
        <v>925</v>
      </c>
      <c r="H107" s="250">
        <v>12</v>
      </c>
      <c r="I107" s="3"/>
      <c r="J107" s="272">
        <f>ROUND(I107*H107,2)</f>
        <v>0</v>
      </c>
      <c r="K107" s="248" t="s">
        <v>3</v>
      </c>
      <c r="L107" s="2"/>
      <c r="M107" s="4" t="s">
        <v>3</v>
      </c>
      <c r="N107" s="179" t="s">
        <v>43</v>
      </c>
      <c r="O107" s="53"/>
      <c r="P107" s="180">
        <f>O107*H107</f>
        <v>0</v>
      </c>
      <c r="Q107" s="180">
        <v>0</v>
      </c>
      <c r="R107" s="180">
        <f>Q107*H107</f>
        <v>0</v>
      </c>
      <c r="S107" s="180">
        <v>0</v>
      </c>
      <c r="T107" s="181">
        <f>S107*H107</f>
        <v>0</v>
      </c>
      <c r="U107" s="12"/>
      <c r="V107" s="12"/>
      <c r="W107" s="12"/>
      <c r="X107" s="12"/>
      <c r="Y107" s="12"/>
      <c r="Z107" s="12"/>
      <c r="AA107" s="12"/>
      <c r="AB107" s="12"/>
      <c r="AC107" s="12"/>
      <c r="AD107" s="12"/>
      <c r="AE107" s="12"/>
      <c r="AR107" s="182" t="s">
        <v>232</v>
      </c>
      <c r="AT107" s="182" t="s">
        <v>149</v>
      </c>
      <c r="AU107" s="182" t="s">
        <v>80</v>
      </c>
      <c r="AY107" s="22" t="s">
        <v>145</v>
      </c>
      <c r="BE107" s="183">
        <f>IF(N107="základní",J107,0)</f>
        <v>0</v>
      </c>
      <c r="BF107" s="183">
        <f>IF(N107="snížená",J107,0)</f>
        <v>0</v>
      </c>
      <c r="BG107" s="183">
        <f>IF(N107="zákl. přenesená",J107,0)</f>
        <v>0</v>
      </c>
      <c r="BH107" s="183">
        <f>IF(N107="sníž. přenesená",J107,0)</f>
        <v>0</v>
      </c>
      <c r="BI107" s="183">
        <f>IF(N107="nulová",J107,0)</f>
        <v>0</v>
      </c>
      <c r="BJ107" s="22" t="s">
        <v>15</v>
      </c>
      <c r="BK107" s="183">
        <f>ROUND(I107*H107,2)</f>
        <v>0</v>
      </c>
      <c r="BL107" s="22" t="s">
        <v>232</v>
      </c>
      <c r="BM107" s="182" t="s">
        <v>1871</v>
      </c>
    </row>
    <row r="108" spans="1:65" s="35" customFormat="1" ht="21.75" customHeight="1">
      <c r="A108" s="12"/>
      <c r="B108" s="2"/>
      <c r="C108" s="246" t="s">
        <v>218</v>
      </c>
      <c r="D108" s="246" t="s">
        <v>149</v>
      </c>
      <c r="E108" s="247" t="s">
        <v>1872</v>
      </c>
      <c r="F108" s="248" t="s">
        <v>1873</v>
      </c>
      <c r="G108" s="249" t="s">
        <v>925</v>
      </c>
      <c r="H108" s="250">
        <v>6</v>
      </c>
      <c r="I108" s="3"/>
      <c r="J108" s="272">
        <f>ROUND(I108*H108,2)</f>
        <v>0</v>
      </c>
      <c r="K108" s="248" t="s">
        <v>3</v>
      </c>
      <c r="L108" s="2"/>
      <c r="M108" s="4" t="s">
        <v>3</v>
      </c>
      <c r="N108" s="179" t="s">
        <v>43</v>
      </c>
      <c r="O108" s="53"/>
      <c r="P108" s="180">
        <f>O108*H108</f>
        <v>0</v>
      </c>
      <c r="Q108" s="180">
        <v>0</v>
      </c>
      <c r="R108" s="180">
        <f>Q108*H108</f>
        <v>0</v>
      </c>
      <c r="S108" s="180">
        <v>0</v>
      </c>
      <c r="T108" s="181">
        <f>S108*H108</f>
        <v>0</v>
      </c>
      <c r="U108" s="12"/>
      <c r="V108" s="12"/>
      <c r="W108" s="12"/>
      <c r="X108" s="12"/>
      <c r="Y108" s="12"/>
      <c r="Z108" s="12"/>
      <c r="AA108" s="12"/>
      <c r="AB108" s="12"/>
      <c r="AC108" s="12"/>
      <c r="AD108" s="12"/>
      <c r="AE108" s="12"/>
      <c r="AR108" s="182" t="s">
        <v>232</v>
      </c>
      <c r="AT108" s="182" t="s">
        <v>149</v>
      </c>
      <c r="AU108" s="182" t="s">
        <v>80</v>
      </c>
      <c r="AY108" s="22" t="s">
        <v>145</v>
      </c>
      <c r="BE108" s="183">
        <f>IF(N108="základní",J108,0)</f>
        <v>0</v>
      </c>
      <c r="BF108" s="183">
        <f>IF(N108="snížená",J108,0)</f>
        <v>0</v>
      </c>
      <c r="BG108" s="183">
        <f>IF(N108="zákl. přenesená",J108,0)</f>
        <v>0</v>
      </c>
      <c r="BH108" s="183">
        <f>IF(N108="sníž. přenesená",J108,0)</f>
        <v>0</v>
      </c>
      <c r="BI108" s="183">
        <f>IF(N108="nulová",J108,0)</f>
        <v>0</v>
      </c>
      <c r="BJ108" s="22" t="s">
        <v>15</v>
      </c>
      <c r="BK108" s="183">
        <f>ROUND(I108*H108,2)</f>
        <v>0</v>
      </c>
      <c r="BL108" s="22" t="s">
        <v>232</v>
      </c>
      <c r="BM108" s="182" t="s">
        <v>1874</v>
      </c>
    </row>
    <row r="109" spans="2:63" s="1" customFormat="1" ht="22.9" customHeight="1">
      <c r="B109" s="171"/>
      <c r="C109" s="242"/>
      <c r="D109" s="240" t="s">
        <v>71</v>
      </c>
      <c r="E109" s="244" t="s">
        <v>1875</v>
      </c>
      <c r="F109" s="244" t="s">
        <v>1876</v>
      </c>
      <c r="G109" s="242"/>
      <c r="H109" s="242"/>
      <c r="J109" s="245">
        <f>BK109</f>
        <v>0</v>
      </c>
      <c r="K109" s="242"/>
      <c r="L109" s="171"/>
      <c r="M109" s="173"/>
      <c r="N109" s="174"/>
      <c r="O109" s="174"/>
      <c r="P109" s="175">
        <f>SUM(P110:P123)</f>
        <v>0</v>
      </c>
      <c r="Q109" s="174"/>
      <c r="R109" s="175">
        <f>SUM(R110:R123)</f>
        <v>0</v>
      </c>
      <c r="S109" s="174"/>
      <c r="T109" s="176">
        <f>SUM(T110:T123)</f>
        <v>0</v>
      </c>
      <c r="AR109" s="172" t="s">
        <v>80</v>
      </c>
      <c r="AT109" s="177" t="s">
        <v>71</v>
      </c>
      <c r="AU109" s="177" t="s">
        <v>15</v>
      </c>
      <c r="AY109" s="172" t="s">
        <v>145</v>
      </c>
      <c r="BK109" s="178">
        <f>SUM(BK110:BK123)</f>
        <v>0</v>
      </c>
    </row>
    <row r="110" spans="1:65" s="35" customFormat="1" ht="16.5" customHeight="1">
      <c r="A110" s="12"/>
      <c r="B110" s="2"/>
      <c r="C110" s="246" t="s">
        <v>9</v>
      </c>
      <c r="D110" s="246" t="s">
        <v>149</v>
      </c>
      <c r="E110" s="247" t="s">
        <v>1877</v>
      </c>
      <c r="F110" s="248" t="s">
        <v>1878</v>
      </c>
      <c r="G110" s="249" t="s">
        <v>190</v>
      </c>
      <c r="H110" s="250">
        <v>60</v>
      </c>
      <c r="I110" s="3"/>
      <c r="J110" s="272">
        <f aca="true" t="shared" si="10" ref="J110:J123">ROUND(I110*H110,2)</f>
        <v>0</v>
      </c>
      <c r="K110" s="248" t="s">
        <v>3</v>
      </c>
      <c r="L110" s="2"/>
      <c r="M110" s="4" t="s">
        <v>3</v>
      </c>
      <c r="N110" s="179" t="s">
        <v>43</v>
      </c>
      <c r="O110" s="53"/>
      <c r="P110" s="180">
        <f aca="true" t="shared" si="11" ref="P110:P123">O110*H110</f>
        <v>0</v>
      </c>
      <c r="Q110" s="180">
        <v>0</v>
      </c>
      <c r="R110" s="180">
        <f aca="true" t="shared" si="12" ref="R110:R123">Q110*H110</f>
        <v>0</v>
      </c>
      <c r="S110" s="180">
        <v>0</v>
      </c>
      <c r="T110" s="181">
        <f aca="true" t="shared" si="13" ref="T110:T123">S110*H110</f>
        <v>0</v>
      </c>
      <c r="U110" s="12"/>
      <c r="V110" s="12"/>
      <c r="W110" s="12"/>
      <c r="X110" s="12"/>
      <c r="Y110" s="12"/>
      <c r="Z110" s="12"/>
      <c r="AA110" s="12"/>
      <c r="AB110" s="12"/>
      <c r="AC110" s="12"/>
      <c r="AD110" s="12"/>
      <c r="AE110" s="12"/>
      <c r="AR110" s="182" t="s">
        <v>232</v>
      </c>
      <c r="AT110" s="182" t="s">
        <v>149</v>
      </c>
      <c r="AU110" s="182" t="s">
        <v>80</v>
      </c>
      <c r="AY110" s="22" t="s">
        <v>145</v>
      </c>
      <c r="BE110" s="183">
        <f aca="true" t="shared" si="14" ref="BE110:BE123">IF(N110="základní",J110,0)</f>
        <v>0</v>
      </c>
      <c r="BF110" s="183">
        <f aca="true" t="shared" si="15" ref="BF110:BF123">IF(N110="snížená",J110,0)</f>
        <v>0</v>
      </c>
      <c r="BG110" s="183">
        <f aca="true" t="shared" si="16" ref="BG110:BG123">IF(N110="zákl. přenesená",J110,0)</f>
        <v>0</v>
      </c>
      <c r="BH110" s="183">
        <f aca="true" t="shared" si="17" ref="BH110:BH123">IF(N110="sníž. přenesená",J110,0)</f>
        <v>0</v>
      </c>
      <c r="BI110" s="183">
        <f aca="true" t="shared" si="18" ref="BI110:BI123">IF(N110="nulová",J110,0)</f>
        <v>0</v>
      </c>
      <c r="BJ110" s="22" t="s">
        <v>15</v>
      </c>
      <c r="BK110" s="183">
        <f aca="true" t="shared" si="19" ref="BK110:BK123">ROUND(I110*H110,2)</f>
        <v>0</v>
      </c>
      <c r="BL110" s="22" t="s">
        <v>232</v>
      </c>
      <c r="BM110" s="182" t="s">
        <v>1879</v>
      </c>
    </row>
    <row r="111" spans="1:65" s="35" customFormat="1" ht="16.5" customHeight="1">
      <c r="A111" s="12"/>
      <c r="B111" s="2"/>
      <c r="C111" s="246" t="s">
        <v>232</v>
      </c>
      <c r="D111" s="246" t="s">
        <v>149</v>
      </c>
      <c r="E111" s="247" t="s">
        <v>1880</v>
      </c>
      <c r="F111" s="248" t="s">
        <v>1881</v>
      </c>
      <c r="G111" s="249" t="s">
        <v>190</v>
      </c>
      <c r="H111" s="250">
        <v>45</v>
      </c>
      <c r="I111" s="3"/>
      <c r="J111" s="272">
        <f t="shared" si="10"/>
        <v>0</v>
      </c>
      <c r="K111" s="248" t="s">
        <v>3</v>
      </c>
      <c r="L111" s="2"/>
      <c r="M111" s="4" t="s">
        <v>3</v>
      </c>
      <c r="N111" s="179" t="s">
        <v>43</v>
      </c>
      <c r="O111" s="53"/>
      <c r="P111" s="180">
        <f t="shared" si="11"/>
        <v>0</v>
      </c>
      <c r="Q111" s="180">
        <v>0</v>
      </c>
      <c r="R111" s="180">
        <f t="shared" si="12"/>
        <v>0</v>
      </c>
      <c r="S111" s="180">
        <v>0</v>
      </c>
      <c r="T111" s="181">
        <f t="shared" si="13"/>
        <v>0</v>
      </c>
      <c r="U111" s="12"/>
      <c r="V111" s="12"/>
      <c r="W111" s="12"/>
      <c r="X111" s="12"/>
      <c r="Y111" s="12"/>
      <c r="Z111" s="12"/>
      <c r="AA111" s="12"/>
      <c r="AB111" s="12"/>
      <c r="AC111" s="12"/>
      <c r="AD111" s="12"/>
      <c r="AE111" s="12"/>
      <c r="AR111" s="182" t="s">
        <v>232</v>
      </c>
      <c r="AT111" s="182" t="s">
        <v>149</v>
      </c>
      <c r="AU111" s="182" t="s">
        <v>80</v>
      </c>
      <c r="AY111" s="22" t="s">
        <v>145</v>
      </c>
      <c r="BE111" s="183">
        <f t="shared" si="14"/>
        <v>0</v>
      </c>
      <c r="BF111" s="183">
        <f t="shared" si="15"/>
        <v>0</v>
      </c>
      <c r="BG111" s="183">
        <f t="shared" si="16"/>
        <v>0</v>
      </c>
      <c r="BH111" s="183">
        <f t="shared" si="17"/>
        <v>0</v>
      </c>
      <c r="BI111" s="183">
        <f t="shared" si="18"/>
        <v>0</v>
      </c>
      <c r="BJ111" s="22" t="s">
        <v>15</v>
      </c>
      <c r="BK111" s="183">
        <f t="shared" si="19"/>
        <v>0</v>
      </c>
      <c r="BL111" s="22" t="s">
        <v>232</v>
      </c>
      <c r="BM111" s="182" t="s">
        <v>1882</v>
      </c>
    </row>
    <row r="112" spans="1:65" s="35" customFormat="1" ht="16.5" customHeight="1">
      <c r="A112" s="12"/>
      <c r="B112" s="2"/>
      <c r="C112" s="246" t="s">
        <v>237</v>
      </c>
      <c r="D112" s="246" t="s">
        <v>149</v>
      </c>
      <c r="E112" s="247" t="s">
        <v>1883</v>
      </c>
      <c r="F112" s="248" t="s">
        <v>1884</v>
      </c>
      <c r="G112" s="249" t="s">
        <v>925</v>
      </c>
      <c r="H112" s="250">
        <v>6</v>
      </c>
      <c r="I112" s="3"/>
      <c r="J112" s="272">
        <f t="shared" si="10"/>
        <v>0</v>
      </c>
      <c r="K112" s="248" t="s">
        <v>3</v>
      </c>
      <c r="L112" s="2"/>
      <c r="M112" s="4" t="s">
        <v>3</v>
      </c>
      <c r="N112" s="179" t="s">
        <v>43</v>
      </c>
      <c r="O112" s="53"/>
      <c r="P112" s="180">
        <f t="shared" si="11"/>
        <v>0</v>
      </c>
      <c r="Q112" s="180">
        <v>0</v>
      </c>
      <c r="R112" s="180">
        <f t="shared" si="12"/>
        <v>0</v>
      </c>
      <c r="S112" s="180">
        <v>0</v>
      </c>
      <c r="T112" s="181">
        <f t="shared" si="13"/>
        <v>0</v>
      </c>
      <c r="U112" s="12"/>
      <c r="V112" s="12"/>
      <c r="W112" s="12"/>
      <c r="X112" s="12"/>
      <c r="Y112" s="12"/>
      <c r="Z112" s="12"/>
      <c r="AA112" s="12"/>
      <c r="AB112" s="12"/>
      <c r="AC112" s="12"/>
      <c r="AD112" s="12"/>
      <c r="AE112" s="12"/>
      <c r="AR112" s="182" t="s">
        <v>232</v>
      </c>
      <c r="AT112" s="182" t="s">
        <v>149</v>
      </c>
      <c r="AU112" s="182" t="s">
        <v>80</v>
      </c>
      <c r="AY112" s="22" t="s">
        <v>145</v>
      </c>
      <c r="BE112" s="183">
        <f t="shared" si="14"/>
        <v>0</v>
      </c>
      <c r="BF112" s="183">
        <f t="shared" si="15"/>
        <v>0</v>
      </c>
      <c r="BG112" s="183">
        <f t="shared" si="16"/>
        <v>0</v>
      </c>
      <c r="BH112" s="183">
        <f t="shared" si="17"/>
        <v>0</v>
      </c>
      <c r="BI112" s="183">
        <f t="shared" si="18"/>
        <v>0</v>
      </c>
      <c r="BJ112" s="22" t="s">
        <v>15</v>
      </c>
      <c r="BK112" s="183">
        <f t="shared" si="19"/>
        <v>0</v>
      </c>
      <c r="BL112" s="22" t="s">
        <v>232</v>
      </c>
      <c r="BM112" s="182" t="s">
        <v>1885</v>
      </c>
    </row>
    <row r="113" spans="1:65" s="35" customFormat="1" ht="16.5" customHeight="1">
      <c r="A113" s="12"/>
      <c r="B113" s="2"/>
      <c r="C113" s="246" t="s">
        <v>242</v>
      </c>
      <c r="D113" s="246" t="s">
        <v>149</v>
      </c>
      <c r="E113" s="247" t="s">
        <v>1886</v>
      </c>
      <c r="F113" s="248" t="s">
        <v>1887</v>
      </c>
      <c r="G113" s="249" t="s">
        <v>925</v>
      </c>
      <c r="H113" s="250">
        <v>12</v>
      </c>
      <c r="I113" s="3"/>
      <c r="J113" s="272">
        <f t="shared" si="10"/>
        <v>0</v>
      </c>
      <c r="K113" s="248" t="s">
        <v>3</v>
      </c>
      <c r="L113" s="2"/>
      <c r="M113" s="4" t="s">
        <v>3</v>
      </c>
      <c r="N113" s="179" t="s">
        <v>43</v>
      </c>
      <c r="O113" s="53"/>
      <c r="P113" s="180">
        <f t="shared" si="11"/>
        <v>0</v>
      </c>
      <c r="Q113" s="180">
        <v>0</v>
      </c>
      <c r="R113" s="180">
        <f t="shared" si="12"/>
        <v>0</v>
      </c>
      <c r="S113" s="180">
        <v>0</v>
      </c>
      <c r="T113" s="181">
        <f t="shared" si="13"/>
        <v>0</v>
      </c>
      <c r="U113" s="12"/>
      <c r="V113" s="12"/>
      <c r="W113" s="12"/>
      <c r="X113" s="12"/>
      <c r="Y113" s="12"/>
      <c r="Z113" s="12"/>
      <c r="AA113" s="12"/>
      <c r="AB113" s="12"/>
      <c r="AC113" s="12"/>
      <c r="AD113" s="12"/>
      <c r="AE113" s="12"/>
      <c r="AR113" s="182" t="s">
        <v>232</v>
      </c>
      <c r="AT113" s="182" t="s">
        <v>149</v>
      </c>
      <c r="AU113" s="182" t="s">
        <v>80</v>
      </c>
      <c r="AY113" s="22" t="s">
        <v>145</v>
      </c>
      <c r="BE113" s="183">
        <f t="shared" si="14"/>
        <v>0</v>
      </c>
      <c r="BF113" s="183">
        <f t="shared" si="15"/>
        <v>0</v>
      </c>
      <c r="BG113" s="183">
        <f t="shared" si="16"/>
        <v>0</v>
      </c>
      <c r="BH113" s="183">
        <f t="shared" si="17"/>
        <v>0</v>
      </c>
      <c r="BI113" s="183">
        <f t="shared" si="18"/>
        <v>0</v>
      </c>
      <c r="BJ113" s="22" t="s">
        <v>15</v>
      </c>
      <c r="BK113" s="183">
        <f t="shared" si="19"/>
        <v>0</v>
      </c>
      <c r="BL113" s="22" t="s">
        <v>232</v>
      </c>
      <c r="BM113" s="182" t="s">
        <v>1888</v>
      </c>
    </row>
    <row r="114" spans="1:65" s="35" customFormat="1" ht="16.5" customHeight="1">
      <c r="A114" s="12"/>
      <c r="B114" s="2"/>
      <c r="C114" s="246" t="s">
        <v>246</v>
      </c>
      <c r="D114" s="246" t="s">
        <v>149</v>
      </c>
      <c r="E114" s="247" t="s">
        <v>1889</v>
      </c>
      <c r="F114" s="248" t="s">
        <v>1890</v>
      </c>
      <c r="G114" s="249" t="s">
        <v>925</v>
      </c>
      <c r="H114" s="250">
        <v>6</v>
      </c>
      <c r="I114" s="3"/>
      <c r="J114" s="272">
        <f t="shared" si="10"/>
        <v>0</v>
      </c>
      <c r="K114" s="248" t="s">
        <v>3</v>
      </c>
      <c r="L114" s="2"/>
      <c r="M114" s="4" t="s">
        <v>3</v>
      </c>
      <c r="N114" s="179" t="s">
        <v>43</v>
      </c>
      <c r="O114" s="53"/>
      <c r="P114" s="180">
        <f t="shared" si="11"/>
        <v>0</v>
      </c>
      <c r="Q114" s="180">
        <v>0</v>
      </c>
      <c r="R114" s="180">
        <f t="shared" si="12"/>
        <v>0</v>
      </c>
      <c r="S114" s="180">
        <v>0</v>
      </c>
      <c r="T114" s="181">
        <f t="shared" si="13"/>
        <v>0</v>
      </c>
      <c r="U114" s="12"/>
      <c r="V114" s="12"/>
      <c r="W114" s="12"/>
      <c r="X114" s="12"/>
      <c r="Y114" s="12"/>
      <c r="Z114" s="12"/>
      <c r="AA114" s="12"/>
      <c r="AB114" s="12"/>
      <c r="AC114" s="12"/>
      <c r="AD114" s="12"/>
      <c r="AE114" s="12"/>
      <c r="AR114" s="182" t="s">
        <v>232</v>
      </c>
      <c r="AT114" s="182" t="s">
        <v>149</v>
      </c>
      <c r="AU114" s="182" t="s">
        <v>80</v>
      </c>
      <c r="AY114" s="22" t="s">
        <v>145</v>
      </c>
      <c r="BE114" s="183">
        <f t="shared" si="14"/>
        <v>0</v>
      </c>
      <c r="BF114" s="183">
        <f t="shared" si="15"/>
        <v>0</v>
      </c>
      <c r="BG114" s="183">
        <f t="shared" si="16"/>
        <v>0</v>
      </c>
      <c r="BH114" s="183">
        <f t="shared" si="17"/>
        <v>0</v>
      </c>
      <c r="BI114" s="183">
        <f t="shared" si="18"/>
        <v>0</v>
      </c>
      <c r="BJ114" s="22" t="s">
        <v>15</v>
      </c>
      <c r="BK114" s="183">
        <f t="shared" si="19"/>
        <v>0</v>
      </c>
      <c r="BL114" s="22" t="s">
        <v>232</v>
      </c>
      <c r="BM114" s="182" t="s">
        <v>1891</v>
      </c>
    </row>
    <row r="115" spans="1:65" s="35" customFormat="1" ht="16.5" customHeight="1">
      <c r="A115" s="12"/>
      <c r="B115" s="2"/>
      <c r="C115" s="246" t="s">
        <v>250</v>
      </c>
      <c r="D115" s="246" t="s">
        <v>149</v>
      </c>
      <c r="E115" s="247" t="s">
        <v>1892</v>
      </c>
      <c r="F115" s="248" t="s">
        <v>1893</v>
      </c>
      <c r="G115" s="249" t="s">
        <v>925</v>
      </c>
      <c r="H115" s="250">
        <v>6</v>
      </c>
      <c r="I115" s="3"/>
      <c r="J115" s="272">
        <f t="shared" si="10"/>
        <v>0</v>
      </c>
      <c r="K115" s="248" t="s">
        <v>3</v>
      </c>
      <c r="L115" s="2"/>
      <c r="M115" s="4" t="s">
        <v>3</v>
      </c>
      <c r="N115" s="179" t="s">
        <v>43</v>
      </c>
      <c r="O115" s="53"/>
      <c r="P115" s="180">
        <f t="shared" si="11"/>
        <v>0</v>
      </c>
      <c r="Q115" s="180">
        <v>0</v>
      </c>
      <c r="R115" s="180">
        <f t="shared" si="12"/>
        <v>0</v>
      </c>
      <c r="S115" s="180">
        <v>0</v>
      </c>
      <c r="T115" s="181">
        <f t="shared" si="13"/>
        <v>0</v>
      </c>
      <c r="U115" s="12"/>
      <c r="V115" s="12"/>
      <c r="W115" s="12"/>
      <c r="X115" s="12"/>
      <c r="Y115" s="12"/>
      <c r="Z115" s="12"/>
      <c r="AA115" s="12"/>
      <c r="AB115" s="12"/>
      <c r="AC115" s="12"/>
      <c r="AD115" s="12"/>
      <c r="AE115" s="12"/>
      <c r="AR115" s="182" t="s">
        <v>232</v>
      </c>
      <c r="AT115" s="182" t="s">
        <v>149</v>
      </c>
      <c r="AU115" s="182" t="s">
        <v>80</v>
      </c>
      <c r="AY115" s="22" t="s">
        <v>145</v>
      </c>
      <c r="BE115" s="183">
        <f t="shared" si="14"/>
        <v>0</v>
      </c>
      <c r="BF115" s="183">
        <f t="shared" si="15"/>
        <v>0</v>
      </c>
      <c r="BG115" s="183">
        <f t="shared" si="16"/>
        <v>0</v>
      </c>
      <c r="BH115" s="183">
        <f t="shared" si="17"/>
        <v>0</v>
      </c>
      <c r="BI115" s="183">
        <f t="shared" si="18"/>
        <v>0</v>
      </c>
      <c r="BJ115" s="22" t="s">
        <v>15</v>
      </c>
      <c r="BK115" s="183">
        <f t="shared" si="19"/>
        <v>0</v>
      </c>
      <c r="BL115" s="22" t="s">
        <v>232</v>
      </c>
      <c r="BM115" s="182" t="s">
        <v>1894</v>
      </c>
    </row>
    <row r="116" spans="1:65" s="35" customFormat="1" ht="16.5" customHeight="1">
      <c r="A116" s="12"/>
      <c r="B116" s="2"/>
      <c r="C116" s="246" t="s">
        <v>8</v>
      </c>
      <c r="D116" s="246" t="s">
        <v>149</v>
      </c>
      <c r="E116" s="247" t="s">
        <v>1895</v>
      </c>
      <c r="F116" s="248" t="s">
        <v>1896</v>
      </c>
      <c r="G116" s="249" t="s">
        <v>925</v>
      </c>
      <c r="H116" s="250">
        <v>12</v>
      </c>
      <c r="I116" s="3"/>
      <c r="J116" s="272">
        <f t="shared" si="10"/>
        <v>0</v>
      </c>
      <c r="K116" s="248" t="s">
        <v>3</v>
      </c>
      <c r="L116" s="2"/>
      <c r="M116" s="4" t="s">
        <v>3</v>
      </c>
      <c r="N116" s="179" t="s">
        <v>43</v>
      </c>
      <c r="O116" s="53"/>
      <c r="P116" s="180">
        <f t="shared" si="11"/>
        <v>0</v>
      </c>
      <c r="Q116" s="180">
        <v>0</v>
      </c>
      <c r="R116" s="180">
        <f t="shared" si="12"/>
        <v>0</v>
      </c>
      <c r="S116" s="180">
        <v>0</v>
      </c>
      <c r="T116" s="181">
        <f t="shared" si="13"/>
        <v>0</v>
      </c>
      <c r="U116" s="12"/>
      <c r="V116" s="12"/>
      <c r="W116" s="12"/>
      <c r="X116" s="12"/>
      <c r="Y116" s="12"/>
      <c r="Z116" s="12"/>
      <c r="AA116" s="12"/>
      <c r="AB116" s="12"/>
      <c r="AC116" s="12"/>
      <c r="AD116" s="12"/>
      <c r="AE116" s="12"/>
      <c r="AR116" s="182" t="s">
        <v>232</v>
      </c>
      <c r="AT116" s="182" t="s">
        <v>149</v>
      </c>
      <c r="AU116" s="182" t="s">
        <v>80</v>
      </c>
      <c r="AY116" s="22" t="s">
        <v>145</v>
      </c>
      <c r="BE116" s="183">
        <f t="shared" si="14"/>
        <v>0</v>
      </c>
      <c r="BF116" s="183">
        <f t="shared" si="15"/>
        <v>0</v>
      </c>
      <c r="BG116" s="183">
        <f t="shared" si="16"/>
        <v>0</v>
      </c>
      <c r="BH116" s="183">
        <f t="shared" si="17"/>
        <v>0</v>
      </c>
      <c r="BI116" s="183">
        <f t="shared" si="18"/>
        <v>0</v>
      </c>
      <c r="BJ116" s="22" t="s">
        <v>15</v>
      </c>
      <c r="BK116" s="183">
        <f t="shared" si="19"/>
        <v>0</v>
      </c>
      <c r="BL116" s="22" t="s">
        <v>232</v>
      </c>
      <c r="BM116" s="182" t="s">
        <v>1897</v>
      </c>
    </row>
    <row r="117" spans="1:65" s="35" customFormat="1" ht="16.5" customHeight="1">
      <c r="A117" s="12"/>
      <c r="B117" s="2"/>
      <c r="C117" s="246" t="s">
        <v>259</v>
      </c>
      <c r="D117" s="246" t="s">
        <v>149</v>
      </c>
      <c r="E117" s="247" t="s">
        <v>1898</v>
      </c>
      <c r="F117" s="248" t="s">
        <v>1899</v>
      </c>
      <c r="G117" s="249" t="s">
        <v>925</v>
      </c>
      <c r="H117" s="250">
        <v>3</v>
      </c>
      <c r="I117" s="3"/>
      <c r="J117" s="272">
        <f t="shared" si="10"/>
        <v>0</v>
      </c>
      <c r="K117" s="248" t="s">
        <v>3</v>
      </c>
      <c r="L117" s="2"/>
      <c r="M117" s="4" t="s">
        <v>3</v>
      </c>
      <c r="N117" s="179" t="s">
        <v>43</v>
      </c>
      <c r="O117" s="53"/>
      <c r="P117" s="180">
        <f t="shared" si="11"/>
        <v>0</v>
      </c>
      <c r="Q117" s="180">
        <v>0</v>
      </c>
      <c r="R117" s="180">
        <f t="shared" si="12"/>
        <v>0</v>
      </c>
      <c r="S117" s="180">
        <v>0</v>
      </c>
      <c r="T117" s="181">
        <f t="shared" si="13"/>
        <v>0</v>
      </c>
      <c r="U117" s="12"/>
      <c r="V117" s="12"/>
      <c r="W117" s="12"/>
      <c r="X117" s="12"/>
      <c r="Y117" s="12"/>
      <c r="Z117" s="12"/>
      <c r="AA117" s="12"/>
      <c r="AB117" s="12"/>
      <c r="AC117" s="12"/>
      <c r="AD117" s="12"/>
      <c r="AE117" s="12"/>
      <c r="AR117" s="182" t="s">
        <v>232</v>
      </c>
      <c r="AT117" s="182" t="s">
        <v>149</v>
      </c>
      <c r="AU117" s="182" t="s">
        <v>80</v>
      </c>
      <c r="AY117" s="22" t="s">
        <v>145</v>
      </c>
      <c r="BE117" s="183">
        <f t="shared" si="14"/>
        <v>0</v>
      </c>
      <c r="BF117" s="183">
        <f t="shared" si="15"/>
        <v>0</v>
      </c>
      <c r="BG117" s="183">
        <f t="shared" si="16"/>
        <v>0</v>
      </c>
      <c r="BH117" s="183">
        <f t="shared" si="17"/>
        <v>0</v>
      </c>
      <c r="BI117" s="183">
        <f t="shared" si="18"/>
        <v>0</v>
      </c>
      <c r="BJ117" s="22" t="s">
        <v>15</v>
      </c>
      <c r="BK117" s="183">
        <f t="shared" si="19"/>
        <v>0</v>
      </c>
      <c r="BL117" s="22" t="s">
        <v>232</v>
      </c>
      <c r="BM117" s="182" t="s">
        <v>1900</v>
      </c>
    </row>
    <row r="118" spans="1:65" s="35" customFormat="1" ht="16.5" customHeight="1">
      <c r="A118" s="12"/>
      <c r="B118" s="2"/>
      <c r="C118" s="246" t="s">
        <v>263</v>
      </c>
      <c r="D118" s="246" t="s">
        <v>149</v>
      </c>
      <c r="E118" s="247" t="s">
        <v>1901</v>
      </c>
      <c r="F118" s="248" t="s">
        <v>1902</v>
      </c>
      <c r="G118" s="249" t="s">
        <v>925</v>
      </c>
      <c r="H118" s="250">
        <v>6</v>
      </c>
      <c r="I118" s="3"/>
      <c r="J118" s="272">
        <f t="shared" si="10"/>
        <v>0</v>
      </c>
      <c r="K118" s="248" t="s">
        <v>3</v>
      </c>
      <c r="L118" s="2"/>
      <c r="M118" s="4" t="s">
        <v>3</v>
      </c>
      <c r="N118" s="179" t="s">
        <v>43</v>
      </c>
      <c r="O118" s="53"/>
      <c r="P118" s="180">
        <f t="shared" si="11"/>
        <v>0</v>
      </c>
      <c r="Q118" s="180">
        <v>0</v>
      </c>
      <c r="R118" s="180">
        <f t="shared" si="12"/>
        <v>0</v>
      </c>
      <c r="S118" s="180">
        <v>0</v>
      </c>
      <c r="T118" s="181">
        <f t="shared" si="13"/>
        <v>0</v>
      </c>
      <c r="U118" s="12"/>
      <c r="V118" s="12"/>
      <c r="W118" s="12"/>
      <c r="X118" s="12"/>
      <c r="Y118" s="12"/>
      <c r="Z118" s="12"/>
      <c r="AA118" s="12"/>
      <c r="AB118" s="12"/>
      <c r="AC118" s="12"/>
      <c r="AD118" s="12"/>
      <c r="AE118" s="12"/>
      <c r="AR118" s="182" t="s">
        <v>232</v>
      </c>
      <c r="AT118" s="182" t="s">
        <v>149</v>
      </c>
      <c r="AU118" s="182" t="s">
        <v>80</v>
      </c>
      <c r="AY118" s="22" t="s">
        <v>145</v>
      </c>
      <c r="BE118" s="183">
        <f t="shared" si="14"/>
        <v>0</v>
      </c>
      <c r="BF118" s="183">
        <f t="shared" si="15"/>
        <v>0</v>
      </c>
      <c r="BG118" s="183">
        <f t="shared" si="16"/>
        <v>0</v>
      </c>
      <c r="BH118" s="183">
        <f t="shared" si="17"/>
        <v>0</v>
      </c>
      <c r="BI118" s="183">
        <f t="shared" si="18"/>
        <v>0</v>
      </c>
      <c r="BJ118" s="22" t="s">
        <v>15</v>
      </c>
      <c r="BK118" s="183">
        <f t="shared" si="19"/>
        <v>0</v>
      </c>
      <c r="BL118" s="22" t="s">
        <v>232</v>
      </c>
      <c r="BM118" s="182" t="s">
        <v>1903</v>
      </c>
    </row>
    <row r="119" spans="1:65" s="35" customFormat="1" ht="16.5" customHeight="1">
      <c r="A119" s="12"/>
      <c r="B119" s="2"/>
      <c r="C119" s="246" t="s">
        <v>267</v>
      </c>
      <c r="D119" s="246" t="s">
        <v>149</v>
      </c>
      <c r="E119" s="247" t="s">
        <v>1904</v>
      </c>
      <c r="F119" s="248" t="s">
        <v>1905</v>
      </c>
      <c r="G119" s="249" t="s">
        <v>925</v>
      </c>
      <c r="H119" s="250">
        <v>3</v>
      </c>
      <c r="I119" s="3"/>
      <c r="J119" s="272">
        <f t="shared" si="10"/>
        <v>0</v>
      </c>
      <c r="K119" s="248" t="s">
        <v>3</v>
      </c>
      <c r="L119" s="2"/>
      <c r="M119" s="4" t="s">
        <v>3</v>
      </c>
      <c r="N119" s="179" t="s">
        <v>43</v>
      </c>
      <c r="O119" s="53"/>
      <c r="P119" s="180">
        <f t="shared" si="11"/>
        <v>0</v>
      </c>
      <c r="Q119" s="180">
        <v>0</v>
      </c>
      <c r="R119" s="180">
        <f t="shared" si="12"/>
        <v>0</v>
      </c>
      <c r="S119" s="180">
        <v>0</v>
      </c>
      <c r="T119" s="181">
        <f t="shared" si="13"/>
        <v>0</v>
      </c>
      <c r="U119" s="12"/>
      <c r="V119" s="12"/>
      <c r="W119" s="12"/>
      <c r="X119" s="12"/>
      <c r="Y119" s="12"/>
      <c r="Z119" s="12"/>
      <c r="AA119" s="12"/>
      <c r="AB119" s="12"/>
      <c r="AC119" s="12"/>
      <c r="AD119" s="12"/>
      <c r="AE119" s="12"/>
      <c r="AR119" s="182" t="s">
        <v>232</v>
      </c>
      <c r="AT119" s="182" t="s">
        <v>149</v>
      </c>
      <c r="AU119" s="182" t="s">
        <v>80</v>
      </c>
      <c r="AY119" s="22" t="s">
        <v>145</v>
      </c>
      <c r="BE119" s="183">
        <f t="shared" si="14"/>
        <v>0</v>
      </c>
      <c r="BF119" s="183">
        <f t="shared" si="15"/>
        <v>0</v>
      </c>
      <c r="BG119" s="183">
        <f t="shared" si="16"/>
        <v>0</v>
      </c>
      <c r="BH119" s="183">
        <f t="shared" si="17"/>
        <v>0</v>
      </c>
      <c r="BI119" s="183">
        <f t="shared" si="18"/>
        <v>0</v>
      </c>
      <c r="BJ119" s="22" t="s">
        <v>15</v>
      </c>
      <c r="BK119" s="183">
        <f t="shared" si="19"/>
        <v>0</v>
      </c>
      <c r="BL119" s="22" t="s">
        <v>232</v>
      </c>
      <c r="BM119" s="182" t="s">
        <v>1906</v>
      </c>
    </row>
    <row r="120" spans="1:65" s="35" customFormat="1" ht="16.5" customHeight="1">
      <c r="A120" s="12"/>
      <c r="B120" s="2"/>
      <c r="C120" s="246" t="s">
        <v>279</v>
      </c>
      <c r="D120" s="246" t="s">
        <v>149</v>
      </c>
      <c r="E120" s="247" t="s">
        <v>1907</v>
      </c>
      <c r="F120" s="248" t="s">
        <v>1908</v>
      </c>
      <c r="G120" s="249" t="s">
        <v>925</v>
      </c>
      <c r="H120" s="250">
        <v>3</v>
      </c>
      <c r="I120" s="3"/>
      <c r="J120" s="272">
        <f t="shared" si="10"/>
        <v>0</v>
      </c>
      <c r="K120" s="248" t="s">
        <v>3</v>
      </c>
      <c r="L120" s="2"/>
      <c r="M120" s="4" t="s">
        <v>3</v>
      </c>
      <c r="N120" s="179" t="s">
        <v>43</v>
      </c>
      <c r="O120" s="53"/>
      <c r="P120" s="180">
        <f t="shared" si="11"/>
        <v>0</v>
      </c>
      <c r="Q120" s="180">
        <v>0</v>
      </c>
      <c r="R120" s="180">
        <f t="shared" si="12"/>
        <v>0</v>
      </c>
      <c r="S120" s="180">
        <v>0</v>
      </c>
      <c r="T120" s="181">
        <f t="shared" si="13"/>
        <v>0</v>
      </c>
      <c r="U120" s="12"/>
      <c r="V120" s="12"/>
      <c r="W120" s="12"/>
      <c r="X120" s="12"/>
      <c r="Y120" s="12"/>
      <c r="Z120" s="12"/>
      <c r="AA120" s="12"/>
      <c r="AB120" s="12"/>
      <c r="AC120" s="12"/>
      <c r="AD120" s="12"/>
      <c r="AE120" s="12"/>
      <c r="AR120" s="182" t="s">
        <v>232</v>
      </c>
      <c r="AT120" s="182" t="s">
        <v>149</v>
      </c>
      <c r="AU120" s="182" t="s">
        <v>80</v>
      </c>
      <c r="AY120" s="22" t="s">
        <v>145</v>
      </c>
      <c r="BE120" s="183">
        <f t="shared" si="14"/>
        <v>0</v>
      </c>
      <c r="BF120" s="183">
        <f t="shared" si="15"/>
        <v>0</v>
      </c>
      <c r="BG120" s="183">
        <f t="shared" si="16"/>
        <v>0</v>
      </c>
      <c r="BH120" s="183">
        <f t="shared" si="17"/>
        <v>0</v>
      </c>
      <c r="BI120" s="183">
        <f t="shared" si="18"/>
        <v>0</v>
      </c>
      <c r="BJ120" s="22" t="s">
        <v>15</v>
      </c>
      <c r="BK120" s="183">
        <f t="shared" si="19"/>
        <v>0</v>
      </c>
      <c r="BL120" s="22" t="s">
        <v>232</v>
      </c>
      <c r="BM120" s="182" t="s">
        <v>1909</v>
      </c>
    </row>
    <row r="121" spans="1:65" s="35" customFormat="1" ht="16.5" customHeight="1">
      <c r="A121" s="12"/>
      <c r="B121" s="2"/>
      <c r="C121" s="246" t="s">
        <v>284</v>
      </c>
      <c r="D121" s="246" t="s">
        <v>149</v>
      </c>
      <c r="E121" s="247" t="s">
        <v>1910</v>
      </c>
      <c r="F121" s="248" t="s">
        <v>1911</v>
      </c>
      <c r="G121" s="249" t="s">
        <v>925</v>
      </c>
      <c r="H121" s="250">
        <v>1</v>
      </c>
      <c r="I121" s="3"/>
      <c r="J121" s="272">
        <f t="shared" si="10"/>
        <v>0</v>
      </c>
      <c r="K121" s="248" t="s">
        <v>3</v>
      </c>
      <c r="L121" s="2"/>
      <c r="M121" s="4" t="s">
        <v>3</v>
      </c>
      <c r="N121" s="179" t="s">
        <v>43</v>
      </c>
      <c r="O121" s="53"/>
      <c r="P121" s="180">
        <f t="shared" si="11"/>
        <v>0</v>
      </c>
      <c r="Q121" s="180">
        <v>0</v>
      </c>
      <c r="R121" s="180">
        <f t="shared" si="12"/>
        <v>0</v>
      </c>
      <c r="S121" s="180">
        <v>0</v>
      </c>
      <c r="T121" s="181">
        <f t="shared" si="13"/>
        <v>0</v>
      </c>
      <c r="U121" s="12"/>
      <c r="V121" s="12"/>
      <c r="W121" s="12"/>
      <c r="X121" s="12"/>
      <c r="Y121" s="12"/>
      <c r="Z121" s="12"/>
      <c r="AA121" s="12"/>
      <c r="AB121" s="12"/>
      <c r="AC121" s="12"/>
      <c r="AD121" s="12"/>
      <c r="AE121" s="12"/>
      <c r="AR121" s="182" t="s">
        <v>232</v>
      </c>
      <c r="AT121" s="182" t="s">
        <v>149</v>
      </c>
      <c r="AU121" s="182" t="s">
        <v>80</v>
      </c>
      <c r="AY121" s="22" t="s">
        <v>145</v>
      </c>
      <c r="BE121" s="183">
        <f t="shared" si="14"/>
        <v>0</v>
      </c>
      <c r="BF121" s="183">
        <f t="shared" si="15"/>
        <v>0</v>
      </c>
      <c r="BG121" s="183">
        <f t="shared" si="16"/>
        <v>0</v>
      </c>
      <c r="BH121" s="183">
        <f t="shared" si="17"/>
        <v>0</v>
      </c>
      <c r="BI121" s="183">
        <f t="shared" si="18"/>
        <v>0</v>
      </c>
      <c r="BJ121" s="22" t="s">
        <v>15</v>
      </c>
      <c r="BK121" s="183">
        <f t="shared" si="19"/>
        <v>0</v>
      </c>
      <c r="BL121" s="22" t="s">
        <v>232</v>
      </c>
      <c r="BM121" s="182" t="s">
        <v>1912</v>
      </c>
    </row>
    <row r="122" spans="1:65" s="35" customFormat="1" ht="16.5" customHeight="1">
      <c r="A122" s="12"/>
      <c r="B122" s="2"/>
      <c r="C122" s="246" t="s">
        <v>289</v>
      </c>
      <c r="D122" s="246" t="s">
        <v>149</v>
      </c>
      <c r="E122" s="247" t="s">
        <v>1913</v>
      </c>
      <c r="F122" s="248" t="s">
        <v>1914</v>
      </c>
      <c r="G122" s="249" t="s">
        <v>326</v>
      </c>
      <c r="H122" s="250">
        <v>0.4</v>
      </c>
      <c r="I122" s="3"/>
      <c r="J122" s="272">
        <f t="shared" si="10"/>
        <v>0</v>
      </c>
      <c r="K122" s="248" t="s">
        <v>3</v>
      </c>
      <c r="L122" s="2"/>
      <c r="M122" s="4" t="s">
        <v>3</v>
      </c>
      <c r="N122" s="179" t="s">
        <v>43</v>
      </c>
      <c r="O122" s="53"/>
      <c r="P122" s="180">
        <f t="shared" si="11"/>
        <v>0</v>
      </c>
      <c r="Q122" s="180">
        <v>0</v>
      </c>
      <c r="R122" s="180">
        <f t="shared" si="12"/>
        <v>0</v>
      </c>
      <c r="S122" s="180">
        <v>0</v>
      </c>
      <c r="T122" s="181">
        <f t="shared" si="13"/>
        <v>0</v>
      </c>
      <c r="U122" s="12"/>
      <c r="V122" s="12"/>
      <c r="W122" s="12"/>
      <c r="X122" s="12"/>
      <c r="Y122" s="12"/>
      <c r="Z122" s="12"/>
      <c r="AA122" s="12"/>
      <c r="AB122" s="12"/>
      <c r="AC122" s="12"/>
      <c r="AD122" s="12"/>
      <c r="AE122" s="12"/>
      <c r="AR122" s="182" t="s">
        <v>232</v>
      </c>
      <c r="AT122" s="182" t="s">
        <v>149</v>
      </c>
      <c r="AU122" s="182" t="s">
        <v>80</v>
      </c>
      <c r="AY122" s="22" t="s">
        <v>145</v>
      </c>
      <c r="BE122" s="183">
        <f t="shared" si="14"/>
        <v>0</v>
      </c>
      <c r="BF122" s="183">
        <f t="shared" si="15"/>
        <v>0</v>
      </c>
      <c r="BG122" s="183">
        <f t="shared" si="16"/>
        <v>0</v>
      </c>
      <c r="BH122" s="183">
        <f t="shared" si="17"/>
        <v>0</v>
      </c>
      <c r="BI122" s="183">
        <f t="shared" si="18"/>
        <v>0</v>
      </c>
      <c r="BJ122" s="22" t="s">
        <v>15</v>
      </c>
      <c r="BK122" s="183">
        <f t="shared" si="19"/>
        <v>0</v>
      </c>
      <c r="BL122" s="22" t="s">
        <v>232</v>
      </c>
      <c r="BM122" s="182" t="s">
        <v>1915</v>
      </c>
    </row>
    <row r="123" spans="1:65" s="35" customFormat="1" ht="16.5" customHeight="1">
      <c r="A123" s="12"/>
      <c r="B123" s="2"/>
      <c r="C123" s="246" t="s">
        <v>294</v>
      </c>
      <c r="D123" s="246" t="s">
        <v>149</v>
      </c>
      <c r="E123" s="247" t="s">
        <v>1916</v>
      </c>
      <c r="F123" s="248" t="s">
        <v>1917</v>
      </c>
      <c r="G123" s="249" t="s">
        <v>925</v>
      </c>
      <c r="H123" s="250">
        <v>1</v>
      </c>
      <c r="I123" s="3"/>
      <c r="J123" s="272">
        <f t="shared" si="10"/>
        <v>0</v>
      </c>
      <c r="K123" s="248" t="s">
        <v>3</v>
      </c>
      <c r="L123" s="2"/>
      <c r="M123" s="4" t="s">
        <v>3</v>
      </c>
      <c r="N123" s="179" t="s">
        <v>43</v>
      </c>
      <c r="O123" s="53"/>
      <c r="P123" s="180">
        <f t="shared" si="11"/>
        <v>0</v>
      </c>
      <c r="Q123" s="180">
        <v>0</v>
      </c>
      <c r="R123" s="180">
        <f t="shared" si="12"/>
        <v>0</v>
      </c>
      <c r="S123" s="180">
        <v>0</v>
      </c>
      <c r="T123" s="181">
        <f t="shared" si="13"/>
        <v>0</v>
      </c>
      <c r="U123" s="12"/>
      <c r="V123" s="12"/>
      <c r="W123" s="12"/>
      <c r="X123" s="12"/>
      <c r="Y123" s="12"/>
      <c r="Z123" s="12"/>
      <c r="AA123" s="12"/>
      <c r="AB123" s="12"/>
      <c r="AC123" s="12"/>
      <c r="AD123" s="12"/>
      <c r="AE123" s="12"/>
      <c r="AR123" s="182" t="s">
        <v>232</v>
      </c>
      <c r="AT123" s="182" t="s">
        <v>149</v>
      </c>
      <c r="AU123" s="182" t="s">
        <v>80</v>
      </c>
      <c r="AY123" s="22" t="s">
        <v>145</v>
      </c>
      <c r="BE123" s="183">
        <f t="shared" si="14"/>
        <v>0</v>
      </c>
      <c r="BF123" s="183">
        <f t="shared" si="15"/>
        <v>0</v>
      </c>
      <c r="BG123" s="183">
        <f t="shared" si="16"/>
        <v>0</v>
      </c>
      <c r="BH123" s="183">
        <f t="shared" si="17"/>
        <v>0</v>
      </c>
      <c r="BI123" s="183">
        <f t="shared" si="18"/>
        <v>0</v>
      </c>
      <c r="BJ123" s="22" t="s">
        <v>15</v>
      </c>
      <c r="BK123" s="183">
        <f t="shared" si="19"/>
        <v>0</v>
      </c>
      <c r="BL123" s="22" t="s">
        <v>232</v>
      </c>
      <c r="BM123" s="182" t="s">
        <v>1918</v>
      </c>
    </row>
    <row r="124" spans="2:63" s="1" customFormat="1" ht="22.9" customHeight="1">
      <c r="B124" s="171"/>
      <c r="C124" s="242"/>
      <c r="D124" s="240" t="s">
        <v>71</v>
      </c>
      <c r="E124" s="244" t="s">
        <v>1919</v>
      </c>
      <c r="F124" s="244" t="s">
        <v>1920</v>
      </c>
      <c r="G124" s="242"/>
      <c r="H124" s="242"/>
      <c r="J124" s="245">
        <f>BK124</f>
        <v>0</v>
      </c>
      <c r="K124" s="242"/>
      <c r="L124" s="171"/>
      <c r="M124" s="173"/>
      <c r="N124" s="174"/>
      <c r="O124" s="174"/>
      <c r="P124" s="175">
        <f>SUM(P125:P127)</f>
        <v>0</v>
      </c>
      <c r="Q124" s="174"/>
      <c r="R124" s="175">
        <f>SUM(R125:R127)</f>
        <v>0</v>
      </c>
      <c r="S124" s="174"/>
      <c r="T124" s="176">
        <f>SUM(T125:T127)</f>
        <v>0</v>
      </c>
      <c r="AR124" s="172" t="s">
        <v>80</v>
      </c>
      <c r="AT124" s="177" t="s">
        <v>71</v>
      </c>
      <c r="AU124" s="177" t="s">
        <v>15</v>
      </c>
      <c r="AY124" s="172" t="s">
        <v>145</v>
      </c>
      <c r="BK124" s="178">
        <f>SUM(BK125:BK127)</f>
        <v>0</v>
      </c>
    </row>
    <row r="125" spans="1:65" s="35" customFormat="1" ht="24.2" customHeight="1">
      <c r="A125" s="12"/>
      <c r="B125" s="2"/>
      <c r="C125" s="246" t="s">
        <v>301</v>
      </c>
      <c r="D125" s="246" t="s">
        <v>149</v>
      </c>
      <c r="E125" s="247" t="s">
        <v>1921</v>
      </c>
      <c r="F125" s="248" t="s">
        <v>1922</v>
      </c>
      <c r="G125" s="249" t="s">
        <v>925</v>
      </c>
      <c r="H125" s="250">
        <v>1</v>
      </c>
      <c r="I125" s="3"/>
      <c r="J125" s="272">
        <f>ROUND(I125*H125,2)</f>
        <v>0</v>
      </c>
      <c r="K125" s="248" t="s">
        <v>3</v>
      </c>
      <c r="L125" s="2"/>
      <c r="M125" s="4" t="s">
        <v>3</v>
      </c>
      <c r="N125" s="179" t="s">
        <v>43</v>
      </c>
      <c r="O125" s="53"/>
      <c r="P125" s="180">
        <f>O125*H125</f>
        <v>0</v>
      </c>
      <c r="Q125" s="180">
        <v>0</v>
      </c>
      <c r="R125" s="180">
        <f>Q125*H125</f>
        <v>0</v>
      </c>
      <c r="S125" s="180">
        <v>0</v>
      </c>
      <c r="T125" s="181">
        <f>S125*H125</f>
        <v>0</v>
      </c>
      <c r="U125" s="12"/>
      <c r="V125" s="12"/>
      <c r="W125" s="12"/>
      <c r="X125" s="12"/>
      <c r="Y125" s="12"/>
      <c r="Z125" s="12"/>
      <c r="AA125" s="12"/>
      <c r="AB125" s="12"/>
      <c r="AC125" s="12"/>
      <c r="AD125" s="12"/>
      <c r="AE125" s="12"/>
      <c r="AR125" s="182" t="s">
        <v>232</v>
      </c>
      <c r="AT125" s="182" t="s">
        <v>149</v>
      </c>
      <c r="AU125" s="182" t="s">
        <v>80</v>
      </c>
      <c r="AY125" s="22" t="s">
        <v>145</v>
      </c>
      <c r="BE125" s="183">
        <f>IF(N125="základní",J125,0)</f>
        <v>0</v>
      </c>
      <c r="BF125" s="183">
        <f>IF(N125="snížená",J125,0)</f>
        <v>0</v>
      </c>
      <c r="BG125" s="183">
        <f>IF(N125="zákl. přenesená",J125,0)</f>
        <v>0</v>
      </c>
      <c r="BH125" s="183">
        <f>IF(N125="sníž. přenesená",J125,0)</f>
        <v>0</v>
      </c>
      <c r="BI125" s="183">
        <f>IF(N125="nulová",J125,0)</f>
        <v>0</v>
      </c>
      <c r="BJ125" s="22" t="s">
        <v>15</v>
      </c>
      <c r="BK125" s="183">
        <f>ROUND(I125*H125,2)</f>
        <v>0</v>
      </c>
      <c r="BL125" s="22" t="s">
        <v>232</v>
      </c>
      <c r="BM125" s="182" t="s">
        <v>1923</v>
      </c>
    </row>
    <row r="126" spans="1:65" s="35" customFormat="1" ht="16.5" customHeight="1">
      <c r="A126" s="12"/>
      <c r="B126" s="2"/>
      <c r="C126" s="246" t="s">
        <v>307</v>
      </c>
      <c r="D126" s="246" t="s">
        <v>149</v>
      </c>
      <c r="E126" s="247" t="s">
        <v>1924</v>
      </c>
      <c r="F126" s="248" t="s">
        <v>1925</v>
      </c>
      <c r="G126" s="249" t="s">
        <v>925</v>
      </c>
      <c r="H126" s="250">
        <v>1</v>
      </c>
      <c r="I126" s="3"/>
      <c r="J126" s="272">
        <f>ROUND(I126*H126,2)</f>
        <v>0</v>
      </c>
      <c r="K126" s="248" t="s">
        <v>3</v>
      </c>
      <c r="L126" s="2"/>
      <c r="M126" s="4" t="s">
        <v>3</v>
      </c>
      <c r="N126" s="179" t="s">
        <v>43</v>
      </c>
      <c r="O126" s="53"/>
      <c r="P126" s="180">
        <f>O126*H126</f>
        <v>0</v>
      </c>
      <c r="Q126" s="180">
        <v>0</v>
      </c>
      <c r="R126" s="180">
        <f>Q126*H126</f>
        <v>0</v>
      </c>
      <c r="S126" s="180">
        <v>0</v>
      </c>
      <c r="T126" s="181">
        <f>S126*H126</f>
        <v>0</v>
      </c>
      <c r="U126" s="12"/>
      <c r="V126" s="12"/>
      <c r="W126" s="12"/>
      <c r="X126" s="12"/>
      <c r="Y126" s="12"/>
      <c r="Z126" s="12"/>
      <c r="AA126" s="12"/>
      <c r="AB126" s="12"/>
      <c r="AC126" s="12"/>
      <c r="AD126" s="12"/>
      <c r="AE126" s="12"/>
      <c r="AR126" s="182" t="s">
        <v>232</v>
      </c>
      <c r="AT126" s="182" t="s">
        <v>149</v>
      </c>
      <c r="AU126" s="182" t="s">
        <v>80</v>
      </c>
      <c r="AY126" s="22" t="s">
        <v>145</v>
      </c>
      <c r="BE126" s="183">
        <f>IF(N126="základní",J126,0)</f>
        <v>0</v>
      </c>
      <c r="BF126" s="183">
        <f>IF(N126="snížená",J126,0)</f>
        <v>0</v>
      </c>
      <c r="BG126" s="183">
        <f>IF(N126="zákl. přenesená",J126,0)</f>
        <v>0</v>
      </c>
      <c r="BH126" s="183">
        <f>IF(N126="sníž. přenesená",J126,0)</f>
        <v>0</v>
      </c>
      <c r="BI126" s="183">
        <f>IF(N126="nulová",J126,0)</f>
        <v>0</v>
      </c>
      <c r="BJ126" s="22" t="s">
        <v>15</v>
      </c>
      <c r="BK126" s="183">
        <f>ROUND(I126*H126,2)</f>
        <v>0</v>
      </c>
      <c r="BL126" s="22" t="s">
        <v>232</v>
      </c>
      <c r="BM126" s="182" t="s">
        <v>1926</v>
      </c>
    </row>
    <row r="127" spans="1:65" s="35" customFormat="1" ht="16.5" customHeight="1">
      <c r="A127" s="12"/>
      <c r="B127" s="2"/>
      <c r="C127" s="246" t="s">
        <v>315</v>
      </c>
      <c r="D127" s="246" t="s">
        <v>149</v>
      </c>
      <c r="E127" s="247" t="s">
        <v>1927</v>
      </c>
      <c r="F127" s="248" t="s">
        <v>1928</v>
      </c>
      <c r="G127" s="249" t="s">
        <v>925</v>
      </c>
      <c r="H127" s="250">
        <v>1</v>
      </c>
      <c r="I127" s="3"/>
      <c r="J127" s="272">
        <f>ROUND(I127*H127,2)</f>
        <v>0</v>
      </c>
      <c r="K127" s="248" t="s">
        <v>3</v>
      </c>
      <c r="L127" s="2"/>
      <c r="M127" s="4" t="s">
        <v>3</v>
      </c>
      <c r="N127" s="179" t="s">
        <v>43</v>
      </c>
      <c r="O127" s="53"/>
      <c r="P127" s="180">
        <f>O127*H127</f>
        <v>0</v>
      </c>
      <c r="Q127" s="180">
        <v>0</v>
      </c>
      <c r="R127" s="180">
        <f>Q127*H127</f>
        <v>0</v>
      </c>
      <c r="S127" s="180">
        <v>0</v>
      </c>
      <c r="T127" s="181">
        <f>S127*H127</f>
        <v>0</v>
      </c>
      <c r="U127" s="12"/>
      <c r="V127" s="12"/>
      <c r="W127" s="12"/>
      <c r="X127" s="12"/>
      <c r="Y127" s="12"/>
      <c r="Z127" s="12"/>
      <c r="AA127" s="12"/>
      <c r="AB127" s="12"/>
      <c r="AC127" s="12"/>
      <c r="AD127" s="12"/>
      <c r="AE127" s="12"/>
      <c r="AR127" s="182" t="s">
        <v>232</v>
      </c>
      <c r="AT127" s="182" t="s">
        <v>149</v>
      </c>
      <c r="AU127" s="182" t="s">
        <v>80</v>
      </c>
      <c r="AY127" s="22" t="s">
        <v>145</v>
      </c>
      <c r="BE127" s="183">
        <f>IF(N127="základní",J127,0)</f>
        <v>0</v>
      </c>
      <c r="BF127" s="183">
        <f>IF(N127="snížená",J127,0)</f>
        <v>0</v>
      </c>
      <c r="BG127" s="183">
        <f>IF(N127="zákl. přenesená",J127,0)</f>
        <v>0</v>
      </c>
      <c r="BH127" s="183">
        <f>IF(N127="sníž. přenesená",J127,0)</f>
        <v>0</v>
      </c>
      <c r="BI127" s="183">
        <f>IF(N127="nulová",J127,0)</f>
        <v>0</v>
      </c>
      <c r="BJ127" s="22" t="s">
        <v>15</v>
      </c>
      <c r="BK127" s="183">
        <f>ROUND(I127*H127,2)</f>
        <v>0</v>
      </c>
      <c r="BL127" s="22" t="s">
        <v>232</v>
      </c>
      <c r="BM127" s="182" t="s">
        <v>1929</v>
      </c>
    </row>
    <row r="128" spans="2:63" s="1" customFormat="1" ht="22.9" customHeight="1">
      <c r="B128" s="171"/>
      <c r="C128" s="242"/>
      <c r="D128" s="240" t="s">
        <v>71</v>
      </c>
      <c r="E128" s="244" t="s">
        <v>1930</v>
      </c>
      <c r="F128" s="244" t="s">
        <v>1931</v>
      </c>
      <c r="G128" s="242"/>
      <c r="H128" s="242"/>
      <c r="J128" s="245">
        <f>BK128</f>
        <v>0</v>
      </c>
      <c r="K128" s="242"/>
      <c r="L128" s="171"/>
      <c r="M128" s="173"/>
      <c r="N128" s="174"/>
      <c r="O128" s="174"/>
      <c r="P128" s="175">
        <f>SUM(P129:P132)</f>
        <v>0</v>
      </c>
      <c r="Q128" s="174"/>
      <c r="R128" s="175">
        <f>SUM(R129:R132)</f>
        <v>0</v>
      </c>
      <c r="S128" s="174"/>
      <c r="T128" s="176">
        <f>SUM(T129:T132)</f>
        <v>0</v>
      </c>
      <c r="AR128" s="172" t="s">
        <v>80</v>
      </c>
      <c r="AT128" s="177" t="s">
        <v>71</v>
      </c>
      <c r="AU128" s="177" t="s">
        <v>15</v>
      </c>
      <c r="AY128" s="172" t="s">
        <v>145</v>
      </c>
      <c r="BK128" s="178">
        <f>SUM(BK129:BK132)</f>
        <v>0</v>
      </c>
    </row>
    <row r="129" spans="1:65" s="35" customFormat="1" ht="16.5" customHeight="1">
      <c r="A129" s="12"/>
      <c r="B129" s="2"/>
      <c r="C129" s="246" t="s">
        <v>319</v>
      </c>
      <c r="D129" s="246" t="s">
        <v>149</v>
      </c>
      <c r="E129" s="247" t="s">
        <v>1932</v>
      </c>
      <c r="F129" s="248" t="s">
        <v>1933</v>
      </c>
      <c r="G129" s="249" t="s">
        <v>925</v>
      </c>
      <c r="H129" s="250">
        <v>1</v>
      </c>
      <c r="I129" s="3"/>
      <c r="J129" s="272">
        <f>ROUND(I129*H129,2)</f>
        <v>0</v>
      </c>
      <c r="K129" s="248" t="s">
        <v>3</v>
      </c>
      <c r="L129" s="2"/>
      <c r="M129" s="4" t="s">
        <v>3</v>
      </c>
      <c r="N129" s="179" t="s">
        <v>43</v>
      </c>
      <c r="O129" s="53"/>
      <c r="P129" s="180">
        <f>O129*H129</f>
        <v>0</v>
      </c>
      <c r="Q129" s="180">
        <v>0</v>
      </c>
      <c r="R129" s="180">
        <f>Q129*H129</f>
        <v>0</v>
      </c>
      <c r="S129" s="180">
        <v>0</v>
      </c>
      <c r="T129" s="181">
        <f>S129*H129</f>
        <v>0</v>
      </c>
      <c r="U129" s="12"/>
      <c r="V129" s="12"/>
      <c r="W129" s="12"/>
      <c r="X129" s="12"/>
      <c r="Y129" s="12"/>
      <c r="Z129" s="12"/>
      <c r="AA129" s="12"/>
      <c r="AB129" s="12"/>
      <c r="AC129" s="12"/>
      <c r="AD129" s="12"/>
      <c r="AE129" s="12"/>
      <c r="AR129" s="182" t="s">
        <v>232</v>
      </c>
      <c r="AT129" s="182" t="s">
        <v>149</v>
      </c>
      <c r="AU129" s="182" t="s">
        <v>80</v>
      </c>
      <c r="AY129" s="22" t="s">
        <v>145</v>
      </c>
      <c r="BE129" s="183">
        <f>IF(N129="základní",J129,0)</f>
        <v>0</v>
      </c>
      <c r="BF129" s="183">
        <f>IF(N129="snížená",J129,0)</f>
        <v>0</v>
      </c>
      <c r="BG129" s="183">
        <f>IF(N129="zákl. přenesená",J129,0)</f>
        <v>0</v>
      </c>
      <c r="BH129" s="183">
        <f>IF(N129="sníž. přenesená",J129,0)</f>
        <v>0</v>
      </c>
      <c r="BI129" s="183">
        <f>IF(N129="nulová",J129,0)</f>
        <v>0</v>
      </c>
      <c r="BJ129" s="22" t="s">
        <v>15</v>
      </c>
      <c r="BK129" s="183">
        <f>ROUND(I129*H129,2)</f>
        <v>0</v>
      </c>
      <c r="BL129" s="22" t="s">
        <v>232</v>
      </c>
      <c r="BM129" s="182" t="s">
        <v>1934</v>
      </c>
    </row>
    <row r="130" spans="1:65" s="35" customFormat="1" ht="16.5" customHeight="1">
      <c r="A130" s="12"/>
      <c r="B130" s="2"/>
      <c r="C130" s="246" t="s">
        <v>323</v>
      </c>
      <c r="D130" s="246" t="s">
        <v>149</v>
      </c>
      <c r="E130" s="247" t="s">
        <v>1935</v>
      </c>
      <c r="F130" s="248" t="s">
        <v>1936</v>
      </c>
      <c r="G130" s="249" t="s">
        <v>925</v>
      </c>
      <c r="H130" s="250">
        <v>1</v>
      </c>
      <c r="I130" s="3"/>
      <c r="J130" s="272">
        <f>ROUND(I130*H130,2)</f>
        <v>0</v>
      </c>
      <c r="K130" s="248" t="s">
        <v>3</v>
      </c>
      <c r="L130" s="2"/>
      <c r="M130" s="4" t="s">
        <v>3</v>
      </c>
      <c r="N130" s="179" t="s">
        <v>43</v>
      </c>
      <c r="O130" s="53"/>
      <c r="P130" s="180">
        <f>O130*H130</f>
        <v>0</v>
      </c>
      <c r="Q130" s="180">
        <v>0</v>
      </c>
      <c r="R130" s="180">
        <f>Q130*H130</f>
        <v>0</v>
      </c>
      <c r="S130" s="180">
        <v>0</v>
      </c>
      <c r="T130" s="181">
        <f>S130*H130</f>
        <v>0</v>
      </c>
      <c r="U130" s="12"/>
      <c r="V130" s="12"/>
      <c r="W130" s="12"/>
      <c r="X130" s="12"/>
      <c r="Y130" s="12"/>
      <c r="Z130" s="12"/>
      <c r="AA130" s="12"/>
      <c r="AB130" s="12"/>
      <c r="AC130" s="12"/>
      <c r="AD130" s="12"/>
      <c r="AE130" s="12"/>
      <c r="AR130" s="182" t="s">
        <v>232</v>
      </c>
      <c r="AT130" s="182" t="s">
        <v>149</v>
      </c>
      <c r="AU130" s="182" t="s">
        <v>80</v>
      </c>
      <c r="AY130" s="22" t="s">
        <v>145</v>
      </c>
      <c r="BE130" s="183">
        <f>IF(N130="základní",J130,0)</f>
        <v>0</v>
      </c>
      <c r="BF130" s="183">
        <f>IF(N130="snížená",J130,0)</f>
        <v>0</v>
      </c>
      <c r="BG130" s="183">
        <f>IF(N130="zákl. přenesená",J130,0)</f>
        <v>0</v>
      </c>
      <c r="BH130" s="183">
        <f>IF(N130="sníž. přenesená",J130,0)</f>
        <v>0</v>
      </c>
      <c r="BI130" s="183">
        <f>IF(N130="nulová",J130,0)</f>
        <v>0</v>
      </c>
      <c r="BJ130" s="22" t="s">
        <v>15</v>
      </c>
      <c r="BK130" s="183">
        <f>ROUND(I130*H130,2)</f>
        <v>0</v>
      </c>
      <c r="BL130" s="22" t="s">
        <v>232</v>
      </c>
      <c r="BM130" s="182" t="s">
        <v>1937</v>
      </c>
    </row>
    <row r="131" spans="1:65" s="35" customFormat="1" ht="16.5" customHeight="1">
      <c r="A131" s="12"/>
      <c r="B131" s="2"/>
      <c r="C131" s="246" t="s">
        <v>330</v>
      </c>
      <c r="D131" s="246" t="s">
        <v>149</v>
      </c>
      <c r="E131" s="247" t="s">
        <v>1938</v>
      </c>
      <c r="F131" s="248" t="s">
        <v>1939</v>
      </c>
      <c r="G131" s="249" t="s">
        <v>925</v>
      </c>
      <c r="H131" s="250">
        <v>1</v>
      </c>
      <c r="I131" s="3"/>
      <c r="J131" s="272">
        <f>ROUND(I131*H131,2)</f>
        <v>0</v>
      </c>
      <c r="K131" s="248" t="s">
        <v>3</v>
      </c>
      <c r="L131" s="2"/>
      <c r="M131" s="4" t="s">
        <v>3</v>
      </c>
      <c r="N131" s="179" t="s">
        <v>43</v>
      </c>
      <c r="O131" s="53"/>
      <c r="P131" s="180">
        <f>O131*H131</f>
        <v>0</v>
      </c>
      <c r="Q131" s="180">
        <v>0</v>
      </c>
      <c r="R131" s="180">
        <f>Q131*H131</f>
        <v>0</v>
      </c>
      <c r="S131" s="180">
        <v>0</v>
      </c>
      <c r="T131" s="181">
        <f>S131*H131</f>
        <v>0</v>
      </c>
      <c r="U131" s="12"/>
      <c r="V131" s="12"/>
      <c r="W131" s="12"/>
      <c r="X131" s="12"/>
      <c r="Y131" s="12"/>
      <c r="Z131" s="12"/>
      <c r="AA131" s="12"/>
      <c r="AB131" s="12"/>
      <c r="AC131" s="12"/>
      <c r="AD131" s="12"/>
      <c r="AE131" s="12"/>
      <c r="AR131" s="182" t="s">
        <v>232</v>
      </c>
      <c r="AT131" s="182" t="s">
        <v>149</v>
      </c>
      <c r="AU131" s="182" t="s">
        <v>80</v>
      </c>
      <c r="AY131" s="22" t="s">
        <v>145</v>
      </c>
      <c r="BE131" s="183">
        <f>IF(N131="základní",J131,0)</f>
        <v>0</v>
      </c>
      <c r="BF131" s="183">
        <f>IF(N131="snížená",J131,0)</f>
        <v>0</v>
      </c>
      <c r="BG131" s="183">
        <f>IF(N131="zákl. přenesená",J131,0)</f>
        <v>0</v>
      </c>
      <c r="BH131" s="183">
        <f>IF(N131="sníž. přenesená",J131,0)</f>
        <v>0</v>
      </c>
      <c r="BI131" s="183">
        <f>IF(N131="nulová",J131,0)</f>
        <v>0</v>
      </c>
      <c r="BJ131" s="22" t="s">
        <v>15</v>
      </c>
      <c r="BK131" s="183">
        <f>ROUND(I131*H131,2)</f>
        <v>0</v>
      </c>
      <c r="BL131" s="22" t="s">
        <v>232</v>
      </c>
      <c r="BM131" s="182" t="s">
        <v>1940</v>
      </c>
    </row>
    <row r="132" spans="1:65" s="35" customFormat="1" ht="16.5" customHeight="1">
      <c r="A132" s="12"/>
      <c r="B132" s="2"/>
      <c r="C132" s="246" t="s">
        <v>335</v>
      </c>
      <c r="D132" s="246" t="s">
        <v>149</v>
      </c>
      <c r="E132" s="247" t="s">
        <v>1941</v>
      </c>
      <c r="F132" s="248" t="s">
        <v>1942</v>
      </c>
      <c r="G132" s="249" t="s">
        <v>925</v>
      </c>
      <c r="H132" s="250">
        <v>1</v>
      </c>
      <c r="I132" s="3"/>
      <c r="J132" s="272">
        <f>ROUND(I132*H132,2)</f>
        <v>0</v>
      </c>
      <c r="K132" s="248" t="s">
        <v>3</v>
      </c>
      <c r="L132" s="2"/>
      <c r="M132" s="11" t="s">
        <v>3</v>
      </c>
      <c r="N132" s="206" t="s">
        <v>43</v>
      </c>
      <c r="O132" s="207"/>
      <c r="P132" s="208">
        <f>O132*H132</f>
        <v>0</v>
      </c>
      <c r="Q132" s="208">
        <v>0</v>
      </c>
      <c r="R132" s="208">
        <f>Q132*H132</f>
        <v>0</v>
      </c>
      <c r="S132" s="208">
        <v>0</v>
      </c>
      <c r="T132" s="209">
        <f>S132*H132</f>
        <v>0</v>
      </c>
      <c r="U132" s="12"/>
      <c r="V132" s="12"/>
      <c r="W132" s="12"/>
      <c r="X132" s="12"/>
      <c r="Y132" s="12"/>
      <c r="Z132" s="12"/>
      <c r="AA132" s="12"/>
      <c r="AB132" s="12"/>
      <c r="AC132" s="12"/>
      <c r="AD132" s="12"/>
      <c r="AE132" s="12"/>
      <c r="AR132" s="182" t="s">
        <v>232</v>
      </c>
      <c r="AT132" s="182" t="s">
        <v>149</v>
      </c>
      <c r="AU132" s="182" t="s">
        <v>80</v>
      </c>
      <c r="AY132" s="22" t="s">
        <v>145</v>
      </c>
      <c r="BE132" s="183">
        <f>IF(N132="základní",J132,0)</f>
        <v>0</v>
      </c>
      <c r="BF132" s="183">
        <f>IF(N132="snížená",J132,0)</f>
        <v>0</v>
      </c>
      <c r="BG132" s="183">
        <f>IF(N132="zákl. přenesená",J132,0)</f>
        <v>0</v>
      </c>
      <c r="BH132" s="183">
        <f>IF(N132="sníž. přenesená",J132,0)</f>
        <v>0</v>
      </c>
      <c r="BI132" s="183">
        <f>IF(N132="nulová",J132,0)</f>
        <v>0</v>
      </c>
      <c r="BJ132" s="22" t="s">
        <v>15</v>
      </c>
      <c r="BK132" s="183">
        <f>ROUND(I132*H132,2)</f>
        <v>0</v>
      </c>
      <c r="BL132" s="22" t="s">
        <v>232</v>
      </c>
      <c r="BM132" s="182" t="s">
        <v>1943</v>
      </c>
    </row>
    <row r="133" spans="1:31" s="35" customFormat="1" ht="6.95" customHeight="1">
      <c r="A133" s="12"/>
      <c r="B133" s="39"/>
      <c r="C133" s="117"/>
      <c r="D133" s="117"/>
      <c r="E133" s="117"/>
      <c r="F133" s="117"/>
      <c r="G133" s="117"/>
      <c r="H133" s="117"/>
      <c r="I133" s="40"/>
      <c r="J133" s="117"/>
      <c r="K133" s="117"/>
      <c r="L133" s="2"/>
      <c r="M133" s="12"/>
      <c r="O133" s="12"/>
      <c r="P133" s="12"/>
      <c r="Q133" s="12"/>
      <c r="R133" s="12"/>
      <c r="S133" s="12"/>
      <c r="T133" s="12"/>
      <c r="U133" s="12"/>
      <c r="V133" s="12"/>
      <c r="W133" s="12"/>
      <c r="X133" s="12"/>
      <c r="Y133" s="12"/>
      <c r="Z133" s="12"/>
      <c r="AA133" s="12"/>
      <c r="AB133" s="12"/>
      <c r="AC133" s="12"/>
      <c r="AD133" s="12"/>
      <c r="AE133" s="12"/>
    </row>
    <row r="134" spans="3:8" ht="12">
      <c r="C134" s="90"/>
      <c r="D134" s="90"/>
      <c r="E134" s="90"/>
      <c r="F134" s="90"/>
      <c r="G134" s="90"/>
      <c r="H134" s="90"/>
    </row>
  </sheetData>
  <sheetProtection password="FFE0" sheet="1" objects="1" scenarios="1"/>
  <autoFilter ref="C90:K132"/>
  <mergeCells count="12">
    <mergeCell ref="E83:H83"/>
    <mergeCell ref="L2:V2"/>
    <mergeCell ref="E50:H50"/>
    <mergeCell ref="E52:H52"/>
    <mergeCell ref="E54:H54"/>
    <mergeCell ref="E79:H79"/>
    <mergeCell ref="E81:H8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7"/>
  <sheetViews>
    <sheetView showGridLines="0" workbookViewId="0" topLeftCell="A87">
      <selection activeCell="F91" sqref="F91"/>
    </sheetView>
  </sheetViews>
  <sheetFormatPr defaultColWidth="9.140625" defaultRowHeight="12"/>
  <cols>
    <col min="1" max="1" width="8.28125" style="19" customWidth="1"/>
    <col min="2" max="2" width="1.1484375" style="19" customWidth="1"/>
    <col min="3" max="3" width="4.140625" style="19" customWidth="1"/>
    <col min="4" max="4" width="4.28125" style="19" customWidth="1"/>
    <col min="5" max="5" width="17.140625" style="19" customWidth="1"/>
    <col min="6" max="6" width="50.8515625" style="19" customWidth="1"/>
    <col min="7" max="7" width="7.421875" style="19" customWidth="1"/>
    <col min="8" max="8" width="14.00390625" style="19" customWidth="1"/>
    <col min="9" max="9" width="15.8515625" style="19" customWidth="1"/>
    <col min="10" max="11" width="22.28125" style="19" customWidth="1"/>
    <col min="12" max="12" width="9.28125" style="19" customWidth="1"/>
    <col min="13" max="13" width="10.8515625" style="19" hidden="1" customWidth="1"/>
    <col min="14" max="14" width="9.28125" style="19" hidden="1" customWidth="1"/>
    <col min="15" max="20" width="14.140625" style="19" hidden="1" customWidth="1"/>
    <col min="21" max="21" width="16.28125" style="19" hidden="1" customWidth="1"/>
    <col min="22" max="22" width="12.28125" style="19" customWidth="1"/>
    <col min="23" max="23" width="16.28125" style="19" customWidth="1"/>
    <col min="24" max="24" width="12.28125" style="19" customWidth="1"/>
    <col min="25" max="25" width="15.00390625" style="19" customWidth="1"/>
    <col min="26" max="26" width="11.00390625" style="19" customWidth="1"/>
    <col min="27" max="27" width="15.00390625" style="19" customWidth="1"/>
    <col min="28" max="28" width="16.28125" style="19" customWidth="1"/>
    <col min="29" max="29" width="11.00390625" style="19" customWidth="1"/>
    <col min="30" max="30" width="15.00390625" style="19" customWidth="1"/>
    <col min="31" max="31" width="16.28125" style="19" customWidth="1"/>
    <col min="32" max="43" width="9.28125" style="19" customWidth="1"/>
    <col min="44" max="65" width="9.28125" style="19" hidden="1" customWidth="1"/>
    <col min="66" max="16384" width="9.28125" style="19" customWidth="1"/>
  </cols>
  <sheetData>
    <row r="1" ht="12"/>
    <row r="2" spans="12:46" ht="36.95" customHeight="1">
      <c r="L2" s="20" t="s">
        <v>6</v>
      </c>
      <c r="M2" s="21"/>
      <c r="N2" s="21"/>
      <c r="O2" s="21"/>
      <c r="P2" s="21"/>
      <c r="Q2" s="21"/>
      <c r="R2" s="21"/>
      <c r="S2" s="21"/>
      <c r="T2" s="21"/>
      <c r="U2" s="21"/>
      <c r="V2" s="21"/>
      <c r="AT2" s="22" t="s">
        <v>101</v>
      </c>
    </row>
    <row r="3" spans="2:46" ht="6.95" customHeight="1">
      <c r="B3" s="23"/>
      <c r="C3" s="24"/>
      <c r="D3" s="24"/>
      <c r="E3" s="24"/>
      <c r="F3" s="24"/>
      <c r="G3" s="24"/>
      <c r="H3" s="24"/>
      <c r="I3" s="24"/>
      <c r="J3" s="24"/>
      <c r="K3" s="24"/>
      <c r="L3" s="25"/>
      <c r="AT3" s="22" t="s">
        <v>80</v>
      </c>
    </row>
    <row r="4" spans="2:46" ht="24.95" customHeight="1">
      <c r="B4" s="25"/>
      <c r="C4" s="90"/>
      <c r="D4" s="89" t="s">
        <v>102</v>
      </c>
      <c r="E4" s="90"/>
      <c r="F4" s="90"/>
      <c r="G4" s="90"/>
      <c r="H4" s="90"/>
      <c r="I4" s="90"/>
      <c r="J4" s="90"/>
      <c r="K4" s="90"/>
      <c r="L4" s="25"/>
      <c r="M4" s="151" t="s">
        <v>11</v>
      </c>
      <c r="AT4" s="22" t="s">
        <v>4</v>
      </c>
    </row>
    <row r="5" spans="2:12" ht="6.95" customHeight="1">
      <c r="B5" s="25"/>
      <c r="C5" s="90"/>
      <c r="D5" s="90"/>
      <c r="E5" s="90"/>
      <c r="F5" s="90"/>
      <c r="G5" s="90"/>
      <c r="H5" s="90"/>
      <c r="I5" s="90"/>
      <c r="J5" s="90"/>
      <c r="K5" s="90"/>
      <c r="L5" s="25"/>
    </row>
    <row r="6" spans="2:12" ht="12" customHeight="1">
      <c r="B6" s="25"/>
      <c r="C6" s="90"/>
      <c r="D6" s="94" t="s">
        <v>17</v>
      </c>
      <c r="E6" s="90"/>
      <c r="F6" s="90"/>
      <c r="G6" s="90"/>
      <c r="H6" s="90"/>
      <c r="I6" s="90"/>
      <c r="J6" s="90"/>
      <c r="K6" s="90"/>
      <c r="L6" s="25"/>
    </row>
    <row r="7" spans="2:12" ht="26.25" customHeight="1">
      <c r="B7" s="25"/>
      <c r="C7" s="90"/>
      <c r="D7" s="90"/>
      <c r="E7" s="210" t="str">
        <f>'Rekapitulace stavby'!K6</f>
        <v>Stavební úpravy pro urgentní příjem interních oborů Nemocnice Tábor, a.s.</v>
      </c>
      <c r="F7" s="211"/>
      <c r="G7" s="211"/>
      <c r="H7" s="211"/>
      <c r="I7" s="90"/>
      <c r="J7" s="90"/>
      <c r="K7" s="90"/>
      <c r="L7" s="25"/>
    </row>
    <row r="8" spans="2:12" ht="12" customHeight="1">
      <c r="B8" s="25"/>
      <c r="C8" s="90"/>
      <c r="D8" s="94" t="s">
        <v>103</v>
      </c>
      <c r="E8" s="90"/>
      <c r="F8" s="90"/>
      <c r="G8" s="90"/>
      <c r="H8" s="90"/>
      <c r="I8" s="90"/>
      <c r="J8" s="90"/>
      <c r="K8" s="90"/>
      <c r="L8" s="25"/>
    </row>
    <row r="9" spans="1:31" s="35" customFormat="1" ht="16.5" customHeight="1">
      <c r="A9" s="12"/>
      <c r="B9" s="2"/>
      <c r="C9" s="99"/>
      <c r="D9" s="99"/>
      <c r="E9" s="210" t="s">
        <v>104</v>
      </c>
      <c r="F9" s="212"/>
      <c r="G9" s="212"/>
      <c r="H9" s="212"/>
      <c r="I9" s="99"/>
      <c r="J9" s="99"/>
      <c r="K9" s="99"/>
      <c r="L9" s="152"/>
      <c r="S9" s="12"/>
      <c r="T9" s="12"/>
      <c r="U9" s="12"/>
      <c r="V9" s="12"/>
      <c r="W9" s="12"/>
      <c r="X9" s="12"/>
      <c r="Y9" s="12"/>
      <c r="Z9" s="12"/>
      <c r="AA9" s="12"/>
      <c r="AB9" s="12"/>
      <c r="AC9" s="12"/>
      <c r="AD9" s="12"/>
      <c r="AE9" s="12"/>
    </row>
    <row r="10" spans="1:31" s="35" customFormat="1" ht="12" customHeight="1">
      <c r="A10" s="12"/>
      <c r="B10" s="2"/>
      <c r="C10" s="99"/>
      <c r="D10" s="94" t="s">
        <v>105</v>
      </c>
      <c r="E10" s="99"/>
      <c r="F10" s="99"/>
      <c r="G10" s="99"/>
      <c r="H10" s="99"/>
      <c r="I10" s="99"/>
      <c r="J10" s="99"/>
      <c r="K10" s="99"/>
      <c r="L10" s="152"/>
      <c r="S10" s="12"/>
      <c r="T10" s="12"/>
      <c r="U10" s="12"/>
      <c r="V10" s="12"/>
      <c r="W10" s="12"/>
      <c r="X10" s="12"/>
      <c r="Y10" s="12"/>
      <c r="Z10" s="12"/>
      <c r="AA10" s="12"/>
      <c r="AB10" s="12"/>
      <c r="AC10" s="12"/>
      <c r="AD10" s="12"/>
      <c r="AE10" s="12"/>
    </row>
    <row r="11" spans="1:31" s="35" customFormat="1" ht="16.5" customHeight="1">
      <c r="A11" s="12"/>
      <c r="B11" s="2"/>
      <c r="C11" s="99"/>
      <c r="D11" s="99"/>
      <c r="E11" s="122" t="s">
        <v>1944</v>
      </c>
      <c r="F11" s="212"/>
      <c r="G11" s="212"/>
      <c r="H11" s="212"/>
      <c r="I11" s="99"/>
      <c r="J11" s="99"/>
      <c r="K11" s="99"/>
      <c r="L11" s="152"/>
      <c r="S11" s="12"/>
      <c r="T11" s="12"/>
      <c r="U11" s="12"/>
      <c r="V11" s="12"/>
      <c r="W11" s="12"/>
      <c r="X11" s="12"/>
      <c r="Y11" s="12"/>
      <c r="Z11" s="12"/>
      <c r="AA11" s="12"/>
      <c r="AB11" s="12"/>
      <c r="AC11" s="12"/>
      <c r="AD11" s="12"/>
      <c r="AE11" s="12"/>
    </row>
    <row r="12" spans="1:31" s="35" customFormat="1" ht="12">
      <c r="A12" s="12"/>
      <c r="B12" s="2"/>
      <c r="C12" s="99"/>
      <c r="D12" s="99"/>
      <c r="E12" s="99"/>
      <c r="F12" s="99"/>
      <c r="G12" s="99"/>
      <c r="H12" s="99"/>
      <c r="I12" s="99"/>
      <c r="J12" s="99"/>
      <c r="K12" s="99"/>
      <c r="L12" s="152"/>
      <c r="S12" s="12"/>
      <c r="T12" s="12"/>
      <c r="U12" s="12"/>
      <c r="V12" s="12"/>
      <c r="W12" s="12"/>
      <c r="X12" s="12"/>
      <c r="Y12" s="12"/>
      <c r="Z12" s="12"/>
      <c r="AA12" s="12"/>
      <c r="AB12" s="12"/>
      <c r="AC12" s="12"/>
      <c r="AD12" s="12"/>
      <c r="AE12" s="12"/>
    </row>
    <row r="13" spans="1:31" s="35" customFormat="1" ht="12" customHeight="1">
      <c r="A13" s="12"/>
      <c r="B13" s="2"/>
      <c r="C13" s="99"/>
      <c r="D13" s="94" t="s">
        <v>19</v>
      </c>
      <c r="E13" s="99"/>
      <c r="F13" s="95" t="s">
        <v>3</v>
      </c>
      <c r="G13" s="99"/>
      <c r="H13" s="99"/>
      <c r="I13" s="94" t="s">
        <v>20</v>
      </c>
      <c r="J13" s="95" t="s">
        <v>3</v>
      </c>
      <c r="K13" s="99"/>
      <c r="L13" s="152"/>
      <c r="S13" s="12"/>
      <c r="T13" s="12"/>
      <c r="U13" s="12"/>
      <c r="V13" s="12"/>
      <c r="W13" s="12"/>
      <c r="X13" s="12"/>
      <c r="Y13" s="12"/>
      <c r="Z13" s="12"/>
      <c r="AA13" s="12"/>
      <c r="AB13" s="12"/>
      <c r="AC13" s="12"/>
      <c r="AD13" s="12"/>
      <c r="AE13" s="12"/>
    </row>
    <row r="14" spans="1:31" s="35" customFormat="1" ht="12" customHeight="1">
      <c r="A14" s="12"/>
      <c r="B14" s="2"/>
      <c r="C14" s="99"/>
      <c r="D14" s="94" t="s">
        <v>21</v>
      </c>
      <c r="E14" s="99"/>
      <c r="F14" s="95" t="s">
        <v>22</v>
      </c>
      <c r="G14" s="99"/>
      <c r="H14" s="99"/>
      <c r="I14" s="94" t="s">
        <v>23</v>
      </c>
      <c r="J14" s="213" t="str">
        <f>'Rekapitulace stavby'!AN8</f>
        <v>29. 4. 2020</v>
      </c>
      <c r="K14" s="99"/>
      <c r="L14" s="152"/>
      <c r="S14" s="12"/>
      <c r="T14" s="12"/>
      <c r="U14" s="12"/>
      <c r="V14" s="12"/>
      <c r="W14" s="12"/>
      <c r="X14" s="12"/>
      <c r="Y14" s="12"/>
      <c r="Z14" s="12"/>
      <c r="AA14" s="12"/>
      <c r="AB14" s="12"/>
      <c r="AC14" s="12"/>
      <c r="AD14" s="12"/>
      <c r="AE14" s="12"/>
    </row>
    <row r="15" spans="1:31" s="35" customFormat="1" ht="10.9" customHeight="1">
      <c r="A15" s="12"/>
      <c r="B15" s="2"/>
      <c r="C15" s="99"/>
      <c r="D15" s="99"/>
      <c r="E15" s="99"/>
      <c r="F15" s="99"/>
      <c r="G15" s="99"/>
      <c r="H15" s="99"/>
      <c r="I15" s="99"/>
      <c r="J15" s="99"/>
      <c r="K15" s="99"/>
      <c r="L15" s="152"/>
      <c r="S15" s="12"/>
      <c r="T15" s="12"/>
      <c r="U15" s="12"/>
      <c r="V15" s="12"/>
      <c r="W15" s="12"/>
      <c r="X15" s="12"/>
      <c r="Y15" s="12"/>
      <c r="Z15" s="12"/>
      <c r="AA15" s="12"/>
      <c r="AB15" s="12"/>
      <c r="AC15" s="12"/>
      <c r="AD15" s="12"/>
      <c r="AE15" s="12"/>
    </row>
    <row r="16" spans="1:31" s="35" customFormat="1" ht="12" customHeight="1">
      <c r="A16" s="12"/>
      <c r="B16" s="2"/>
      <c r="C16" s="99"/>
      <c r="D16" s="94" t="s">
        <v>25</v>
      </c>
      <c r="E16" s="99"/>
      <c r="F16" s="99"/>
      <c r="G16" s="99"/>
      <c r="H16" s="99"/>
      <c r="I16" s="94" t="s">
        <v>26</v>
      </c>
      <c r="J16" s="95" t="s">
        <v>3</v>
      </c>
      <c r="K16" s="99"/>
      <c r="L16" s="152"/>
      <c r="S16" s="12"/>
      <c r="T16" s="12"/>
      <c r="U16" s="12"/>
      <c r="V16" s="12"/>
      <c r="W16" s="12"/>
      <c r="X16" s="12"/>
      <c r="Y16" s="12"/>
      <c r="Z16" s="12"/>
      <c r="AA16" s="12"/>
      <c r="AB16" s="12"/>
      <c r="AC16" s="12"/>
      <c r="AD16" s="12"/>
      <c r="AE16" s="12"/>
    </row>
    <row r="17" spans="1:31" s="35" customFormat="1" ht="18" customHeight="1">
      <c r="A17" s="12"/>
      <c r="B17" s="2"/>
      <c r="C17" s="99"/>
      <c r="D17" s="99"/>
      <c r="E17" s="95" t="s">
        <v>27</v>
      </c>
      <c r="F17" s="99"/>
      <c r="G17" s="99"/>
      <c r="H17" s="99"/>
      <c r="I17" s="94" t="s">
        <v>28</v>
      </c>
      <c r="J17" s="95" t="s">
        <v>3</v>
      </c>
      <c r="K17" s="99"/>
      <c r="L17" s="152"/>
      <c r="S17" s="12"/>
      <c r="T17" s="12"/>
      <c r="U17" s="12"/>
      <c r="V17" s="12"/>
      <c r="W17" s="12"/>
      <c r="X17" s="12"/>
      <c r="Y17" s="12"/>
      <c r="Z17" s="12"/>
      <c r="AA17" s="12"/>
      <c r="AB17" s="12"/>
      <c r="AC17" s="12"/>
      <c r="AD17" s="12"/>
      <c r="AE17" s="12"/>
    </row>
    <row r="18" spans="1:31" s="35" customFormat="1" ht="6.95" customHeight="1">
      <c r="A18" s="12"/>
      <c r="B18" s="2"/>
      <c r="C18" s="99"/>
      <c r="D18" s="99"/>
      <c r="E18" s="99"/>
      <c r="F18" s="99"/>
      <c r="G18" s="99"/>
      <c r="H18" s="99"/>
      <c r="I18" s="99"/>
      <c r="J18" s="99"/>
      <c r="K18" s="99"/>
      <c r="L18" s="152"/>
      <c r="S18" s="12"/>
      <c r="T18" s="12"/>
      <c r="U18" s="12"/>
      <c r="V18" s="12"/>
      <c r="W18" s="12"/>
      <c r="X18" s="12"/>
      <c r="Y18" s="12"/>
      <c r="Z18" s="12"/>
      <c r="AA18" s="12"/>
      <c r="AB18" s="12"/>
      <c r="AC18" s="12"/>
      <c r="AD18" s="12"/>
      <c r="AE18" s="12"/>
    </row>
    <row r="19" spans="1:31" s="35" customFormat="1" ht="12" customHeight="1">
      <c r="A19" s="12"/>
      <c r="B19" s="2"/>
      <c r="C19" s="12"/>
      <c r="D19" s="32" t="s">
        <v>29</v>
      </c>
      <c r="E19" s="12"/>
      <c r="F19" s="12"/>
      <c r="G19" s="12"/>
      <c r="H19" s="12"/>
      <c r="I19" s="32" t="s">
        <v>26</v>
      </c>
      <c r="J19" s="15" t="str">
        <f>'Rekapitulace stavby'!AN13</f>
        <v>Vyplň údaj</v>
      </c>
      <c r="K19" s="12"/>
      <c r="L19" s="152"/>
      <c r="S19" s="12"/>
      <c r="T19" s="12"/>
      <c r="U19" s="12"/>
      <c r="V19" s="12"/>
      <c r="W19" s="12"/>
      <c r="X19" s="12"/>
      <c r="Y19" s="12"/>
      <c r="Z19" s="12"/>
      <c r="AA19" s="12"/>
      <c r="AB19" s="12"/>
      <c r="AC19" s="12"/>
      <c r="AD19" s="12"/>
      <c r="AE19" s="12"/>
    </row>
    <row r="20" spans="1:31" s="35" customFormat="1" ht="18" customHeight="1">
      <c r="A20" s="12"/>
      <c r="B20" s="2"/>
      <c r="C20" s="12"/>
      <c r="D20" s="12"/>
      <c r="E20" s="17" t="str">
        <f>'Rekapitulace stavby'!E14</f>
        <v>Vyplň údaj</v>
      </c>
      <c r="F20" s="29"/>
      <c r="G20" s="29"/>
      <c r="H20" s="29"/>
      <c r="I20" s="32" t="s">
        <v>28</v>
      </c>
      <c r="J20" s="15" t="str">
        <f>'Rekapitulace stavby'!AN14</f>
        <v>Vyplň údaj</v>
      </c>
      <c r="K20" s="12"/>
      <c r="L20" s="152"/>
      <c r="S20" s="12"/>
      <c r="T20" s="12"/>
      <c r="U20" s="12"/>
      <c r="V20" s="12"/>
      <c r="W20" s="12"/>
      <c r="X20" s="12"/>
      <c r="Y20" s="12"/>
      <c r="Z20" s="12"/>
      <c r="AA20" s="12"/>
      <c r="AB20" s="12"/>
      <c r="AC20" s="12"/>
      <c r="AD20" s="12"/>
      <c r="AE20" s="12"/>
    </row>
    <row r="21" spans="1:31" s="35" customFormat="1" ht="6.95" customHeight="1">
      <c r="A21" s="12"/>
      <c r="B21" s="2"/>
      <c r="C21" s="12"/>
      <c r="D21" s="12"/>
      <c r="E21" s="12"/>
      <c r="F21" s="12"/>
      <c r="G21" s="12"/>
      <c r="H21" s="12"/>
      <c r="I21" s="12"/>
      <c r="J21" s="12"/>
      <c r="K21" s="12"/>
      <c r="L21" s="152"/>
      <c r="S21" s="12"/>
      <c r="T21" s="12"/>
      <c r="U21" s="12"/>
      <c r="V21" s="12"/>
      <c r="W21" s="12"/>
      <c r="X21" s="12"/>
      <c r="Y21" s="12"/>
      <c r="Z21" s="12"/>
      <c r="AA21" s="12"/>
      <c r="AB21" s="12"/>
      <c r="AC21" s="12"/>
      <c r="AD21" s="12"/>
      <c r="AE21" s="12"/>
    </row>
    <row r="22" spans="1:31" s="35" customFormat="1" ht="12" customHeight="1">
      <c r="A22" s="12"/>
      <c r="B22" s="2"/>
      <c r="C22" s="99"/>
      <c r="D22" s="94" t="s">
        <v>31</v>
      </c>
      <c r="E22" s="99"/>
      <c r="F22" s="99"/>
      <c r="G22" s="99"/>
      <c r="H22" s="99"/>
      <c r="I22" s="94" t="s">
        <v>26</v>
      </c>
      <c r="J22" s="95" t="s">
        <v>3</v>
      </c>
      <c r="K22" s="99"/>
      <c r="L22" s="152"/>
      <c r="S22" s="12"/>
      <c r="T22" s="12"/>
      <c r="U22" s="12"/>
      <c r="V22" s="12"/>
      <c r="W22" s="12"/>
      <c r="X22" s="12"/>
      <c r="Y22" s="12"/>
      <c r="Z22" s="12"/>
      <c r="AA22" s="12"/>
      <c r="AB22" s="12"/>
      <c r="AC22" s="12"/>
      <c r="AD22" s="12"/>
      <c r="AE22" s="12"/>
    </row>
    <row r="23" spans="1:31" s="35" customFormat="1" ht="18" customHeight="1">
      <c r="A23" s="12"/>
      <c r="B23" s="2"/>
      <c r="C23" s="99"/>
      <c r="D23" s="99"/>
      <c r="E23" s="95" t="s">
        <v>32</v>
      </c>
      <c r="F23" s="99"/>
      <c r="G23" s="99"/>
      <c r="H23" s="99"/>
      <c r="I23" s="94" t="s">
        <v>28</v>
      </c>
      <c r="J23" s="95" t="s">
        <v>3</v>
      </c>
      <c r="K23" s="99"/>
      <c r="L23" s="152"/>
      <c r="S23" s="12"/>
      <c r="T23" s="12"/>
      <c r="U23" s="12"/>
      <c r="V23" s="12"/>
      <c r="W23" s="12"/>
      <c r="X23" s="12"/>
      <c r="Y23" s="12"/>
      <c r="Z23" s="12"/>
      <c r="AA23" s="12"/>
      <c r="AB23" s="12"/>
      <c r="AC23" s="12"/>
      <c r="AD23" s="12"/>
      <c r="AE23" s="12"/>
    </row>
    <row r="24" spans="1:31" s="35" customFormat="1" ht="6.95" customHeight="1">
      <c r="A24" s="12"/>
      <c r="B24" s="2"/>
      <c r="C24" s="99"/>
      <c r="D24" s="99"/>
      <c r="E24" s="99"/>
      <c r="F24" s="99"/>
      <c r="G24" s="99"/>
      <c r="H24" s="99"/>
      <c r="I24" s="99"/>
      <c r="J24" s="99"/>
      <c r="K24" s="99"/>
      <c r="L24" s="152"/>
      <c r="S24" s="12"/>
      <c r="T24" s="12"/>
      <c r="U24" s="12"/>
      <c r="V24" s="12"/>
      <c r="W24" s="12"/>
      <c r="X24" s="12"/>
      <c r="Y24" s="12"/>
      <c r="Z24" s="12"/>
      <c r="AA24" s="12"/>
      <c r="AB24" s="12"/>
      <c r="AC24" s="12"/>
      <c r="AD24" s="12"/>
      <c r="AE24" s="12"/>
    </row>
    <row r="25" spans="1:31" s="35" customFormat="1" ht="12" customHeight="1">
      <c r="A25" s="12"/>
      <c r="B25" s="2"/>
      <c r="C25" s="99"/>
      <c r="D25" s="94" t="s">
        <v>34</v>
      </c>
      <c r="E25" s="99"/>
      <c r="F25" s="99"/>
      <c r="G25" s="99"/>
      <c r="H25" s="99"/>
      <c r="I25" s="94" t="s">
        <v>26</v>
      </c>
      <c r="J25" s="95" t="str">
        <f>IF('Rekapitulace stavby'!AN19="","",'Rekapitulace stavby'!AN19)</f>
        <v/>
      </c>
      <c r="K25" s="99"/>
      <c r="L25" s="152"/>
      <c r="S25" s="12"/>
      <c r="T25" s="12"/>
      <c r="U25" s="12"/>
      <c r="V25" s="12"/>
      <c r="W25" s="12"/>
      <c r="X25" s="12"/>
      <c r="Y25" s="12"/>
      <c r="Z25" s="12"/>
      <c r="AA25" s="12"/>
      <c r="AB25" s="12"/>
      <c r="AC25" s="12"/>
      <c r="AD25" s="12"/>
      <c r="AE25" s="12"/>
    </row>
    <row r="26" spans="1:31" s="35" customFormat="1" ht="18" customHeight="1">
      <c r="A26" s="12"/>
      <c r="B26" s="2"/>
      <c r="C26" s="99"/>
      <c r="D26" s="99"/>
      <c r="E26" s="95" t="str">
        <f>IF('Rekapitulace stavby'!E20="","",'Rekapitulace stavby'!E20)</f>
        <v xml:space="preserve"> </v>
      </c>
      <c r="F26" s="99"/>
      <c r="G26" s="99"/>
      <c r="H26" s="99"/>
      <c r="I26" s="94" t="s">
        <v>28</v>
      </c>
      <c r="J26" s="95" t="str">
        <f>IF('Rekapitulace stavby'!AN20="","",'Rekapitulace stavby'!AN20)</f>
        <v/>
      </c>
      <c r="K26" s="99"/>
      <c r="L26" s="152"/>
      <c r="S26" s="12"/>
      <c r="T26" s="12"/>
      <c r="U26" s="12"/>
      <c r="V26" s="12"/>
      <c r="W26" s="12"/>
      <c r="X26" s="12"/>
      <c r="Y26" s="12"/>
      <c r="Z26" s="12"/>
      <c r="AA26" s="12"/>
      <c r="AB26" s="12"/>
      <c r="AC26" s="12"/>
      <c r="AD26" s="12"/>
      <c r="AE26" s="12"/>
    </row>
    <row r="27" spans="1:31" s="35" customFormat="1" ht="6.95" customHeight="1">
      <c r="A27" s="12"/>
      <c r="B27" s="2"/>
      <c r="C27" s="99"/>
      <c r="D27" s="99"/>
      <c r="E27" s="99"/>
      <c r="F27" s="99"/>
      <c r="G27" s="99"/>
      <c r="H27" s="99"/>
      <c r="I27" s="99"/>
      <c r="J27" s="99"/>
      <c r="K27" s="99"/>
      <c r="L27" s="152"/>
      <c r="S27" s="12"/>
      <c r="T27" s="12"/>
      <c r="U27" s="12"/>
      <c r="V27" s="12"/>
      <c r="W27" s="12"/>
      <c r="X27" s="12"/>
      <c r="Y27" s="12"/>
      <c r="Z27" s="12"/>
      <c r="AA27" s="12"/>
      <c r="AB27" s="12"/>
      <c r="AC27" s="12"/>
      <c r="AD27" s="12"/>
      <c r="AE27" s="12"/>
    </row>
    <row r="28" spans="1:31" s="35" customFormat="1" ht="12" customHeight="1">
      <c r="A28" s="12"/>
      <c r="B28" s="2"/>
      <c r="C28" s="99"/>
      <c r="D28" s="94" t="s">
        <v>36</v>
      </c>
      <c r="E28" s="99"/>
      <c r="F28" s="99"/>
      <c r="G28" s="99"/>
      <c r="H28" s="99"/>
      <c r="I28" s="99"/>
      <c r="J28" s="99"/>
      <c r="K28" s="99"/>
      <c r="L28" s="152"/>
      <c r="S28" s="12"/>
      <c r="T28" s="12"/>
      <c r="U28" s="12"/>
      <c r="V28" s="12"/>
      <c r="W28" s="12"/>
      <c r="X28" s="12"/>
      <c r="Y28" s="12"/>
      <c r="Z28" s="12"/>
      <c r="AA28" s="12"/>
      <c r="AB28" s="12"/>
      <c r="AC28" s="12"/>
      <c r="AD28" s="12"/>
      <c r="AE28" s="12"/>
    </row>
    <row r="29" spans="1:31" s="156" customFormat="1" ht="16.5" customHeight="1">
      <c r="A29" s="153"/>
      <c r="B29" s="154"/>
      <c r="C29" s="214"/>
      <c r="D29" s="214"/>
      <c r="E29" s="97" t="s">
        <v>3</v>
      </c>
      <c r="F29" s="97"/>
      <c r="G29" s="97"/>
      <c r="H29" s="97"/>
      <c r="I29" s="214"/>
      <c r="J29" s="214"/>
      <c r="K29" s="214"/>
      <c r="L29" s="155"/>
      <c r="S29" s="153"/>
      <c r="T29" s="153"/>
      <c r="U29" s="153"/>
      <c r="V29" s="153"/>
      <c r="W29" s="153"/>
      <c r="X29" s="153"/>
      <c r="Y29" s="153"/>
      <c r="Z29" s="153"/>
      <c r="AA29" s="153"/>
      <c r="AB29" s="153"/>
      <c r="AC29" s="153"/>
      <c r="AD29" s="153"/>
      <c r="AE29" s="153"/>
    </row>
    <row r="30" spans="1:31" s="35" customFormat="1" ht="6.95" customHeight="1">
      <c r="A30" s="12"/>
      <c r="B30" s="2"/>
      <c r="C30" s="99"/>
      <c r="D30" s="99"/>
      <c r="E30" s="99"/>
      <c r="F30" s="99"/>
      <c r="G30" s="99"/>
      <c r="H30" s="99"/>
      <c r="I30" s="99"/>
      <c r="J30" s="99"/>
      <c r="K30" s="99"/>
      <c r="L30" s="152"/>
      <c r="S30" s="12"/>
      <c r="T30" s="12"/>
      <c r="U30" s="12"/>
      <c r="V30" s="12"/>
      <c r="W30" s="12"/>
      <c r="X30" s="12"/>
      <c r="Y30" s="12"/>
      <c r="Z30" s="12"/>
      <c r="AA30" s="12"/>
      <c r="AB30" s="12"/>
      <c r="AC30" s="12"/>
      <c r="AD30" s="12"/>
      <c r="AE30" s="12"/>
    </row>
    <row r="31" spans="1:31" s="35" customFormat="1" ht="6.95" customHeight="1">
      <c r="A31" s="12"/>
      <c r="B31" s="2"/>
      <c r="C31" s="99"/>
      <c r="D31" s="215"/>
      <c r="E31" s="215"/>
      <c r="F31" s="215"/>
      <c r="G31" s="215"/>
      <c r="H31" s="215"/>
      <c r="I31" s="215"/>
      <c r="J31" s="215"/>
      <c r="K31" s="215"/>
      <c r="L31" s="152"/>
      <c r="S31" s="12"/>
      <c r="T31" s="12"/>
      <c r="U31" s="12"/>
      <c r="V31" s="12"/>
      <c r="W31" s="12"/>
      <c r="X31" s="12"/>
      <c r="Y31" s="12"/>
      <c r="Z31" s="12"/>
      <c r="AA31" s="12"/>
      <c r="AB31" s="12"/>
      <c r="AC31" s="12"/>
      <c r="AD31" s="12"/>
      <c r="AE31" s="12"/>
    </row>
    <row r="32" spans="1:31" s="35" customFormat="1" ht="25.35" customHeight="1">
      <c r="A32" s="12"/>
      <c r="B32" s="2"/>
      <c r="C32" s="99"/>
      <c r="D32" s="216" t="s">
        <v>38</v>
      </c>
      <c r="E32" s="99"/>
      <c r="F32" s="99"/>
      <c r="G32" s="99"/>
      <c r="H32" s="99"/>
      <c r="I32" s="99"/>
      <c r="J32" s="217">
        <f>ROUND(J86,2)</f>
        <v>0</v>
      </c>
      <c r="K32" s="99"/>
      <c r="L32" s="152"/>
      <c r="S32" s="12"/>
      <c r="T32" s="12"/>
      <c r="U32" s="12"/>
      <c r="V32" s="12"/>
      <c r="W32" s="12"/>
      <c r="X32" s="12"/>
      <c r="Y32" s="12"/>
      <c r="Z32" s="12"/>
      <c r="AA32" s="12"/>
      <c r="AB32" s="12"/>
      <c r="AC32" s="12"/>
      <c r="AD32" s="12"/>
      <c r="AE32" s="12"/>
    </row>
    <row r="33" spans="1:31" s="35" customFormat="1" ht="6.95" customHeight="1">
      <c r="A33" s="12"/>
      <c r="B33" s="2"/>
      <c r="C33" s="99"/>
      <c r="D33" s="215"/>
      <c r="E33" s="215"/>
      <c r="F33" s="215"/>
      <c r="G33" s="215"/>
      <c r="H33" s="215"/>
      <c r="I33" s="215"/>
      <c r="J33" s="215"/>
      <c r="K33" s="215"/>
      <c r="L33" s="152"/>
      <c r="S33" s="12"/>
      <c r="T33" s="12"/>
      <c r="U33" s="12"/>
      <c r="V33" s="12"/>
      <c r="W33" s="12"/>
      <c r="X33" s="12"/>
      <c r="Y33" s="12"/>
      <c r="Z33" s="12"/>
      <c r="AA33" s="12"/>
      <c r="AB33" s="12"/>
      <c r="AC33" s="12"/>
      <c r="AD33" s="12"/>
      <c r="AE33" s="12"/>
    </row>
    <row r="34" spans="1:31" s="35" customFormat="1" ht="14.45" customHeight="1">
      <c r="A34" s="12"/>
      <c r="B34" s="2"/>
      <c r="C34" s="99"/>
      <c r="D34" s="99"/>
      <c r="E34" s="99"/>
      <c r="F34" s="218" t="s">
        <v>40</v>
      </c>
      <c r="G34" s="99"/>
      <c r="H34" s="99"/>
      <c r="I34" s="218" t="s">
        <v>39</v>
      </c>
      <c r="J34" s="218" t="s">
        <v>41</v>
      </c>
      <c r="K34" s="99"/>
      <c r="L34" s="152"/>
      <c r="S34" s="12"/>
      <c r="T34" s="12"/>
      <c r="U34" s="12"/>
      <c r="V34" s="12"/>
      <c r="W34" s="12"/>
      <c r="X34" s="12"/>
      <c r="Y34" s="12"/>
      <c r="Z34" s="12"/>
      <c r="AA34" s="12"/>
      <c r="AB34" s="12"/>
      <c r="AC34" s="12"/>
      <c r="AD34" s="12"/>
      <c r="AE34" s="12"/>
    </row>
    <row r="35" spans="1:31" s="35" customFormat="1" ht="14.45" customHeight="1">
      <c r="A35" s="12"/>
      <c r="B35" s="2"/>
      <c r="C35" s="99"/>
      <c r="D35" s="219" t="s">
        <v>42</v>
      </c>
      <c r="E35" s="94" t="s">
        <v>43</v>
      </c>
      <c r="F35" s="220">
        <f>ROUND((SUM(BE86:BE94)),2)</f>
        <v>0</v>
      </c>
      <c r="G35" s="99"/>
      <c r="H35" s="99"/>
      <c r="I35" s="221">
        <v>0.21</v>
      </c>
      <c r="J35" s="220">
        <f>ROUND(((SUM(BE86:BE94))*I35),2)</f>
        <v>0</v>
      </c>
      <c r="K35" s="99"/>
      <c r="L35" s="152"/>
      <c r="S35" s="12"/>
      <c r="T35" s="12"/>
      <c r="U35" s="12"/>
      <c r="V35" s="12"/>
      <c r="W35" s="12"/>
      <c r="X35" s="12"/>
      <c r="Y35" s="12"/>
      <c r="Z35" s="12"/>
      <c r="AA35" s="12"/>
      <c r="AB35" s="12"/>
      <c r="AC35" s="12"/>
      <c r="AD35" s="12"/>
      <c r="AE35" s="12"/>
    </row>
    <row r="36" spans="1:31" s="35" customFormat="1" ht="14.45" customHeight="1">
      <c r="A36" s="12"/>
      <c r="B36" s="2"/>
      <c r="C36" s="99"/>
      <c r="D36" s="99"/>
      <c r="E36" s="94" t="s">
        <v>44</v>
      </c>
      <c r="F36" s="220">
        <f>ROUND((SUM(BF86:BF94)),2)</f>
        <v>0</v>
      </c>
      <c r="G36" s="99"/>
      <c r="H36" s="99"/>
      <c r="I36" s="221">
        <v>0.15</v>
      </c>
      <c r="J36" s="220">
        <f>ROUND(((SUM(BF86:BF94))*I36),2)</f>
        <v>0</v>
      </c>
      <c r="K36" s="99"/>
      <c r="L36" s="152"/>
      <c r="S36" s="12"/>
      <c r="T36" s="12"/>
      <c r="U36" s="12"/>
      <c r="V36" s="12"/>
      <c r="W36" s="12"/>
      <c r="X36" s="12"/>
      <c r="Y36" s="12"/>
      <c r="Z36" s="12"/>
      <c r="AA36" s="12"/>
      <c r="AB36" s="12"/>
      <c r="AC36" s="12"/>
      <c r="AD36" s="12"/>
      <c r="AE36" s="12"/>
    </row>
    <row r="37" spans="1:31" s="35" customFormat="1" ht="14.45" customHeight="1" hidden="1">
      <c r="A37" s="12"/>
      <c r="B37" s="2"/>
      <c r="C37" s="99"/>
      <c r="D37" s="99"/>
      <c r="E37" s="94" t="s">
        <v>45</v>
      </c>
      <c r="F37" s="220">
        <f>ROUND((SUM(BG86:BG94)),2)</f>
        <v>0</v>
      </c>
      <c r="G37" s="99"/>
      <c r="H37" s="99"/>
      <c r="I37" s="221">
        <v>0.21</v>
      </c>
      <c r="J37" s="220">
        <f>0</f>
        <v>0</v>
      </c>
      <c r="K37" s="99"/>
      <c r="L37" s="152"/>
      <c r="S37" s="12"/>
      <c r="T37" s="12"/>
      <c r="U37" s="12"/>
      <c r="V37" s="12"/>
      <c r="W37" s="12"/>
      <c r="X37" s="12"/>
      <c r="Y37" s="12"/>
      <c r="Z37" s="12"/>
      <c r="AA37" s="12"/>
      <c r="AB37" s="12"/>
      <c r="AC37" s="12"/>
      <c r="AD37" s="12"/>
      <c r="AE37" s="12"/>
    </row>
    <row r="38" spans="1:31" s="35" customFormat="1" ht="14.45" customHeight="1" hidden="1">
      <c r="A38" s="12"/>
      <c r="B38" s="2"/>
      <c r="C38" s="99"/>
      <c r="D38" s="99"/>
      <c r="E38" s="94" t="s">
        <v>46</v>
      </c>
      <c r="F38" s="220">
        <f>ROUND((SUM(BH86:BH94)),2)</f>
        <v>0</v>
      </c>
      <c r="G38" s="99"/>
      <c r="H38" s="99"/>
      <c r="I38" s="221">
        <v>0.15</v>
      </c>
      <c r="J38" s="220">
        <f>0</f>
        <v>0</v>
      </c>
      <c r="K38" s="99"/>
      <c r="L38" s="152"/>
      <c r="S38" s="12"/>
      <c r="T38" s="12"/>
      <c r="U38" s="12"/>
      <c r="V38" s="12"/>
      <c r="W38" s="12"/>
      <c r="X38" s="12"/>
      <c r="Y38" s="12"/>
      <c r="Z38" s="12"/>
      <c r="AA38" s="12"/>
      <c r="AB38" s="12"/>
      <c r="AC38" s="12"/>
      <c r="AD38" s="12"/>
      <c r="AE38" s="12"/>
    </row>
    <row r="39" spans="1:31" s="35" customFormat="1" ht="14.45" customHeight="1" hidden="1">
      <c r="A39" s="12"/>
      <c r="B39" s="2"/>
      <c r="C39" s="99"/>
      <c r="D39" s="99"/>
      <c r="E39" s="94" t="s">
        <v>47</v>
      </c>
      <c r="F39" s="220">
        <f>ROUND((SUM(BI86:BI94)),2)</f>
        <v>0</v>
      </c>
      <c r="G39" s="99"/>
      <c r="H39" s="99"/>
      <c r="I39" s="221">
        <v>0</v>
      </c>
      <c r="J39" s="220">
        <f>0</f>
        <v>0</v>
      </c>
      <c r="K39" s="99"/>
      <c r="L39" s="152"/>
      <c r="S39" s="12"/>
      <c r="T39" s="12"/>
      <c r="U39" s="12"/>
      <c r="V39" s="12"/>
      <c r="W39" s="12"/>
      <c r="X39" s="12"/>
      <c r="Y39" s="12"/>
      <c r="Z39" s="12"/>
      <c r="AA39" s="12"/>
      <c r="AB39" s="12"/>
      <c r="AC39" s="12"/>
      <c r="AD39" s="12"/>
      <c r="AE39" s="12"/>
    </row>
    <row r="40" spans="1:31" s="35" customFormat="1" ht="6.95" customHeight="1">
      <c r="A40" s="12"/>
      <c r="B40" s="2"/>
      <c r="C40" s="99"/>
      <c r="D40" s="99"/>
      <c r="E40" s="99"/>
      <c r="F40" s="99"/>
      <c r="G40" s="99"/>
      <c r="H40" s="99"/>
      <c r="I40" s="99"/>
      <c r="J40" s="99"/>
      <c r="K40" s="99"/>
      <c r="L40" s="152"/>
      <c r="S40" s="12"/>
      <c r="T40" s="12"/>
      <c r="U40" s="12"/>
      <c r="V40" s="12"/>
      <c r="W40" s="12"/>
      <c r="X40" s="12"/>
      <c r="Y40" s="12"/>
      <c r="Z40" s="12"/>
      <c r="AA40" s="12"/>
      <c r="AB40" s="12"/>
      <c r="AC40" s="12"/>
      <c r="AD40" s="12"/>
      <c r="AE40" s="12"/>
    </row>
    <row r="41" spans="1:31" s="35" customFormat="1" ht="25.35" customHeight="1">
      <c r="A41" s="12"/>
      <c r="B41" s="2"/>
      <c r="C41" s="228"/>
      <c r="D41" s="222" t="s">
        <v>48</v>
      </c>
      <c r="E41" s="130"/>
      <c r="F41" s="130"/>
      <c r="G41" s="223" t="s">
        <v>49</v>
      </c>
      <c r="H41" s="224" t="s">
        <v>50</v>
      </c>
      <c r="I41" s="130"/>
      <c r="J41" s="225">
        <f>SUM(J32:J39)</f>
        <v>0</v>
      </c>
      <c r="K41" s="226"/>
      <c r="L41" s="152"/>
      <c r="S41" s="12"/>
      <c r="T41" s="12"/>
      <c r="U41" s="12"/>
      <c r="V41" s="12"/>
      <c r="W41" s="12"/>
      <c r="X41" s="12"/>
      <c r="Y41" s="12"/>
      <c r="Z41" s="12"/>
      <c r="AA41" s="12"/>
      <c r="AB41" s="12"/>
      <c r="AC41" s="12"/>
      <c r="AD41" s="12"/>
      <c r="AE41" s="12"/>
    </row>
    <row r="42" spans="1:31" s="35" customFormat="1" ht="14.45" customHeight="1">
      <c r="A42" s="12"/>
      <c r="B42" s="39"/>
      <c r="C42" s="117"/>
      <c r="D42" s="117"/>
      <c r="E42" s="117"/>
      <c r="F42" s="117"/>
      <c r="G42" s="117"/>
      <c r="H42" s="117"/>
      <c r="I42" s="117"/>
      <c r="J42" s="117"/>
      <c r="K42" s="117"/>
      <c r="L42" s="152"/>
      <c r="S42" s="12"/>
      <c r="T42" s="12"/>
      <c r="U42" s="12"/>
      <c r="V42" s="12"/>
      <c r="W42" s="12"/>
      <c r="X42" s="12"/>
      <c r="Y42" s="12"/>
      <c r="Z42" s="12"/>
      <c r="AA42" s="12"/>
      <c r="AB42" s="12"/>
      <c r="AC42" s="12"/>
      <c r="AD42" s="12"/>
      <c r="AE42" s="12"/>
    </row>
    <row r="43" spans="3:11" ht="12">
      <c r="C43" s="90"/>
      <c r="D43" s="90"/>
      <c r="E43" s="90"/>
      <c r="F43" s="90"/>
      <c r="G43" s="90"/>
      <c r="H43" s="90"/>
      <c r="I43" s="90"/>
      <c r="J43" s="90"/>
      <c r="K43" s="90"/>
    </row>
    <row r="44" spans="3:11" ht="12">
      <c r="C44" s="90"/>
      <c r="D44" s="90"/>
      <c r="E44" s="90"/>
      <c r="F44" s="90"/>
      <c r="G44" s="90"/>
      <c r="H44" s="90"/>
      <c r="I44" s="90"/>
      <c r="J44" s="90"/>
      <c r="K44" s="90"/>
    </row>
    <row r="45" spans="3:11" ht="12">
      <c r="C45" s="90"/>
      <c r="D45" s="90"/>
      <c r="E45" s="90"/>
      <c r="F45" s="90"/>
      <c r="G45" s="90"/>
      <c r="H45" s="90"/>
      <c r="I45" s="90"/>
      <c r="J45" s="90"/>
      <c r="K45" s="90"/>
    </row>
    <row r="46" spans="1:31" s="35" customFormat="1" ht="6.95" customHeight="1">
      <c r="A46" s="12"/>
      <c r="B46" s="41"/>
      <c r="C46" s="118"/>
      <c r="D46" s="118"/>
      <c r="E46" s="118"/>
      <c r="F46" s="118"/>
      <c r="G46" s="118"/>
      <c r="H46" s="118"/>
      <c r="I46" s="118"/>
      <c r="J46" s="118"/>
      <c r="K46" s="118"/>
      <c r="L46" s="152"/>
      <c r="S46" s="12"/>
      <c r="T46" s="12"/>
      <c r="U46" s="12"/>
      <c r="V46" s="12"/>
      <c r="W46" s="12"/>
      <c r="X46" s="12"/>
      <c r="Y46" s="12"/>
      <c r="Z46" s="12"/>
      <c r="AA46" s="12"/>
      <c r="AB46" s="12"/>
      <c r="AC46" s="12"/>
      <c r="AD46" s="12"/>
      <c r="AE46" s="12"/>
    </row>
    <row r="47" spans="1:31" s="35" customFormat="1" ht="24.95" customHeight="1">
      <c r="A47" s="12"/>
      <c r="B47" s="2"/>
      <c r="C47" s="89" t="s">
        <v>107</v>
      </c>
      <c r="D47" s="99"/>
      <c r="E47" s="99"/>
      <c r="F47" s="99"/>
      <c r="G47" s="99"/>
      <c r="H47" s="99"/>
      <c r="I47" s="99"/>
      <c r="J47" s="99"/>
      <c r="K47" s="99"/>
      <c r="L47" s="152"/>
      <c r="S47" s="12"/>
      <c r="T47" s="12"/>
      <c r="U47" s="12"/>
      <c r="V47" s="12"/>
      <c r="W47" s="12"/>
      <c r="X47" s="12"/>
      <c r="Y47" s="12"/>
      <c r="Z47" s="12"/>
      <c r="AA47" s="12"/>
      <c r="AB47" s="12"/>
      <c r="AC47" s="12"/>
      <c r="AD47" s="12"/>
      <c r="AE47" s="12"/>
    </row>
    <row r="48" spans="1:31" s="35" customFormat="1" ht="6.95" customHeight="1">
      <c r="A48" s="12"/>
      <c r="B48" s="2"/>
      <c r="C48" s="99"/>
      <c r="D48" s="99"/>
      <c r="E48" s="99"/>
      <c r="F48" s="99"/>
      <c r="G48" s="99"/>
      <c r="H48" s="99"/>
      <c r="I48" s="99"/>
      <c r="J48" s="99"/>
      <c r="K48" s="99"/>
      <c r="L48" s="152"/>
      <c r="S48" s="12"/>
      <c r="T48" s="12"/>
      <c r="U48" s="12"/>
      <c r="V48" s="12"/>
      <c r="W48" s="12"/>
      <c r="X48" s="12"/>
      <c r="Y48" s="12"/>
      <c r="Z48" s="12"/>
      <c r="AA48" s="12"/>
      <c r="AB48" s="12"/>
      <c r="AC48" s="12"/>
      <c r="AD48" s="12"/>
      <c r="AE48" s="12"/>
    </row>
    <row r="49" spans="1:31" s="35" customFormat="1" ht="12" customHeight="1">
      <c r="A49" s="12"/>
      <c r="B49" s="2"/>
      <c r="C49" s="94" t="s">
        <v>17</v>
      </c>
      <c r="D49" s="99"/>
      <c r="E49" s="99"/>
      <c r="F49" s="99"/>
      <c r="G49" s="99"/>
      <c r="H49" s="99"/>
      <c r="I49" s="99"/>
      <c r="J49" s="99"/>
      <c r="K49" s="99"/>
      <c r="L49" s="152"/>
      <c r="S49" s="12"/>
      <c r="T49" s="12"/>
      <c r="U49" s="12"/>
      <c r="V49" s="12"/>
      <c r="W49" s="12"/>
      <c r="X49" s="12"/>
      <c r="Y49" s="12"/>
      <c r="Z49" s="12"/>
      <c r="AA49" s="12"/>
      <c r="AB49" s="12"/>
      <c r="AC49" s="12"/>
      <c r="AD49" s="12"/>
      <c r="AE49" s="12"/>
    </row>
    <row r="50" spans="1:31" s="35" customFormat="1" ht="26.25" customHeight="1">
      <c r="A50" s="12"/>
      <c r="B50" s="2"/>
      <c r="C50" s="99"/>
      <c r="D50" s="99"/>
      <c r="E50" s="210" t="str">
        <f>E7</f>
        <v>Stavební úpravy pro urgentní příjem interních oborů Nemocnice Tábor, a.s.</v>
      </c>
      <c r="F50" s="211"/>
      <c r="G50" s="211"/>
      <c r="H50" s="211"/>
      <c r="I50" s="99"/>
      <c r="J50" s="99"/>
      <c r="K50" s="99"/>
      <c r="L50" s="152"/>
      <c r="S50" s="12"/>
      <c r="T50" s="12"/>
      <c r="U50" s="12"/>
      <c r="V50" s="12"/>
      <c r="W50" s="12"/>
      <c r="X50" s="12"/>
      <c r="Y50" s="12"/>
      <c r="Z50" s="12"/>
      <c r="AA50" s="12"/>
      <c r="AB50" s="12"/>
      <c r="AC50" s="12"/>
      <c r="AD50" s="12"/>
      <c r="AE50" s="12"/>
    </row>
    <row r="51" spans="2:12" ht="12" customHeight="1">
      <c r="B51" s="25"/>
      <c r="C51" s="94" t="s">
        <v>103</v>
      </c>
      <c r="D51" s="90"/>
      <c r="E51" s="90"/>
      <c r="F51" s="90"/>
      <c r="G51" s="90"/>
      <c r="H51" s="90"/>
      <c r="I51" s="90"/>
      <c r="J51" s="90"/>
      <c r="K51" s="90"/>
      <c r="L51" s="25"/>
    </row>
    <row r="52" spans="1:31" s="35" customFormat="1" ht="16.5" customHeight="1">
      <c r="A52" s="12"/>
      <c r="B52" s="2"/>
      <c r="C52" s="99"/>
      <c r="D52" s="99"/>
      <c r="E52" s="210" t="s">
        <v>104</v>
      </c>
      <c r="F52" s="212"/>
      <c r="G52" s="212"/>
      <c r="H52" s="212"/>
      <c r="I52" s="99"/>
      <c r="J52" s="99"/>
      <c r="K52" s="99"/>
      <c r="L52" s="152"/>
      <c r="S52" s="12"/>
      <c r="T52" s="12"/>
      <c r="U52" s="12"/>
      <c r="V52" s="12"/>
      <c r="W52" s="12"/>
      <c r="X52" s="12"/>
      <c r="Y52" s="12"/>
      <c r="Z52" s="12"/>
      <c r="AA52" s="12"/>
      <c r="AB52" s="12"/>
      <c r="AC52" s="12"/>
      <c r="AD52" s="12"/>
      <c r="AE52" s="12"/>
    </row>
    <row r="53" spans="1:31" s="35" customFormat="1" ht="12" customHeight="1">
      <c r="A53" s="12"/>
      <c r="B53" s="2"/>
      <c r="C53" s="94" t="s">
        <v>105</v>
      </c>
      <c r="D53" s="99"/>
      <c r="E53" s="99"/>
      <c r="F53" s="99"/>
      <c r="G53" s="99"/>
      <c r="H53" s="99"/>
      <c r="I53" s="99"/>
      <c r="J53" s="99"/>
      <c r="K53" s="99"/>
      <c r="L53" s="152"/>
      <c r="S53" s="12"/>
      <c r="T53" s="12"/>
      <c r="U53" s="12"/>
      <c r="V53" s="12"/>
      <c r="W53" s="12"/>
      <c r="X53" s="12"/>
      <c r="Y53" s="12"/>
      <c r="Z53" s="12"/>
      <c r="AA53" s="12"/>
      <c r="AB53" s="12"/>
      <c r="AC53" s="12"/>
      <c r="AD53" s="12"/>
      <c r="AE53" s="12"/>
    </row>
    <row r="54" spans="1:31" s="35" customFormat="1" ht="16.5" customHeight="1">
      <c r="A54" s="12"/>
      <c r="B54" s="2"/>
      <c r="C54" s="99"/>
      <c r="D54" s="99"/>
      <c r="E54" s="122" t="str">
        <f>E11</f>
        <v>VRN - Ostatní a vedlejší náklady</v>
      </c>
      <c r="F54" s="212"/>
      <c r="G54" s="212"/>
      <c r="H54" s="212"/>
      <c r="I54" s="99"/>
      <c r="J54" s="99"/>
      <c r="K54" s="99"/>
      <c r="L54" s="152"/>
      <c r="S54" s="12"/>
      <c r="T54" s="12"/>
      <c r="U54" s="12"/>
      <c r="V54" s="12"/>
      <c r="W54" s="12"/>
      <c r="X54" s="12"/>
      <c r="Y54" s="12"/>
      <c r="Z54" s="12"/>
      <c r="AA54" s="12"/>
      <c r="AB54" s="12"/>
      <c r="AC54" s="12"/>
      <c r="AD54" s="12"/>
      <c r="AE54" s="12"/>
    </row>
    <row r="55" spans="1:31" s="35" customFormat="1" ht="6.95" customHeight="1">
      <c r="A55" s="12"/>
      <c r="B55" s="2"/>
      <c r="C55" s="99"/>
      <c r="D55" s="99"/>
      <c r="E55" s="99"/>
      <c r="F55" s="99"/>
      <c r="G55" s="99"/>
      <c r="H55" s="99"/>
      <c r="I55" s="99"/>
      <c r="J55" s="99"/>
      <c r="K55" s="99"/>
      <c r="L55" s="152"/>
      <c r="S55" s="12"/>
      <c r="T55" s="12"/>
      <c r="U55" s="12"/>
      <c r="V55" s="12"/>
      <c r="W55" s="12"/>
      <c r="X55" s="12"/>
      <c r="Y55" s="12"/>
      <c r="Z55" s="12"/>
      <c r="AA55" s="12"/>
      <c r="AB55" s="12"/>
      <c r="AC55" s="12"/>
      <c r="AD55" s="12"/>
      <c r="AE55" s="12"/>
    </row>
    <row r="56" spans="1:31" s="35" customFormat="1" ht="12" customHeight="1">
      <c r="A56" s="12"/>
      <c r="B56" s="2"/>
      <c r="C56" s="94" t="s">
        <v>21</v>
      </c>
      <c r="D56" s="99"/>
      <c r="E56" s="99"/>
      <c r="F56" s="95" t="str">
        <f>F14</f>
        <v>Tř. Kpt. Jaroše 200/10, 390 03 Tábor</v>
      </c>
      <c r="G56" s="99"/>
      <c r="H56" s="99"/>
      <c r="I56" s="94" t="s">
        <v>23</v>
      </c>
      <c r="J56" s="213" t="str">
        <f>IF(J14="","",J14)</f>
        <v>29. 4. 2020</v>
      </c>
      <c r="K56" s="99"/>
      <c r="L56" s="152"/>
      <c r="S56" s="12"/>
      <c r="T56" s="12"/>
      <c r="U56" s="12"/>
      <c r="V56" s="12"/>
      <c r="W56" s="12"/>
      <c r="X56" s="12"/>
      <c r="Y56" s="12"/>
      <c r="Z56" s="12"/>
      <c r="AA56" s="12"/>
      <c r="AB56" s="12"/>
      <c r="AC56" s="12"/>
      <c r="AD56" s="12"/>
      <c r="AE56" s="12"/>
    </row>
    <row r="57" spans="1:31" s="35" customFormat="1" ht="6.95" customHeight="1">
      <c r="A57" s="12"/>
      <c r="B57" s="2"/>
      <c r="C57" s="99"/>
      <c r="D57" s="99"/>
      <c r="E57" s="99"/>
      <c r="F57" s="99"/>
      <c r="G57" s="99"/>
      <c r="H57" s="99"/>
      <c r="I57" s="99"/>
      <c r="J57" s="99"/>
      <c r="K57" s="99"/>
      <c r="L57" s="152"/>
      <c r="S57" s="12"/>
      <c r="T57" s="12"/>
      <c r="U57" s="12"/>
      <c r="V57" s="12"/>
      <c r="W57" s="12"/>
      <c r="X57" s="12"/>
      <c r="Y57" s="12"/>
      <c r="Z57" s="12"/>
      <c r="AA57" s="12"/>
      <c r="AB57" s="12"/>
      <c r="AC57" s="12"/>
      <c r="AD57" s="12"/>
      <c r="AE57" s="12"/>
    </row>
    <row r="58" spans="1:31" s="35" customFormat="1" ht="15.2" customHeight="1">
      <c r="A58" s="12"/>
      <c r="B58" s="2"/>
      <c r="C58" s="94" t="s">
        <v>25</v>
      </c>
      <c r="D58" s="99"/>
      <c r="E58" s="99"/>
      <c r="F58" s="95" t="str">
        <f>E17</f>
        <v>Nemocnice Tábor, a.s.</v>
      </c>
      <c r="G58" s="99"/>
      <c r="H58" s="99"/>
      <c r="I58" s="94" t="s">
        <v>31</v>
      </c>
      <c r="J58" s="227" t="str">
        <f>E23</f>
        <v>AGP nova spol. s r.o.</v>
      </c>
      <c r="K58" s="99"/>
      <c r="L58" s="152"/>
      <c r="S58" s="12"/>
      <c r="T58" s="12"/>
      <c r="U58" s="12"/>
      <c r="V58" s="12"/>
      <c r="W58" s="12"/>
      <c r="X58" s="12"/>
      <c r="Y58" s="12"/>
      <c r="Z58" s="12"/>
      <c r="AA58" s="12"/>
      <c r="AB58" s="12"/>
      <c r="AC58" s="12"/>
      <c r="AD58" s="12"/>
      <c r="AE58" s="12"/>
    </row>
    <row r="59" spans="1:31" s="35" customFormat="1" ht="15.2" customHeight="1">
      <c r="A59" s="12"/>
      <c r="B59" s="2"/>
      <c r="C59" s="94" t="s">
        <v>29</v>
      </c>
      <c r="D59" s="99"/>
      <c r="E59" s="99"/>
      <c r="F59" s="95" t="str">
        <f>IF(E20="","",E20)</f>
        <v>Vyplň údaj</v>
      </c>
      <c r="G59" s="99"/>
      <c r="H59" s="99"/>
      <c r="I59" s="94" t="s">
        <v>34</v>
      </c>
      <c r="J59" s="227" t="str">
        <f>E26</f>
        <v xml:space="preserve"> </v>
      </c>
      <c r="K59" s="99"/>
      <c r="L59" s="152"/>
      <c r="S59" s="12"/>
      <c r="T59" s="12"/>
      <c r="U59" s="12"/>
      <c r="V59" s="12"/>
      <c r="W59" s="12"/>
      <c r="X59" s="12"/>
      <c r="Y59" s="12"/>
      <c r="Z59" s="12"/>
      <c r="AA59" s="12"/>
      <c r="AB59" s="12"/>
      <c r="AC59" s="12"/>
      <c r="AD59" s="12"/>
      <c r="AE59" s="12"/>
    </row>
    <row r="60" spans="1:31" s="35" customFormat="1" ht="10.35" customHeight="1">
      <c r="A60" s="12"/>
      <c r="B60" s="2"/>
      <c r="C60" s="99"/>
      <c r="D60" s="99"/>
      <c r="E60" s="99"/>
      <c r="F60" s="99"/>
      <c r="G60" s="99"/>
      <c r="H60" s="99"/>
      <c r="I60" s="99"/>
      <c r="J60" s="99"/>
      <c r="K60" s="99"/>
      <c r="L60" s="152"/>
      <c r="S60" s="12"/>
      <c r="T60" s="12"/>
      <c r="U60" s="12"/>
      <c r="V60" s="12"/>
      <c r="W60" s="12"/>
      <c r="X60" s="12"/>
      <c r="Y60" s="12"/>
      <c r="Z60" s="12"/>
      <c r="AA60" s="12"/>
      <c r="AB60" s="12"/>
      <c r="AC60" s="12"/>
      <c r="AD60" s="12"/>
      <c r="AE60" s="12"/>
    </row>
    <row r="61" spans="1:31" s="35" customFormat="1" ht="29.25" customHeight="1">
      <c r="A61" s="12"/>
      <c r="B61" s="2"/>
      <c r="C61" s="276" t="s">
        <v>108</v>
      </c>
      <c r="D61" s="228"/>
      <c r="E61" s="228"/>
      <c r="F61" s="228"/>
      <c r="G61" s="228"/>
      <c r="H61" s="228"/>
      <c r="I61" s="228"/>
      <c r="J61" s="229" t="s">
        <v>109</v>
      </c>
      <c r="K61" s="228"/>
      <c r="L61" s="152"/>
      <c r="S61" s="12"/>
      <c r="T61" s="12"/>
      <c r="U61" s="12"/>
      <c r="V61" s="12"/>
      <c r="W61" s="12"/>
      <c r="X61" s="12"/>
      <c r="Y61" s="12"/>
      <c r="Z61" s="12"/>
      <c r="AA61" s="12"/>
      <c r="AB61" s="12"/>
      <c r="AC61" s="12"/>
      <c r="AD61" s="12"/>
      <c r="AE61" s="12"/>
    </row>
    <row r="62" spans="1:31" s="35" customFormat="1" ht="10.35" customHeight="1">
      <c r="A62" s="12"/>
      <c r="B62" s="2"/>
      <c r="C62" s="99"/>
      <c r="D62" s="99"/>
      <c r="E62" s="99"/>
      <c r="F62" s="99"/>
      <c r="G62" s="99"/>
      <c r="H62" s="99"/>
      <c r="I62" s="99"/>
      <c r="J62" s="99"/>
      <c r="K62" s="99"/>
      <c r="L62" s="152"/>
      <c r="S62" s="12"/>
      <c r="T62" s="12"/>
      <c r="U62" s="12"/>
      <c r="V62" s="12"/>
      <c r="W62" s="12"/>
      <c r="X62" s="12"/>
      <c r="Y62" s="12"/>
      <c r="Z62" s="12"/>
      <c r="AA62" s="12"/>
      <c r="AB62" s="12"/>
      <c r="AC62" s="12"/>
      <c r="AD62" s="12"/>
      <c r="AE62" s="12"/>
    </row>
    <row r="63" spans="1:47" s="35" customFormat="1" ht="22.9" customHeight="1">
      <c r="A63" s="12"/>
      <c r="B63" s="2"/>
      <c r="C63" s="277" t="s">
        <v>70</v>
      </c>
      <c r="D63" s="99"/>
      <c r="E63" s="99"/>
      <c r="F63" s="99"/>
      <c r="G63" s="99"/>
      <c r="H63" s="99"/>
      <c r="I63" s="99"/>
      <c r="J63" s="217">
        <f>J86</f>
        <v>0</v>
      </c>
      <c r="K63" s="99"/>
      <c r="L63" s="152"/>
      <c r="S63" s="12"/>
      <c r="T63" s="12"/>
      <c r="U63" s="12"/>
      <c r="V63" s="12"/>
      <c r="W63" s="12"/>
      <c r="X63" s="12"/>
      <c r="Y63" s="12"/>
      <c r="Z63" s="12"/>
      <c r="AA63" s="12"/>
      <c r="AB63" s="12"/>
      <c r="AC63" s="12"/>
      <c r="AD63" s="12"/>
      <c r="AE63" s="12"/>
      <c r="AU63" s="22" t="s">
        <v>110</v>
      </c>
    </row>
    <row r="64" spans="2:12" s="160" customFormat="1" ht="24.95" customHeight="1">
      <c r="B64" s="161"/>
      <c r="C64" s="233"/>
      <c r="D64" s="230" t="s">
        <v>1945</v>
      </c>
      <c r="E64" s="231"/>
      <c r="F64" s="231"/>
      <c r="G64" s="231"/>
      <c r="H64" s="231"/>
      <c r="I64" s="231"/>
      <c r="J64" s="232">
        <f>J87</f>
        <v>0</v>
      </c>
      <c r="K64" s="233"/>
      <c r="L64" s="161"/>
    </row>
    <row r="65" spans="1:31" s="35" customFormat="1" ht="21.75" customHeight="1">
      <c r="A65" s="12"/>
      <c r="B65" s="2"/>
      <c r="C65" s="99"/>
      <c r="D65" s="99"/>
      <c r="E65" s="99"/>
      <c r="F65" s="99"/>
      <c r="G65" s="99"/>
      <c r="H65" s="99"/>
      <c r="I65" s="99"/>
      <c r="J65" s="99"/>
      <c r="K65" s="99"/>
      <c r="L65" s="152"/>
      <c r="S65" s="12"/>
      <c r="T65" s="12"/>
      <c r="U65" s="12"/>
      <c r="V65" s="12"/>
      <c r="W65" s="12"/>
      <c r="X65" s="12"/>
      <c r="Y65" s="12"/>
      <c r="Z65" s="12"/>
      <c r="AA65" s="12"/>
      <c r="AB65" s="12"/>
      <c r="AC65" s="12"/>
      <c r="AD65" s="12"/>
      <c r="AE65" s="12"/>
    </row>
    <row r="66" spans="1:31" s="35" customFormat="1" ht="6.95" customHeight="1">
      <c r="A66" s="12"/>
      <c r="B66" s="39"/>
      <c r="C66" s="117"/>
      <c r="D66" s="117"/>
      <c r="E66" s="117"/>
      <c r="F66" s="117"/>
      <c r="G66" s="117"/>
      <c r="H66" s="117"/>
      <c r="I66" s="117"/>
      <c r="J66" s="117"/>
      <c r="K66" s="117"/>
      <c r="L66" s="152"/>
      <c r="S66" s="12"/>
      <c r="T66" s="12"/>
      <c r="U66" s="12"/>
      <c r="V66" s="12"/>
      <c r="W66" s="12"/>
      <c r="X66" s="12"/>
      <c r="Y66" s="12"/>
      <c r="Z66" s="12"/>
      <c r="AA66" s="12"/>
      <c r="AB66" s="12"/>
      <c r="AC66" s="12"/>
      <c r="AD66" s="12"/>
      <c r="AE66" s="12"/>
    </row>
    <row r="67" spans="3:11" ht="12">
      <c r="C67" s="90"/>
      <c r="D67" s="90"/>
      <c r="E67" s="90"/>
      <c r="F67" s="90"/>
      <c r="G67" s="90"/>
      <c r="H67" s="90"/>
      <c r="I67" s="90"/>
      <c r="J67" s="90"/>
      <c r="K67" s="90"/>
    </row>
    <row r="68" spans="3:11" ht="12">
      <c r="C68" s="90"/>
      <c r="D68" s="90"/>
      <c r="E68" s="90"/>
      <c r="F68" s="90"/>
      <c r="G68" s="90"/>
      <c r="H68" s="90"/>
      <c r="I68" s="90"/>
      <c r="J68" s="90"/>
      <c r="K68" s="90"/>
    </row>
    <row r="69" spans="3:11" ht="12">
      <c r="C69" s="90"/>
      <c r="D69" s="90"/>
      <c r="E69" s="90"/>
      <c r="F69" s="90"/>
      <c r="G69" s="90"/>
      <c r="H69" s="90"/>
      <c r="I69" s="90"/>
      <c r="J69" s="90"/>
      <c r="K69" s="90"/>
    </row>
    <row r="70" spans="1:31" s="35" customFormat="1" ht="6.95" customHeight="1">
      <c r="A70" s="12"/>
      <c r="B70" s="41"/>
      <c r="C70" s="118"/>
      <c r="D70" s="118"/>
      <c r="E70" s="118"/>
      <c r="F70" s="118"/>
      <c r="G70" s="118"/>
      <c r="H70" s="118"/>
      <c r="I70" s="118"/>
      <c r="J70" s="118"/>
      <c r="K70" s="118"/>
      <c r="L70" s="152"/>
      <c r="S70" s="12"/>
      <c r="T70" s="12"/>
      <c r="U70" s="12"/>
      <c r="V70" s="12"/>
      <c r="W70" s="12"/>
      <c r="X70" s="12"/>
      <c r="Y70" s="12"/>
      <c r="Z70" s="12"/>
      <c r="AA70" s="12"/>
      <c r="AB70" s="12"/>
      <c r="AC70" s="12"/>
      <c r="AD70" s="12"/>
      <c r="AE70" s="12"/>
    </row>
    <row r="71" spans="1:31" s="35" customFormat="1" ht="24.95" customHeight="1">
      <c r="A71" s="12"/>
      <c r="B71" s="2"/>
      <c r="C71" s="89" t="s">
        <v>131</v>
      </c>
      <c r="D71" s="99"/>
      <c r="E71" s="99"/>
      <c r="F71" s="99"/>
      <c r="G71" s="99"/>
      <c r="H71" s="99"/>
      <c r="I71" s="99"/>
      <c r="J71" s="99"/>
      <c r="K71" s="99"/>
      <c r="L71" s="152"/>
      <c r="S71" s="12"/>
      <c r="T71" s="12"/>
      <c r="U71" s="12"/>
      <c r="V71" s="12"/>
      <c r="W71" s="12"/>
      <c r="X71" s="12"/>
      <c r="Y71" s="12"/>
      <c r="Z71" s="12"/>
      <c r="AA71" s="12"/>
      <c r="AB71" s="12"/>
      <c r="AC71" s="12"/>
      <c r="AD71" s="12"/>
      <c r="AE71" s="12"/>
    </row>
    <row r="72" spans="1:31" s="35" customFormat="1" ht="6.95" customHeight="1">
      <c r="A72" s="12"/>
      <c r="B72" s="2"/>
      <c r="C72" s="99"/>
      <c r="D72" s="99"/>
      <c r="E72" s="99"/>
      <c r="F72" s="99"/>
      <c r="G72" s="99"/>
      <c r="H72" s="99"/>
      <c r="I72" s="99"/>
      <c r="J72" s="99"/>
      <c r="K72" s="99"/>
      <c r="L72" s="152"/>
      <c r="S72" s="12"/>
      <c r="T72" s="12"/>
      <c r="U72" s="12"/>
      <c r="V72" s="12"/>
      <c r="W72" s="12"/>
      <c r="X72" s="12"/>
      <c r="Y72" s="12"/>
      <c r="Z72" s="12"/>
      <c r="AA72" s="12"/>
      <c r="AB72" s="12"/>
      <c r="AC72" s="12"/>
      <c r="AD72" s="12"/>
      <c r="AE72" s="12"/>
    </row>
    <row r="73" spans="1:31" s="35" customFormat="1" ht="12" customHeight="1">
      <c r="A73" s="12"/>
      <c r="B73" s="2"/>
      <c r="C73" s="94" t="s">
        <v>17</v>
      </c>
      <c r="D73" s="99"/>
      <c r="E73" s="99"/>
      <c r="F73" s="99"/>
      <c r="G73" s="99"/>
      <c r="H73" s="99"/>
      <c r="I73" s="99"/>
      <c r="J73" s="99"/>
      <c r="K73" s="99"/>
      <c r="L73" s="152"/>
      <c r="S73" s="12"/>
      <c r="T73" s="12"/>
      <c r="U73" s="12"/>
      <c r="V73" s="12"/>
      <c r="W73" s="12"/>
      <c r="X73" s="12"/>
      <c r="Y73" s="12"/>
      <c r="Z73" s="12"/>
      <c r="AA73" s="12"/>
      <c r="AB73" s="12"/>
      <c r="AC73" s="12"/>
      <c r="AD73" s="12"/>
      <c r="AE73" s="12"/>
    </row>
    <row r="74" spans="1:31" s="35" customFormat="1" ht="26.25" customHeight="1">
      <c r="A74" s="12"/>
      <c r="B74" s="2"/>
      <c r="C74" s="99"/>
      <c r="D74" s="99"/>
      <c r="E74" s="210" t="str">
        <f>E7</f>
        <v>Stavební úpravy pro urgentní příjem interních oborů Nemocnice Tábor, a.s.</v>
      </c>
      <c r="F74" s="211"/>
      <c r="G74" s="211"/>
      <c r="H74" s="211"/>
      <c r="I74" s="99"/>
      <c r="J74" s="99"/>
      <c r="K74" s="99"/>
      <c r="L74" s="152"/>
      <c r="S74" s="12"/>
      <c r="T74" s="12"/>
      <c r="U74" s="12"/>
      <c r="V74" s="12"/>
      <c r="W74" s="12"/>
      <c r="X74" s="12"/>
      <c r="Y74" s="12"/>
      <c r="Z74" s="12"/>
      <c r="AA74" s="12"/>
      <c r="AB74" s="12"/>
      <c r="AC74" s="12"/>
      <c r="AD74" s="12"/>
      <c r="AE74" s="12"/>
    </row>
    <row r="75" spans="2:12" ht="12" customHeight="1">
      <c r="B75" s="25"/>
      <c r="C75" s="94" t="s">
        <v>103</v>
      </c>
      <c r="D75" s="90"/>
      <c r="E75" s="90"/>
      <c r="F75" s="90"/>
      <c r="G75" s="90"/>
      <c r="H75" s="90"/>
      <c r="I75" s="90"/>
      <c r="J75" s="90"/>
      <c r="K75" s="90"/>
      <c r="L75" s="25"/>
    </row>
    <row r="76" spans="1:31" s="35" customFormat="1" ht="16.5" customHeight="1">
      <c r="A76" s="12"/>
      <c r="B76" s="2"/>
      <c r="C76" s="99"/>
      <c r="D76" s="99"/>
      <c r="E76" s="210" t="s">
        <v>104</v>
      </c>
      <c r="F76" s="212"/>
      <c r="G76" s="212"/>
      <c r="H76" s="212"/>
      <c r="I76" s="99"/>
      <c r="J76" s="99"/>
      <c r="K76" s="99"/>
      <c r="L76" s="152"/>
      <c r="S76" s="12"/>
      <c r="T76" s="12"/>
      <c r="U76" s="12"/>
      <c r="V76" s="12"/>
      <c r="W76" s="12"/>
      <c r="X76" s="12"/>
      <c r="Y76" s="12"/>
      <c r="Z76" s="12"/>
      <c r="AA76" s="12"/>
      <c r="AB76" s="12"/>
      <c r="AC76" s="12"/>
      <c r="AD76" s="12"/>
      <c r="AE76" s="12"/>
    </row>
    <row r="77" spans="1:31" s="35" customFormat="1" ht="12" customHeight="1">
      <c r="A77" s="12"/>
      <c r="B77" s="2"/>
      <c r="C77" s="94" t="s">
        <v>105</v>
      </c>
      <c r="D77" s="99"/>
      <c r="E77" s="99"/>
      <c r="F77" s="99"/>
      <c r="G77" s="99"/>
      <c r="H77" s="99"/>
      <c r="I77" s="99"/>
      <c r="J77" s="99"/>
      <c r="K77" s="99"/>
      <c r="L77" s="152"/>
      <c r="S77" s="12"/>
      <c r="T77" s="12"/>
      <c r="U77" s="12"/>
      <c r="V77" s="12"/>
      <c r="W77" s="12"/>
      <c r="X77" s="12"/>
      <c r="Y77" s="12"/>
      <c r="Z77" s="12"/>
      <c r="AA77" s="12"/>
      <c r="AB77" s="12"/>
      <c r="AC77" s="12"/>
      <c r="AD77" s="12"/>
      <c r="AE77" s="12"/>
    </row>
    <row r="78" spans="1:31" s="35" customFormat="1" ht="16.5" customHeight="1">
      <c r="A78" s="12"/>
      <c r="B78" s="2"/>
      <c r="C78" s="99"/>
      <c r="D78" s="99"/>
      <c r="E78" s="122" t="str">
        <f>E11</f>
        <v>VRN - Ostatní a vedlejší náklady</v>
      </c>
      <c r="F78" s="212"/>
      <c r="G78" s="212"/>
      <c r="H78" s="212"/>
      <c r="I78" s="99"/>
      <c r="J78" s="99"/>
      <c r="K78" s="99"/>
      <c r="L78" s="152"/>
      <c r="S78" s="12"/>
      <c r="T78" s="12"/>
      <c r="U78" s="12"/>
      <c r="V78" s="12"/>
      <c r="W78" s="12"/>
      <c r="X78" s="12"/>
      <c r="Y78" s="12"/>
      <c r="Z78" s="12"/>
      <c r="AA78" s="12"/>
      <c r="AB78" s="12"/>
      <c r="AC78" s="12"/>
      <c r="AD78" s="12"/>
      <c r="AE78" s="12"/>
    </row>
    <row r="79" spans="1:31" s="35" customFormat="1" ht="6.95" customHeight="1">
      <c r="A79" s="12"/>
      <c r="B79" s="2"/>
      <c r="C79" s="99"/>
      <c r="D79" s="99"/>
      <c r="E79" s="99"/>
      <c r="F79" s="99"/>
      <c r="G79" s="99"/>
      <c r="H79" s="99"/>
      <c r="I79" s="99"/>
      <c r="J79" s="99"/>
      <c r="K79" s="99"/>
      <c r="L79" s="152"/>
      <c r="S79" s="12"/>
      <c r="T79" s="12"/>
      <c r="U79" s="12"/>
      <c r="V79" s="12"/>
      <c r="W79" s="12"/>
      <c r="X79" s="12"/>
      <c r="Y79" s="12"/>
      <c r="Z79" s="12"/>
      <c r="AA79" s="12"/>
      <c r="AB79" s="12"/>
      <c r="AC79" s="12"/>
      <c r="AD79" s="12"/>
      <c r="AE79" s="12"/>
    </row>
    <row r="80" spans="1:31" s="35" customFormat="1" ht="12" customHeight="1">
      <c r="A80" s="12"/>
      <c r="B80" s="2"/>
      <c r="C80" s="94" t="s">
        <v>21</v>
      </c>
      <c r="D80" s="99"/>
      <c r="E80" s="99"/>
      <c r="F80" s="95" t="str">
        <f>F14</f>
        <v>Tř. Kpt. Jaroše 200/10, 390 03 Tábor</v>
      </c>
      <c r="G80" s="99"/>
      <c r="H80" s="99"/>
      <c r="I80" s="94" t="s">
        <v>23</v>
      </c>
      <c r="J80" s="213" t="str">
        <f>IF(J14="","",J14)</f>
        <v>29. 4. 2020</v>
      </c>
      <c r="K80" s="99"/>
      <c r="L80" s="152"/>
      <c r="S80" s="12"/>
      <c r="T80" s="12"/>
      <c r="U80" s="12"/>
      <c r="V80" s="12"/>
      <c r="W80" s="12"/>
      <c r="X80" s="12"/>
      <c r="Y80" s="12"/>
      <c r="Z80" s="12"/>
      <c r="AA80" s="12"/>
      <c r="AB80" s="12"/>
      <c r="AC80" s="12"/>
      <c r="AD80" s="12"/>
      <c r="AE80" s="12"/>
    </row>
    <row r="81" spans="1:31" s="35" customFormat="1" ht="6.95" customHeight="1">
      <c r="A81" s="12"/>
      <c r="B81" s="2"/>
      <c r="C81" s="99"/>
      <c r="D81" s="99"/>
      <c r="E81" s="99"/>
      <c r="F81" s="99"/>
      <c r="G81" s="99"/>
      <c r="H81" s="99"/>
      <c r="I81" s="99"/>
      <c r="J81" s="99"/>
      <c r="K81" s="99"/>
      <c r="L81" s="152"/>
      <c r="S81" s="12"/>
      <c r="T81" s="12"/>
      <c r="U81" s="12"/>
      <c r="V81" s="12"/>
      <c r="W81" s="12"/>
      <c r="X81" s="12"/>
      <c r="Y81" s="12"/>
      <c r="Z81" s="12"/>
      <c r="AA81" s="12"/>
      <c r="AB81" s="12"/>
      <c r="AC81" s="12"/>
      <c r="AD81" s="12"/>
      <c r="AE81" s="12"/>
    </row>
    <row r="82" spans="1:31" s="35" customFormat="1" ht="15.2" customHeight="1">
      <c r="A82" s="12"/>
      <c r="B82" s="2"/>
      <c r="C82" s="94" t="s">
        <v>25</v>
      </c>
      <c r="D82" s="99"/>
      <c r="E82" s="99"/>
      <c r="F82" s="95" t="str">
        <f>E17</f>
        <v>Nemocnice Tábor, a.s.</v>
      </c>
      <c r="G82" s="99"/>
      <c r="H82" s="99"/>
      <c r="I82" s="94" t="s">
        <v>31</v>
      </c>
      <c r="J82" s="227" t="str">
        <f>E23</f>
        <v>AGP nova spol. s r.o.</v>
      </c>
      <c r="K82" s="99"/>
      <c r="L82" s="152"/>
      <c r="S82" s="12"/>
      <c r="T82" s="12"/>
      <c r="U82" s="12"/>
      <c r="V82" s="12"/>
      <c r="W82" s="12"/>
      <c r="X82" s="12"/>
      <c r="Y82" s="12"/>
      <c r="Z82" s="12"/>
      <c r="AA82" s="12"/>
      <c r="AB82" s="12"/>
      <c r="AC82" s="12"/>
      <c r="AD82" s="12"/>
      <c r="AE82" s="12"/>
    </row>
    <row r="83" spans="1:31" s="35" customFormat="1" ht="15.2" customHeight="1">
      <c r="A83" s="12"/>
      <c r="B83" s="2"/>
      <c r="C83" s="94" t="s">
        <v>29</v>
      </c>
      <c r="D83" s="99"/>
      <c r="E83" s="99"/>
      <c r="F83" s="95" t="str">
        <f>IF(E20="","",E20)</f>
        <v>Vyplň údaj</v>
      </c>
      <c r="G83" s="99"/>
      <c r="H83" s="99"/>
      <c r="I83" s="94" t="s">
        <v>34</v>
      </c>
      <c r="J83" s="227" t="str">
        <f>E26</f>
        <v xml:space="preserve"> </v>
      </c>
      <c r="K83" s="99"/>
      <c r="L83" s="152"/>
      <c r="S83" s="12"/>
      <c r="T83" s="12"/>
      <c r="U83" s="12"/>
      <c r="V83" s="12"/>
      <c r="W83" s="12"/>
      <c r="X83" s="12"/>
      <c r="Y83" s="12"/>
      <c r="Z83" s="12"/>
      <c r="AA83" s="12"/>
      <c r="AB83" s="12"/>
      <c r="AC83" s="12"/>
      <c r="AD83" s="12"/>
      <c r="AE83" s="12"/>
    </row>
    <row r="84" spans="1:31" s="35" customFormat="1" ht="10.35" customHeight="1">
      <c r="A84" s="12"/>
      <c r="B84" s="2"/>
      <c r="C84" s="99"/>
      <c r="D84" s="99"/>
      <c r="E84" s="99"/>
      <c r="F84" s="99"/>
      <c r="G84" s="99"/>
      <c r="H84" s="99"/>
      <c r="I84" s="99"/>
      <c r="J84" s="99"/>
      <c r="K84" s="99"/>
      <c r="L84" s="152"/>
      <c r="S84" s="12"/>
      <c r="T84" s="12"/>
      <c r="U84" s="12"/>
      <c r="V84" s="12"/>
      <c r="W84" s="12"/>
      <c r="X84" s="12"/>
      <c r="Y84" s="12"/>
      <c r="Z84" s="12"/>
      <c r="AA84" s="12"/>
      <c r="AB84" s="12"/>
      <c r="AC84" s="12"/>
      <c r="AD84" s="12"/>
      <c r="AE84" s="12"/>
    </row>
    <row r="85" spans="1:31" s="167" customFormat="1" ht="29.25" customHeight="1">
      <c r="A85" s="163"/>
      <c r="B85" s="164"/>
      <c r="C85" s="278" t="s">
        <v>132</v>
      </c>
      <c r="D85" s="237" t="s">
        <v>57</v>
      </c>
      <c r="E85" s="237" t="s">
        <v>53</v>
      </c>
      <c r="F85" s="237" t="s">
        <v>54</v>
      </c>
      <c r="G85" s="237" t="s">
        <v>133</v>
      </c>
      <c r="H85" s="237" t="s">
        <v>134</v>
      </c>
      <c r="I85" s="237" t="s">
        <v>135</v>
      </c>
      <c r="J85" s="237" t="s">
        <v>109</v>
      </c>
      <c r="K85" s="238" t="s">
        <v>136</v>
      </c>
      <c r="L85" s="166"/>
      <c r="M85" s="55" t="s">
        <v>3</v>
      </c>
      <c r="N85" s="56" t="s">
        <v>42</v>
      </c>
      <c r="O85" s="56" t="s">
        <v>137</v>
      </c>
      <c r="P85" s="56" t="s">
        <v>138</v>
      </c>
      <c r="Q85" s="56" t="s">
        <v>139</v>
      </c>
      <c r="R85" s="56" t="s">
        <v>140</v>
      </c>
      <c r="S85" s="56" t="s">
        <v>141</v>
      </c>
      <c r="T85" s="57" t="s">
        <v>142</v>
      </c>
      <c r="U85" s="163"/>
      <c r="V85" s="163"/>
      <c r="W85" s="163"/>
      <c r="X85" s="163"/>
      <c r="Y85" s="163"/>
      <c r="Z85" s="163"/>
      <c r="AA85" s="163"/>
      <c r="AB85" s="163"/>
      <c r="AC85" s="163"/>
      <c r="AD85" s="163"/>
      <c r="AE85" s="163"/>
    </row>
    <row r="86" spans="1:63" s="35" customFormat="1" ht="22.9" customHeight="1">
      <c r="A86" s="12"/>
      <c r="B86" s="2"/>
      <c r="C86" s="134" t="s">
        <v>143</v>
      </c>
      <c r="D86" s="99"/>
      <c r="E86" s="99"/>
      <c r="F86" s="99"/>
      <c r="G86" s="99"/>
      <c r="H86" s="99"/>
      <c r="I86" s="99"/>
      <c r="J86" s="239">
        <f>BK86</f>
        <v>0</v>
      </c>
      <c r="K86" s="99"/>
      <c r="L86" s="2"/>
      <c r="M86" s="58"/>
      <c r="N86" s="49"/>
      <c r="O86" s="59"/>
      <c r="P86" s="168">
        <f>P87</f>
        <v>0</v>
      </c>
      <c r="Q86" s="59"/>
      <c r="R86" s="168">
        <f>R87</f>
        <v>0</v>
      </c>
      <c r="S86" s="59"/>
      <c r="T86" s="169">
        <f>T87</f>
        <v>0</v>
      </c>
      <c r="U86" s="12"/>
      <c r="V86" s="12"/>
      <c r="W86" s="12"/>
      <c r="X86" s="12"/>
      <c r="Y86" s="12"/>
      <c r="Z86" s="12"/>
      <c r="AA86" s="12"/>
      <c r="AB86" s="12"/>
      <c r="AC86" s="12"/>
      <c r="AD86" s="12"/>
      <c r="AE86" s="12"/>
      <c r="AT86" s="22" t="s">
        <v>71</v>
      </c>
      <c r="AU86" s="22" t="s">
        <v>110</v>
      </c>
      <c r="BK86" s="170">
        <f>BK87</f>
        <v>0</v>
      </c>
    </row>
    <row r="87" spans="2:63" s="1" customFormat="1" ht="25.9" customHeight="1">
      <c r="B87" s="171"/>
      <c r="C87" s="242"/>
      <c r="D87" s="240" t="s">
        <v>71</v>
      </c>
      <c r="E87" s="241" t="s">
        <v>1946</v>
      </c>
      <c r="F87" s="241" t="s">
        <v>703</v>
      </c>
      <c r="G87" s="242"/>
      <c r="H87" s="242"/>
      <c r="I87" s="242"/>
      <c r="J87" s="243">
        <f>BK87</f>
        <v>0</v>
      </c>
      <c r="K87" s="242"/>
      <c r="L87" s="171"/>
      <c r="M87" s="173"/>
      <c r="N87" s="174"/>
      <c r="O87" s="174"/>
      <c r="P87" s="175">
        <f>SUM(P88:P94)</f>
        <v>0</v>
      </c>
      <c r="Q87" s="174"/>
      <c r="R87" s="175">
        <f>SUM(R88:R94)</f>
        <v>0</v>
      </c>
      <c r="S87" s="174"/>
      <c r="T87" s="176">
        <f>SUM(T88:T94)</f>
        <v>0</v>
      </c>
      <c r="AR87" s="172" t="s">
        <v>93</v>
      </c>
      <c r="AT87" s="177" t="s">
        <v>71</v>
      </c>
      <c r="AU87" s="177" t="s">
        <v>72</v>
      </c>
      <c r="AY87" s="172" t="s">
        <v>145</v>
      </c>
      <c r="BK87" s="178">
        <f>SUM(BK88:BK94)</f>
        <v>0</v>
      </c>
    </row>
    <row r="88" spans="1:65" s="35" customFormat="1" ht="16.5" customHeight="1">
      <c r="A88" s="12"/>
      <c r="B88" s="2"/>
      <c r="C88" s="246" t="s">
        <v>87</v>
      </c>
      <c r="D88" s="246" t="s">
        <v>149</v>
      </c>
      <c r="E88" s="247" t="s">
        <v>1947</v>
      </c>
      <c r="F88" s="248" t="s">
        <v>1948</v>
      </c>
      <c r="G88" s="249" t="s">
        <v>707</v>
      </c>
      <c r="H88" s="250">
        <v>1</v>
      </c>
      <c r="I88" s="3"/>
      <c r="J88" s="272">
        <f aca="true" t="shared" si="0" ref="J88:J94">ROUND(I88*H88,2)</f>
        <v>0</v>
      </c>
      <c r="K88" s="248" t="s">
        <v>3</v>
      </c>
      <c r="L88" s="2"/>
      <c r="M88" s="4" t="s">
        <v>3</v>
      </c>
      <c r="N88" s="179" t="s">
        <v>43</v>
      </c>
      <c r="O88" s="53"/>
      <c r="P88" s="180">
        <f aca="true" t="shared" si="1" ref="P88:P94">O88*H88</f>
        <v>0</v>
      </c>
      <c r="Q88" s="180">
        <v>0</v>
      </c>
      <c r="R88" s="180">
        <f aca="true" t="shared" si="2" ref="R88:R94">Q88*H88</f>
        <v>0</v>
      </c>
      <c r="S88" s="180">
        <v>0</v>
      </c>
      <c r="T88" s="181">
        <f aca="true" t="shared" si="3" ref="T88:T94">S88*H88</f>
        <v>0</v>
      </c>
      <c r="U88" s="12"/>
      <c r="V88" s="12"/>
      <c r="W88" s="12"/>
      <c r="X88" s="12"/>
      <c r="Y88" s="12"/>
      <c r="Z88" s="12"/>
      <c r="AA88" s="12"/>
      <c r="AB88" s="12"/>
      <c r="AC88" s="12"/>
      <c r="AD88" s="12"/>
      <c r="AE88" s="12"/>
      <c r="AR88" s="182" t="s">
        <v>90</v>
      </c>
      <c r="AT88" s="182" t="s">
        <v>149</v>
      </c>
      <c r="AU88" s="182" t="s">
        <v>15</v>
      </c>
      <c r="AY88" s="22" t="s">
        <v>145</v>
      </c>
      <c r="BE88" s="183">
        <f aca="true" t="shared" si="4" ref="BE88:BE94">IF(N88="základní",J88,0)</f>
        <v>0</v>
      </c>
      <c r="BF88" s="183">
        <f aca="true" t="shared" si="5" ref="BF88:BF94">IF(N88="snížená",J88,0)</f>
        <v>0</v>
      </c>
      <c r="BG88" s="183">
        <f aca="true" t="shared" si="6" ref="BG88:BG94">IF(N88="zákl. přenesená",J88,0)</f>
        <v>0</v>
      </c>
      <c r="BH88" s="183">
        <f aca="true" t="shared" si="7" ref="BH88:BH94">IF(N88="sníž. přenesená",J88,0)</f>
        <v>0</v>
      </c>
      <c r="BI88" s="183">
        <f aca="true" t="shared" si="8" ref="BI88:BI94">IF(N88="nulová",J88,0)</f>
        <v>0</v>
      </c>
      <c r="BJ88" s="22" t="s">
        <v>15</v>
      </c>
      <c r="BK88" s="183">
        <f aca="true" t="shared" si="9" ref="BK88:BK94">ROUND(I88*H88,2)</f>
        <v>0</v>
      </c>
      <c r="BL88" s="22" t="s">
        <v>90</v>
      </c>
      <c r="BM88" s="182" t="s">
        <v>1949</v>
      </c>
    </row>
    <row r="89" spans="1:65" s="35" customFormat="1" ht="44.25" customHeight="1">
      <c r="A89" s="12"/>
      <c r="B89" s="2"/>
      <c r="C89" s="246" t="s">
        <v>90</v>
      </c>
      <c r="D89" s="246" t="s">
        <v>149</v>
      </c>
      <c r="E89" s="247" t="s">
        <v>1950</v>
      </c>
      <c r="F89" s="248" t="s">
        <v>1951</v>
      </c>
      <c r="G89" s="249" t="s">
        <v>707</v>
      </c>
      <c r="H89" s="250">
        <v>1</v>
      </c>
      <c r="I89" s="3"/>
      <c r="J89" s="272">
        <f t="shared" si="0"/>
        <v>0</v>
      </c>
      <c r="K89" s="248" t="s">
        <v>3</v>
      </c>
      <c r="L89" s="2"/>
      <c r="M89" s="4" t="s">
        <v>3</v>
      </c>
      <c r="N89" s="179" t="s">
        <v>43</v>
      </c>
      <c r="O89" s="53"/>
      <c r="P89" s="180">
        <f t="shared" si="1"/>
        <v>0</v>
      </c>
      <c r="Q89" s="180">
        <v>0</v>
      </c>
      <c r="R89" s="180">
        <f t="shared" si="2"/>
        <v>0</v>
      </c>
      <c r="S89" s="180">
        <v>0</v>
      </c>
      <c r="T89" s="181">
        <f t="shared" si="3"/>
        <v>0</v>
      </c>
      <c r="U89" s="12"/>
      <c r="V89" s="12"/>
      <c r="W89" s="12"/>
      <c r="X89" s="12"/>
      <c r="Y89" s="12"/>
      <c r="Z89" s="12"/>
      <c r="AA89" s="12"/>
      <c r="AB89" s="12"/>
      <c r="AC89" s="12"/>
      <c r="AD89" s="12"/>
      <c r="AE89" s="12"/>
      <c r="AR89" s="182" t="s">
        <v>90</v>
      </c>
      <c r="AT89" s="182" t="s">
        <v>149</v>
      </c>
      <c r="AU89" s="182" t="s">
        <v>15</v>
      </c>
      <c r="AY89" s="22" t="s">
        <v>145</v>
      </c>
      <c r="BE89" s="183">
        <f t="shared" si="4"/>
        <v>0</v>
      </c>
      <c r="BF89" s="183">
        <f t="shared" si="5"/>
        <v>0</v>
      </c>
      <c r="BG89" s="183">
        <f t="shared" si="6"/>
        <v>0</v>
      </c>
      <c r="BH89" s="183">
        <f t="shared" si="7"/>
        <v>0</v>
      </c>
      <c r="BI89" s="183">
        <f t="shared" si="8"/>
        <v>0</v>
      </c>
      <c r="BJ89" s="22" t="s">
        <v>15</v>
      </c>
      <c r="BK89" s="183">
        <f t="shared" si="9"/>
        <v>0</v>
      </c>
      <c r="BL89" s="22" t="s">
        <v>90</v>
      </c>
      <c r="BM89" s="182" t="s">
        <v>1952</v>
      </c>
    </row>
    <row r="90" spans="1:65" s="35" customFormat="1" ht="232.15" customHeight="1">
      <c r="A90" s="12"/>
      <c r="B90" s="2"/>
      <c r="C90" s="246" t="s">
        <v>93</v>
      </c>
      <c r="D90" s="246" t="s">
        <v>149</v>
      </c>
      <c r="E90" s="247" t="s">
        <v>1953</v>
      </c>
      <c r="F90" s="248" t="s">
        <v>1954</v>
      </c>
      <c r="G90" s="249" t="s">
        <v>707</v>
      </c>
      <c r="H90" s="250">
        <v>1</v>
      </c>
      <c r="I90" s="3"/>
      <c r="J90" s="272">
        <f t="shared" si="0"/>
        <v>0</v>
      </c>
      <c r="K90" s="248" t="s">
        <v>3</v>
      </c>
      <c r="L90" s="2"/>
      <c r="M90" s="4" t="s">
        <v>3</v>
      </c>
      <c r="N90" s="179" t="s">
        <v>43</v>
      </c>
      <c r="O90" s="53"/>
      <c r="P90" s="180">
        <f t="shared" si="1"/>
        <v>0</v>
      </c>
      <c r="Q90" s="180">
        <v>0</v>
      </c>
      <c r="R90" s="180">
        <f t="shared" si="2"/>
        <v>0</v>
      </c>
      <c r="S90" s="180">
        <v>0</v>
      </c>
      <c r="T90" s="181">
        <f t="shared" si="3"/>
        <v>0</v>
      </c>
      <c r="U90" s="12"/>
      <c r="V90" s="12"/>
      <c r="W90" s="12"/>
      <c r="X90" s="12"/>
      <c r="Y90" s="12"/>
      <c r="Z90" s="12"/>
      <c r="AA90" s="12"/>
      <c r="AB90" s="12"/>
      <c r="AC90" s="12"/>
      <c r="AD90" s="12"/>
      <c r="AE90" s="12"/>
      <c r="AR90" s="182" t="s">
        <v>90</v>
      </c>
      <c r="AT90" s="182" t="s">
        <v>149</v>
      </c>
      <c r="AU90" s="182" t="s">
        <v>15</v>
      </c>
      <c r="AY90" s="22" t="s">
        <v>145</v>
      </c>
      <c r="BE90" s="183">
        <f t="shared" si="4"/>
        <v>0</v>
      </c>
      <c r="BF90" s="183">
        <f t="shared" si="5"/>
        <v>0</v>
      </c>
      <c r="BG90" s="183">
        <f t="shared" si="6"/>
        <v>0</v>
      </c>
      <c r="BH90" s="183">
        <f t="shared" si="7"/>
        <v>0</v>
      </c>
      <c r="BI90" s="183">
        <f t="shared" si="8"/>
        <v>0</v>
      </c>
      <c r="BJ90" s="22" t="s">
        <v>15</v>
      </c>
      <c r="BK90" s="183">
        <f t="shared" si="9"/>
        <v>0</v>
      </c>
      <c r="BL90" s="22" t="s">
        <v>90</v>
      </c>
      <c r="BM90" s="182" t="s">
        <v>1955</v>
      </c>
    </row>
    <row r="91" spans="1:65" s="35" customFormat="1" ht="204.95" customHeight="1">
      <c r="A91" s="12"/>
      <c r="B91" s="2"/>
      <c r="C91" s="246" t="s">
        <v>96</v>
      </c>
      <c r="D91" s="246" t="s">
        <v>149</v>
      </c>
      <c r="E91" s="247" t="s">
        <v>1956</v>
      </c>
      <c r="F91" s="248" t="s">
        <v>1957</v>
      </c>
      <c r="G91" s="249" t="s">
        <v>707</v>
      </c>
      <c r="H91" s="250">
        <v>1</v>
      </c>
      <c r="I91" s="3"/>
      <c r="J91" s="272">
        <f t="shared" si="0"/>
        <v>0</v>
      </c>
      <c r="K91" s="248" t="s">
        <v>3</v>
      </c>
      <c r="L91" s="2"/>
      <c r="M91" s="4" t="s">
        <v>3</v>
      </c>
      <c r="N91" s="179" t="s">
        <v>43</v>
      </c>
      <c r="O91" s="53"/>
      <c r="P91" s="180">
        <f t="shared" si="1"/>
        <v>0</v>
      </c>
      <c r="Q91" s="180">
        <v>0</v>
      </c>
      <c r="R91" s="180">
        <f t="shared" si="2"/>
        <v>0</v>
      </c>
      <c r="S91" s="180">
        <v>0</v>
      </c>
      <c r="T91" s="181">
        <f t="shared" si="3"/>
        <v>0</v>
      </c>
      <c r="U91" s="12"/>
      <c r="V91" s="12"/>
      <c r="W91" s="12"/>
      <c r="X91" s="12"/>
      <c r="Y91" s="12"/>
      <c r="Z91" s="12"/>
      <c r="AA91" s="12"/>
      <c r="AB91" s="12"/>
      <c r="AC91" s="12"/>
      <c r="AD91" s="12"/>
      <c r="AE91" s="12"/>
      <c r="AR91" s="182" t="s">
        <v>90</v>
      </c>
      <c r="AT91" s="182" t="s">
        <v>149</v>
      </c>
      <c r="AU91" s="182" t="s">
        <v>15</v>
      </c>
      <c r="AY91" s="22" t="s">
        <v>145</v>
      </c>
      <c r="BE91" s="183">
        <f t="shared" si="4"/>
        <v>0</v>
      </c>
      <c r="BF91" s="183">
        <f t="shared" si="5"/>
        <v>0</v>
      </c>
      <c r="BG91" s="183">
        <f t="shared" si="6"/>
        <v>0</v>
      </c>
      <c r="BH91" s="183">
        <f t="shared" si="7"/>
        <v>0</v>
      </c>
      <c r="BI91" s="183">
        <f t="shared" si="8"/>
        <v>0</v>
      </c>
      <c r="BJ91" s="22" t="s">
        <v>15</v>
      </c>
      <c r="BK91" s="183">
        <f t="shared" si="9"/>
        <v>0</v>
      </c>
      <c r="BL91" s="22" t="s">
        <v>90</v>
      </c>
      <c r="BM91" s="182" t="s">
        <v>1958</v>
      </c>
    </row>
    <row r="92" spans="1:65" s="35" customFormat="1" ht="271.5" customHeight="1">
      <c r="A92" s="12"/>
      <c r="B92" s="2"/>
      <c r="C92" s="246" t="s">
        <v>15</v>
      </c>
      <c r="D92" s="246" t="s">
        <v>149</v>
      </c>
      <c r="E92" s="247" t="s">
        <v>1959</v>
      </c>
      <c r="F92" s="248" t="s">
        <v>1960</v>
      </c>
      <c r="G92" s="249" t="s">
        <v>707</v>
      </c>
      <c r="H92" s="250">
        <v>1</v>
      </c>
      <c r="I92" s="3"/>
      <c r="J92" s="272">
        <f t="shared" si="0"/>
        <v>0</v>
      </c>
      <c r="K92" s="248" t="s">
        <v>3</v>
      </c>
      <c r="L92" s="2"/>
      <c r="M92" s="4" t="s">
        <v>3</v>
      </c>
      <c r="N92" s="179" t="s">
        <v>43</v>
      </c>
      <c r="O92" s="53"/>
      <c r="P92" s="180">
        <f t="shared" si="1"/>
        <v>0</v>
      </c>
      <c r="Q92" s="180">
        <v>0</v>
      </c>
      <c r="R92" s="180">
        <f t="shared" si="2"/>
        <v>0</v>
      </c>
      <c r="S92" s="180">
        <v>0</v>
      </c>
      <c r="T92" s="181">
        <f t="shared" si="3"/>
        <v>0</v>
      </c>
      <c r="U92" s="12"/>
      <c r="V92" s="12"/>
      <c r="W92" s="12"/>
      <c r="X92" s="12"/>
      <c r="Y92" s="12"/>
      <c r="Z92" s="12"/>
      <c r="AA92" s="12"/>
      <c r="AB92" s="12"/>
      <c r="AC92" s="12"/>
      <c r="AD92" s="12"/>
      <c r="AE92" s="12"/>
      <c r="AR92" s="182" t="s">
        <v>90</v>
      </c>
      <c r="AT92" s="182" t="s">
        <v>149</v>
      </c>
      <c r="AU92" s="182" t="s">
        <v>15</v>
      </c>
      <c r="AY92" s="22" t="s">
        <v>145</v>
      </c>
      <c r="BE92" s="183">
        <f t="shared" si="4"/>
        <v>0</v>
      </c>
      <c r="BF92" s="183">
        <f t="shared" si="5"/>
        <v>0</v>
      </c>
      <c r="BG92" s="183">
        <f t="shared" si="6"/>
        <v>0</v>
      </c>
      <c r="BH92" s="183">
        <f t="shared" si="7"/>
        <v>0</v>
      </c>
      <c r="BI92" s="183">
        <f t="shared" si="8"/>
        <v>0</v>
      </c>
      <c r="BJ92" s="22" t="s">
        <v>15</v>
      </c>
      <c r="BK92" s="183">
        <f t="shared" si="9"/>
        <v>0</v>
      </c>
      <c r="BL92" s="22" t="s">
        <v>90</v>
      </c>
      <c r="BM92" s="182" t="s">
        <v>1961</v>
      </c>
    </row>
    <row r="93" spans="1:65" s="35" customFormat="1" ht="167.85" customHeight="1">
      <c r="A93" s="12"/>
      <c r="B93" s="2"/>
      <c r="C93" s="246" t="s">
        <v>80</v>
      </c>
      <c r="D93" s="246" t="s">
        <v>149</v>
      </c>
      <c r="E93" s="247" t="s">
        <v>1962</v>
      </c>
      <c r="F93" s="248" t="s">
        <v>1963</v>
      </c>
      <c r="G93" s="249" t="s">
        <v>707</v>
      </c>
      <c r="H93" s="250">
        <v>1</v>
      </c>
      <c r="I93" s="3"/>
      <c r="J93" s="272">
        <f t="shared" si="0"/>
        <v>0</v>
      </c>
      <c r="K93" s="248" t="s">
        <v>3</v>
      </c>
      <c r="L93" s="2"/>
      <c r="M93" s="4" t="s">
        <v>3</v>
      </c>
      <c r="N93" s="179" t="s">
        <v>43</v>
      </c>
      <c r="O93" s="53"/>
      <c r="P93" s="180">
        <f t="shared" si="1"/>
        <v>0</v>
      </c>
      <c r="Q93" s="180">
        <v>0</v>
      </c>
      <c r="R93" s="180">
        <f t="shared" si="2"/>
        <v>0</v>
      </c>
      <c r="S93" s="180">
        <v>0</v>
      </c>
      <c r="T93" s="181">
        <f t="shared" si="3"/>
        <v>0</v>
      </c>
      <c r="U93" s="12"/>
      <c r="V93" s="12"/>
      <c r="W93" s="12"/>
      <c r="X93" s="12"/>
      <c r="Y93" s="12"/>
      <c r="Z93" s="12"/>
      <c r="AA93" s="12"/>
      <c r="AB93" s="12"/>
      <c r="AC93" s="12"/>
      <c r="AD93" s="12"/>
      <c r="AE93" s="12"/>
      <c r="AR93" s="182" t="s">
        <v>90</v>
      </c>
      <c r="AT93" s="182" t="s">
        <v>149</v>
      </c>
      <c r="AU93" s="182" t="s">
        <v>15</v>
      </c>
      <c r="AY93" s="22" t="s">
        <v>145</v>
      </c>
      <c r="BE93" s="183">
        <f t="shared" si="4"/>
        <v>0</v>
      </c>
      <c r="BF93" s="183">
        <f t="shared" si="5"/>
        <v>0</v>
      </c>
      <c r="BG93" s="183">
        <f t="shared" si="6"/>
        <v>0</v>
      </c>
      <c r="BH93" s="183">
        <f t="shared" si="7"/>
        <v>0</v>
      </c>
      <c r="BI93" s="183">
        <f t="shared" si="8"/>
        <v>0</v>
      </c>
      <c r="BJ93" s="22" t="s">
        <v>15</v>
      </c>
      <c r="BK93" s="183">
        <f t="shared" si="9"/>
        <v>0</v>
      </c>
      <c r="BL93" s="22" t="s">
        <v>90</v>
      </c>
      <c r="BM93" s="182" t="s">
        <v>1964</v>
      </c>
    </row>
    <row r="94" spans="1:65" s="35" customFormat="1" ht="16.5" customHeight="1">
      <c r="A94" s="12"/>
      <c r="B94" s="2"/>
      <c r="C94" s="246" t="s">
        <v>177</v>
      </c>
      <c r="D94" s="246" t="s">
        <v>149</v>
      </c>
      <c r="E94" s="247" t="s">
        <v>1965</v>
      </c>
      <c r="F94" s="248" t="s">
        <v>1966</v>
      </c>
      <c r="G94" s="249" t="s">
        <v>707</v>
      </c>
      <c r="H94" s="250">
        <v>1</v>
      </c>
      <c r="I94" s="3"/>
      <c r="J94" s="272">
        <f t="shared" si="0"/>
        <v>0</v>
      </c>
      <c r="K94" s="248" t="s">
        <v>3</v>
      </c>
      <c r="L94" s="2"/>
      <c r="M94" s="11" t="s">
        <v>3</v>
      </c>
      <c r="N94" s="206" t="s">
        <v>43</v>
      </c>
      <c r="O94" s="207"/>
      <c r="P94" s="208">
        <f t="shared" si="1"/>
        <v>0</v>
      </c>
      <c r="Q94" s="208">
        <v>0</v>
      </c>
      <c r="R94" s="208">
        <f t="shared" si="2"/>
        <v>0</v>
      </c>
      <c r="S94" s="208">
        <v>0</v>
      </c>
      <c r="T94" s="209">
        <f t="shared" si="3"/>
        <v>0</v>
      </c>
      <c r="U94" s="12"/>
      <c r="V94" s="12"/>
      <c r="W94" s="12"/>
      <c r="X94" s="12"/>
      <c r="Y94" s="12"/>
      <c r="Z94" s="12"/>
      <c r="AA94" s="12"/>
      <c r="AB94" s="12"/>
      <c r="AC94" s="12"/>
      <c r="AD94" s="12"/>
      <c r="AE94" s="12"/>
      <c r="AR94" s="182" t="s">
        <v>90</v>
      </c>
      <c r="AT94" s="182" t="s">
        <v>149</v>
      </c>
      <c r="AU94" s="182" t="s">
        <v>15</v>
      </c>
      <c r="AY94" s="22" t="s">
        <v>145</v>
      </c>
      <c r="BE94" s="183">
        <f t="shared" si="4"/>
        <v>0</v>
      </c>
      <c r="BF94" s="183">
        <f t="shared" si="5"/>
        <v>0</v>
      </c>
      <c r="BG94" s="183">
        <f t="shared" si="6"/>
        <v>0</v>
      </c>
      <c r="BH94" s="183">
        <f t="shared" si="7"/>
        <v>0</v>
      </c>
      <c r="BI94" s="183">
        <f t="shared" si="8"/>
        <v>0</v>
      </c>
      <c r="BJ94" s="22" t="s">
        <v>15</v>
      </c>
      <c r="BK94" s="183">
        <f t="shared" si="9"/>
        <v>0</v>
      </c>
      <c r="BL94" s="22" t="s">
        <v>90</v>
      </c>
      <c r="BM94" s="182" t="s">
        <v>1967</v>
      </c>
    </row>
    <row r="95" spans="1:31" s="35" customFormat="1" ht="6.95" customHeight="1">
      <c r="A95" s="12"/>
      <c r="B95" s="39"/>
      <c r="C95" s="117"/>
      <c r="D95" s="117"/>
      <c r="E95" s="117"/>
      <c r="F95" s="117"/>
      <c r="G95" s="117"/>
      <c r="H95" s="117"/>
      <c r="I95" s="40"/>
      <c r="J95" s="117"/>
      <c r="K95" s="117"/>
      <c r="L95" s="2"/>
      <c r="M95" s="12"/>
      <c r="O95" s="12"/>
      <c r="P95" s="12"/>
      <c r="Q95" s="12"/>
      <c r="R95" s="12"/>
      <c r="S95" s="12"/>
      <c r="T95" s="12"/>
      <c r="U95" s="12"/>
      <c r="V95" s="12"/>
      <c r="W95" s="12"/>
      <c r="X95" s="12"/>
      <c r="Y95" s="12"/>
      <c r="Z95" s="12"/>
      <c r="AA95" s="12"/>
      <c r="AB95" s="12"/>
      <c r="AC95" s="12"/>
      <c r="AD95" s="12"/>
      <c r="AE95" s="12"/>
    </row>
    <row r="96" spans="3:11" ht="12">
      <c r="C96" s="90"/>
      <c r="D96" s="90"/>
      <c r="E96" s="90"/>
      <c r="F96" s="90"/>
      <c r="G96" s="90"/>
      <c r="H96" s="90"/>
      <c r="J96" s="90"/>
      <c r="K96" s="90"/>
    </row>
    <row r="97" spans="10:11" ht="12">
      <c r="J97" s="90"/>
      <c r="K97" s="90"/>
    </row>
  </sheetData>
  <sheetProtection password="FFE0" sheet="1" objects="1" scenarios="1"/>
  <autoFilter ref="C85:K94"/>
  <mergeCells count="12">
    <mergeCell ref="E78:H78"/>
    <mergeCell ref="L2:V2"/>
    <mergeCell ref="E50:H50"/>
    <mergeCell ref="E52:H52"/>
    <mergeCell ref="E54:H54"/>
    <mergeCell ref="E74:H74"/>
    <mergeCell ref="E76:H7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1"/>
  <sheetViews>
    <sheetView showGridLines="0" tabSelected="1" zoomScale="110" zoomScaleNormal="110" workbookViewId="0" topLeftCell="A127">
      <selection activeCell="C3" sqref="C3:J3"/>
    </sheetView>
  </sheetViews>
  <sheetFormatPr defaultColWidth="9.140625" defaultRowHeight="12"/>
  <cols>
    <col min="1" max="1" width="8.28125" style="325" customWidth="1"/>
    <col min="2" max="2" width="1.7109375" style="325" customWidth="1"/>
    <col min="3" max="4" width="5.00390625" style="325" customWidth="1"/>
    <col min="5" max="5" width="11.7109375" style="325" customWidth="1"/>
    <col min="6" max="6" width="9.140625" style="325" customWidth="1"/>
    <col min="7" max="7" width="5.00390625" style="325" customWidth="1"/>
    <col min="8" max="8" width="77.8515625" style="325" customWidth="1"/>
    <col min="9" max="10" width="20.00390625" style="325" customWidth="1"/>
    <col min="11" max="11" width="1.7109375" style="325" customWidth="1"/>
    <col min="12" max="16384" width="9.28125" style="19" customWidth="1"/>
  </cols>
  <sheetData>
    <row r="1" s="19" customFormat="1" ht="37.5" customHeight="1"/>
    <row r="2" spans="2:11" s="19" customFormat="1" ht="7.5" customHeight="1">
      <c r="B2" s="285"/>
      <c r="C2" s="286"/>
      <c r="D2" s="286"/>
      <c r="E2" s="286"/>
      <c r="F2" s="286"/>
      <c r="G2" s="286"/>
      <c r="H2" s="286"/>
      <c r="I2" s="286"/>
      <c r="J2" s="286"/>
      <c r="K2" s="287"/>
    </row>
    <row r="3" spans="2:11" s="290" customFormat="1" ht="45" customHeight="1">
      <c r="B3" s="288"/>
      <c r="C3" s="326" t="s">
        <v>1968</v>
      </c>
      <c r="D3" s="326"/>
      <c r="E3" s="326"/>
      <c r="F3" s="326"/>
      <c r="G3" s="326"/>
      <c r="H3" s="326"/>
      <c r="I3" s="326"/>
      <c r="J3" s="326"/>
      <c r="K3" s="289"/>
    </row>
    <row r="4" spans="2:11" s="19" customFormat="1" ht="25.5" customHeight="1">
      <c r="B4" s="291"/>
      <c r="C4" s="327" t="s">
        <v>1969</v>
      </c>
      <c r="D4" s="327"/>
      <c r="E4" s="327"/>
      <c r="F4" s="327"/>
      <c r="G4" s="327"/>
      <c r="H4" s="327"/>
      <c r="I4" s="327"/>
      <c r="J4" s="327"/>
      <c r="K4" s="292"/>
    </row>
    <row r="5" spans="2:11" s="19" customFormat="1" ht="5.25" customHeight="1">
      <c r="B5" s="291"/>
      <c r="C5" s="328"/>
      <c r="D5" s="328"/>
      <c r="E5" s="328"/>
      <c r="F5" s="328"/>
      <c r="G5" s="328"/>
      <c r="H5" s="328"/>
      <c r="I5" s="328"/>
      <c r="J5" s="328"/>
      <c r="K5" s="292"/>
    </row>
    <row r="6" spans="2:11" s="19" customFormat="1" ht="15" customHeight="1">
      <c r="B6" s="291"/>
      <c r="C6" s="329" t="s">
        <v>1970</v>
      </c>
      <c r="D6" s="329"/>
      <c r="E6" s="329"/>
      <c r="F6" s="329"/>
      <c r="G6" s="329"/>
      <c r="H6" s="329"/>
      <c r="I6" s="329"/>
      <c r="J6" s="329"/>
      <c r="K6" s="292"/>
    </row>
    <row r="7" spans="2:11" s="19" customFormat="1" ht="15" customHeight="1">
      <c r="B7" s="293"/>
      <c r="C7" s="329" t="s">
        <v>1971</v>
      </c>
      <c r="D7" s="329"/>
      <c r="E7" s="329"/>
      <c r="F7" s="329"/>
      <c r="G7" s="329"/>
      <c r="H7" s="329"/>
      <c r="I7" s="329"/>
      <c r="J7" s="329"/>
      <c r="K7" s="292"/>
    </row>
    <row r="8" spans="2:11" s="19" customFormat="1" ht="12.75" customHeight="1">
      <c r="B8" s="293"/>
      <c r="C8" s="330"/>
      <c r="D8" s="330"/>
      <c r="E8" s="330"/>
      <c r="F8" s="330"/>
      <c r="G8" s="330"/>
      <c r="H8" s="330"/>
      <c r="I8" s="330"/>
      <c r="J8" s="330"/>
      <c r="K8" s="292"/>
    </row>
    <row r="9" spans="2:11" s="19" customFormat="1" ht="15" customHeight="1">
      <c r="B9" s="293"/>
      <c r="C9" s="329" t="s">
        <v>1972</v>
      </c>
      <c r="D9" s="329"/>
      <c r="E9" s="329"/>
      <c r="F9" s="329"/>
      <c r="G9" s="329"/>
      <c r="H9" s="329"/>
      <c r="I9" s="329"/>
      <c r="J9" s="329"/>
      <c r="K9" s="292"/>
    </row>
    <row r="10" spans="2:11" s="19" customFormat="1" ht="15" customHeight="1">
      <c r="B10" s="293"/>
      <c r="C10" s="330"/>
      <c r="D10" s="329" t="s">
        <v>1973</v>
      </c>
      <c r="E10" s="329"/>
      <c r="F10" s="329"/>
      <c r="G10" s="329"/>
      <c r="H10" s="329"/>
      <c r="I10" s="329"/>
      <c r="J10" s="329"/>
      <c r="K10" s="292"/>
    </row>
    <row r="11" spans="2:11" s="19" customFormat="1" ht="15" customHeight="1">
      <c r="B11" s="293"/>
      <c r="C11" s="331"/>
      <c r="D11" s="329" t="s">
        <v>1974</v>
      </c>
      <c r="E11" s="329"/>
      <c r="F11" s="329"/>
      <c r="G11" s="329"/>
      <c r="H11" s="329"/>
      <c r="I11" s="329"/>
      <c r="J11" s="329"/>
      <c r="K11" s="292"/>
    </row>
    <row r="12" spans="2:11" s="19" customFormat="1" ht="15" customHeight="1">
      <c r="B12" s="293"/>
      <c r="C12" s="331"/>
      <c r="D12" s="330"/>
      <c r="E12" s="330"/>
      <c r="F12" s="330"/>
      <c r="G12" s="330"/>
      <c r="H12" s="330"/>
      <c r="I12" s="330"/>
      <c r="J12" s="330"/>
      <c r="K12" s="292"/>
    </row>
    <row r="13" spans="2:11" s="19" customFormat="1" ht="15" customHeight="1">
      <c r="B13" s="293"/>
      <c r="C13" s="331"/>
      <c r="D13" s="332" t="s">
        <v>1975</v>
      </c>
      <c r="E13" s="330"/>
      <c r="F13" s="330"/>
      <c r="G13" s="330"/>
      <c r="H13" s="330"/>
      <c r="I13" s="330"/>
      <c r="J13" s="330"/>
      <c r="K13" s="292"/>
    </row>
    <row r="14" spans="2:11" s="19" customFormat="1" ht="12.75" customHeight="1">
      <c r="B14" s="293"/>
      <c r="C14" s="331"/>
      <c r="D14" s="331"/>
      <c r="E14" s="331"/>
      <c r="F14" s="331"/>
      <c r="G14" s="331"/>
      <c r="H14" s="331"/>
      <c r="I14" s="331"/>
      <c r="J14" s="331"/>
      <c r="K14" s="292"/>
    </row>
    <row r="15" spans="2:11" s="19" customFormat="1" ht="15" customHeight="1">
      <c r="B15" s="293"/>
      <c r="C15" s="331"/>
      <c r="D15" s="329" t="s">
        <v>1976</v>
      </c>
      <c r="E15" s="329"/>
      <c r="F15" s="329"/>
      <c r="G15" s="329"/>
      <c r="H15" s="329"/>
      <c r="I15" s="329"/>
      <c r="J15" s="329"/>
      <c r="K15" s="292"/>
    </row>
    <row r="16" spans="2:11" s="19" customFormat="1" ht="15" customHeight="1">
      <c r="B16" s="293"/>
      <c r="C16" s="331"/>
      <c r="D16" s="329" t="s">
        <v>1977</v>
      </c>
      <c r="E16" s="329"/>
      <c r="F16" s="329"/>
      <c r="G16" s="329"/>
      <c r="H16" s="329"/>
      <c r="I16" s="329"/>
      <c r="J16" s="329"/>
      <c r="K16" s="292"/>
    </row>
    <row r="17" spans="2:11" s="19" customFormat="1" ht="15" customHeight="1">
      <c r="B17" s="293"/>
      <c r="C17" s="331"/>
      <c r="D17" s="329" t="s">
        <v>1978</v>
      </c>
      <c r="E17" s="329"/>
      <c r="F17" s="329"/>
      <c r="G17" s="329"/>
      <c r="H17" s="329"/>
      <c r="I17" s="329"/>
      <c r="J17" s="329"/>
      <c r="K17" s="292"/>
    </row>
    <row r="18" spans="2:11" s="19" customFormat="1" ht="15" customHeight="1">
      <c r="B18" s="293"/>
      <c r="C18" s="331"/>
      <c r="D18" s="331"/>
      <c r="E18" s="333" t="s">
        <v>78</v>
      </c>
      <c r="F18" s="329" t="s">
        <v>1979</v>
      </c>
      <c r="G18" s="329"/>
      <c r="H18" s="329"/>
      <c r="I18" s="329"/>
      <c r="J18" s="329"/>
      <c r="K18" s="292"/>
    </row>
    <row r="19" spans="2:11" s="19" customFormat="1" ht="15" customHeight="1">
      <c r="B19" s="293"/>
      <c r="C19" s="331"/>
      <c r="D19" s="331"/>
      <c r="E19" s="333" t="s">
        <v>1980</v>
      </c>
      <c r="F19" s="329" t="s">
        <v>1981</v>
      </c>
      <c r="G19" s="329"/>
      <c r="H19" s="329"/>
      <c r="I19" s="329"/>
      <c r="J19" s="329"/>
      <c r="K19" s="292"/>
    </row>
    <row r="20" spans="2:11" s="19" customFormat="1" ht="15" customHeight="1">
      <c r="B20" s="293"/>
      <c r="C20" s="331"/>
      <c r="D20" s="331"/>
      <c r="E20" s="333" t="s">
        <v>1982</v>
      </c>
      <c r="F20" s="329" t="s">
        <v>1983</v>
      </c>
      <c r="G20" s="329"/>
      <c r="H20" s="329"/>
      <c r="I20" s="329"/>
      <c r="J20" s="329"/>
      <c r="K20" s="292"/>
    </row>
    <row r="21" spans="2:11" s="19" customFormat="1" ht="15" customHeight="1">
      <c r="B21" s="293"/>
      <c r="C21" s="331"/>
      <c r="D21" s="331"/>
      <c r="E21" s="333" t="s">
        <v>1984</v>
      </c>
      <c r="F21" s="329" t="s">
        <v>1985</v>
      </c>
      <c r="G21" s="329"/>
      <c r="H21" s="329"/>
      <c r="I21" s="329"/>
      <c r="J21" s="329"/>
      <c r="K21" s="292"/>
    </row>
    <row r="22" spans="2:11" s="19" customFormat="1" ht="15" customHeight="1">
      <c r="B22" s="293"/>
      <c r="C22" s="331"/>
      <c r="D22" s="331"/>
      <c r="E22" s="333" t="s">
        <v>1986</v>
      </c>
      <c r="F22" s="329" t="s">
        <v>1987</v>
      </c>
      <c r="G22" s="329"/>
      <c r="H22" s="329"/>
      <c r="I22" s="329"/>
      <c r="J22" s="329"/>
      <c r="K22" s="292"/>
    </row>
    <row r="23" spans="2:11" s="19" customFormat="1" ht="15" customHeight="1">
      <c r="B23" s="293"/>
      <c r="C23" s="331"/>
      <c r="D23" s="331"/>
      <c r="E23" s="333" t="s">
        <v>83</v>
      </c>
      <c r="F23" s="329" t="s">
        <v>1988</v>
      </c>
      <c r="G23" s="329"/>
      <c r="H23" s="329"/>
      <c r="I23" s="329"/>
      <c r="J23" s="329"/>
      <c r="K23" s="292"/>
    </row>
    <row r="24" spans="2:11" s="19" customFormat="1" ht="12.75" customHeight="1">
      <c r="B24" s="293"/>
      <c r="C24" s="331"/>
      <c r="D24" s="331"/>
      <c r="E24" s="331"/>
      <c r="F24" s="331"/>
      <c r="G24" s="331"/>
      <c r="H24" s="331"/>
      <c r="I24" s="331"/>
      <c r="J24" s="331"/>
      <c r="K24" s="292"/>
    </row>
    <row r="25" spans="2:11" s="19" customFormat="1" ht="15" customHeight="1">
      <c r="B25" s="293"/>
      <c r="C25" s="329" t="s">
        <v>1989</v>
      </c>
      <c r="D25" s="329"/>
      <c r="E25" s="329"/>
      <c r="F25" s="329"/>
      <c r="G25" s="329"/>
      <c r="H25" s="329"/>
      <c r="I25" s="329"/>
      <c r="J25" s="329"/>
      <c r="K25" s="292"/>
    </row>
    <row r="26" spans="2:11" s="19" customFormat="1" ht="15" customHeight="1">
      <c r="B26" s="293"/>
      <c r="C26" s="329" t="s">
        <v>1990</v>
      </c>
      <c r="D26" s="329"/>
      <c r="E26" s="329"/>
      <c r="F26" s="329"/>
      <c r="G26" s="329"/>
      <c r="H26" s="329"/>
      <c r="I26" s="329"/>
      <c r="J26" s="329"/>
      <c r="K26" s="292"/>
    </row>
    <row r="27" spans="2:11" s="19" customFormat="1" ht="15" customHeight="1">
      <c r="B27" s="293"/>
      <c r="C27" s="330"/>
      <c r="D27" s="329" t="s">
        <v>1991</v>
      </c>
      <c r="E27" s="329"/>
      <c r="F27" s="329"/>
      <c r="G27" s="329"/>
      <c r="H27" s="329"/>
      <c r="I27" s="329"/>
      <c r="J27" s="329"/>
      <c r="K27" s="292"/>
    </row>
    <row r="28" spans="2:11" s="19" customFormat="1" ht="15" customHeight="1">
      <c r="B28" s="293"/>
      <c r="C28" s="331"/>
      <c r="D28" s="329" t="s">
        <v>1992</v>
      </c>
      <c r="E28" s="329"/>
      <c r="F28" s="329"/>
      <c r="G28" s="329"/>
      <c r="H28" s="329"/>
      <c r="I28" s="329"/>
      <c r="J28" s="329"/>
      <c r="K28" s="292"/>
    </row>
    <row r="29" spans="2:11" s="19" customFormat="1" ht="12.75" customHeight="1">
      <c r="B29" s="293"/>
      <c r="C29" s="331"/>
      <c r="D29" s="331"/>
      <c r="E29" s="331"/>
      <c r="F29" s="331"/>
      <c r="G29" s="331"/>
      <c r="H29" s="331"/>
      <c r="I29" s="331"/>
      <c r="J29" s="331"/>
      <c r="K29" s="292"/>
    </row>
    <row r="30" spans="2:11" s="19" customFormat="1" ht="15" customHeight="1">
      <c r="B30" s="293"/>
      <c r="C30" s="331"/>
      <c r="D30" s="329" t="s">
        <v>1993</v>
      </c>
      <c r="E30" s="329"/>
      <c r="F30" s="329"/>
      <c r="G30" s="329"/>
      <c r="H30" s="329"/>
      <c r="I30" s="329"/>
      <c r="J30" s="329"/>
      <c r="K30" s="292"/>
    </row>
    <row r="31" spans="2:11" s="19" customFormat="1" ht="15" customHeight="1">
      <c r="B31" s="293"/>
      <c r="C31" s="331"/>
      <c r="D31" s="329" t="s">
        <v>1994</v>
      </c>
      <c r="E31" s="329"/>
      <c r="F31" s="329"/>
      <c r="G31" s="329"/>
      <c r="H31" s="329"/>
      <c r="I31" s="329"/>
      <c r="J31" s="329"/>
      <c r="K31" s="292"/>
    </row>
    <row r="32" spans="2:11" s="19" customFormat="1" ht="12.75" customHeight="1">
      <c r="B32" s="293"/>
      <c r="C32" s="331"/>
      <c r="D32" s="331"/>
      <c r="E32" s="331"/>
      <c r="F32" s="331"/>
      <c r="G32" s="331"/>
      <c r="H32" s="331"/>
      <c r="I32" s="331"/>
      <c r="J32" s="331"/>
      <c r="K32" s="292"/>
    </row>
    <row r="33" spans="2:11" s="19" customFormat="1" ht="15" customHeight="1">
      <c r="B33" s="293"/>
      <c r="C33" s="331"/>
      <c r="D33" s="329" t="s">
        <v>1995</v>
      </c>
      <c r="E33" s="329"/>
      <c r="F33" s="329"/>
      <c r="G33" s="329"/>
      <c r="H33" s="329"/>
      <c r="I33" s="329"/>
      <c r="J33" s="329"/>
      <c r="K33" s="292"/>
    </row>
    <row r="34" spans="2:11" s="19" customFormat="1" ht="15" customHeight="1">
      <c r="B34" s="293"/>
      <c r="C34" s="331"/>
      <c r="D34" s="329" t="s">
        <v>1996</v>
      </c>
      <c r="E34" s="329"/>
      <c r="F34" s="329"/>
      <c r="G34" s="329"/>
      <c r="H34" s="329"/>
      <c r="I34" s="329"/>
      <c r="J34" s="329"/>
      <c r="K34" s="292"/>
    </row>
    <row r="35" spans="2:11" s="19" customFormat="1" ht="15" customHeight="1">
      <c r="B35" s="293"/>
      <c r="C35" s="331"/>
      <c r="D35" s="329" t="s">
        <v>1997</v>
      </c>
      <c r="E35" s="329"/>
      <c r="F35" s="329"/>
      <c r="G35" s="329"/>
      <c r="H35" s="329"/>
      <c r="I35" s="329"/>
      <c r="J35" s="329"/>
      <c r="K35" s="292"/>
    </row>
    <row r="36" spans="2:11" s="19" customFormat="1" ht="15" customHeight="1">
      <c r="B36" s="293"/>
      <c r="C36" s="331"/>
      <c r="D36" s="330"/>
      <c r="E36" s="332" t="s">
        <v>132</v>
      </c>
      <c r="F36" s="330"/>
      <c r="G36" s="329" t="s">
        <v>1998</v>
      </c>
      <c r="H36" s="329"/>
      <c r="I36" s="329"/>
      <c r="J36" s="329"/>
      <c r="K36" s="292"/>
    </row>
    <row r="37" spans="2:11" s="19" customFormat="1" ht="30.75" customHeight="1">
      <c r="B37" s="293"/>
      <c r="C37" s="331"/>
      <c r="D37" s="330"/>
      <c r="E37" s="332" t="s">
        <v>1999</v>
      </c>
      <c r="F37" s="330"/>
      <c r="G37" s="329" t="s">
        <v>2000</v>
      </c>
      <c r="H37" s="329"/>
      <c r="I37" s="329"/>
      <c r="J37" s="329"/>
      <c r="K37" s="292"/>
    </row>
    <row r="38" spans="2:11" s="19" customFormat="1" ht="15" customHeight="1">
      <c r="B38" s="293"/>
      <c r="C38" s="331"/>
      <c r="D38" s="330"/>
      <c r="E38" s="332" t="s">
        <v>53</v>
      </c>
      <c r="F38" s="330"/>
      <c r="G38" s="329" t="s">
        <v>2001</v>
      </c>
      <c r="H38" s="329"/>
      <c r="I38" s="329"/>
      <c r="J38" s="329"/>
      <c r="K38" s="292"/>
    </row>
    <row r="39" spans="2:11" s="19" customFormat="1" ht="15" customHeight="1">
      <c r="B39" s="293"/>
      <c r="C39" s="331"/>
      <c r="D39" s="330"/>
      <c r="E39" s="332" t="s">
        <v>54</v>
      </c>
      <c r="F39" s="330"/>
      <c r="G39" s="329" t="s">
        <v>2002</v>
      </c>
      <c r="H39" s="329"/>
      <c r="I39" s="329"/>
      <c r="J39" s="329"/>
      <c r="K39" s="292"/>
    </row>
    <row r="40" spans="2:11" s="19" customFormat="1" ht="15" customHeight="1">
      <c r="B40" s="293"/>
      <c r="C40" s="331"/>
      <c r="D40" s="330"/>
      <c r="E40" s="332" t="s">
        <v>133</v>
      </c>
      <c r="F40" s="330"/>
      <c r="G40" s="329" t="s">
        <v>2003</v>
      </c>
      <c r="H40" s="329"/>
      <c r="I40" s="329"/>
      <c r="J40" s="329"/>
      <c r="K40" s="292"/>
    </row>
    <row r="41" spans="2:11" s="19" customFormat="1" ht="15" customHeight="1">
      <c r="B41" s="293"/>
      <c r="C41" s="331"/>
      <c r="D41" s="330"/>
      <c r="E41" s="332" t="s">
        <v>134</v>
      </c>
      <c r="F41" s="330"/>
      <c r="G41" s="329" t="s">
        <v>2004</v>
      </c>
      <c r="H41" s="329"/>
      <c r="I41" s="329"/>
      <c r="J41" s="329"/>
      <c r="K41" s="292"/>
    </row>
    <row r="42" spans="2:11" s="19" customFormat="1" ht="15" customHeight="1">
      <c r="B42" s="293"/>
      <c r="C42" s="331"/>
      <c r="D42" s="330"/>
      <c r="E42" s="332" t="s">
        <v>2005</v>
      </c>
      <c r="F42" s="330"/>
      <c r="G42" s="329" t="s">
        <v>2006</v>
      </c>
      <c r="H42" s="329"/>
      <c r="I42" s="329"/>
      <c r="J42" s="329"/>
      <c r="K42" s="292"/>
    </row>
    <row r="43" spans="2:11" s="19" customFormat="1" ht="15" customHeight="1">
      <c r="B43" s="293"/>
      <c r="C43" s="331"/>
      <c r="D43" s="330"/>
      <c r="E43" s="332"/>
      <c r="F43" s="330"/>
      <c r="G43" s="329" t="s">
        <v>2007</v>
      </c>
      <c r="H43" s="329"/>
      <c r="I43" s="329"/>
      <c r="J43" s="329"/>
      <c r="K43" s="292"/>
    </row>
    <row r="44" spans="2:11" s="19" customFormat="1" ht="15" customHeight="1">
      <c r="B44" s="293"/>
      <c r="C44" s="331"/>
      <c r="D44" s="330"/>
      <c r="E44" s="332" t="s">
        <v>2008</v>
      </c>
      <c r="F44" s="330"/>
      <c r="G44" s="329" t="s">
        <v>2009</v>
      </c>
      <c r="H44" s="329"/>
      <c r="I44" s="329"/>
      <c r="J44" s="329"/>
      <c r="K44" s="292"/>
    </row>
    <row r="45" spans="2:11" s="19" customFormat="1" ht="15" customHeight="1">
      <c r="B45" s="293"/>
      <c r="C45" s="331"/>
      <c r="D45" s="330"/>
      <c r="E45" s="332" t="s">
        <v>136</v>
      </c>
      <c r="F45" s="330"/>
      <c r="G45" s="329" t="s">
        <v>2010</v>
      </c>
      <c r="H45" s="329"/>
      <c r="I45" s="329"/>
      <c r="J45" s="329"/>
      <c r="K45" s="292"/>
    </row>
    <row r="46" spans="2:11" s="19" customFormat="1" ht="12.75" customHeight="1">
      <c r="B46" s="293"/>
      <c r="C46" s="331"/>
      <c r="D46" s="330"/>
      <c r="E46" s="330"/>
      <c r="F46" s="330"/>
      <c r="G46" s="330"/>
      <c r="H46" s="330"/>
      <c r="I46" s="330"/>
      <c r="J46" s="330"/>
      <c r="K46" s="292"/>
    </row>
    <row r="47" spans="2:11" s="19" customFormat="1" ht="15" customHeight="1">
      <c r="B47" s="293"/>
      <c r="C47" s="331"/>
      <c r="D47" s="329" t="s">
        <v>2011</v>
      </c>
      <c r="E47" s="329"/>
      <c r="F47" s="329"/>
      <c r="G47" s="329"/>
      <c r="H47" s="329"/>
      <c r="I47" s="329"/>
      <c r="J47" s="329"/>
      <c r="K47" s="292"/>
    </row>
    <row r="48" spans="2:11" s="19" customFormat="1" ht="15" customHeight="1">
      <c r="B48" s="293"/>
      <c r="C48" s="331"/>
      <c r="D48" s="331"/>
      <c r="E48" s="329" t="s">
        <v>2012</v>
      </c>
      <c r="F48" s="329"/>
      <c r="G48" s="329"/>
      <c r="H48" s="329"/>
      <c r="I48" s="329"/>
      <c r="J48" s="329"/>
      <c r="K48" s="292"/>
    </row>
    <row r="49" spans="2:11" s="19" customFormat="1" ht="15" customHeight="1">
      <c r="B49" s="293"/>
      <c r="C49" s="331"/>
      <c r="D49" s="331"/>
      <c r="E49" s="329" t="s">
        <v>2013</v>
      </c>
      <c r="F49" s="329"/>
      <c r="G49" s="329"/>
      <c r="H49" s="329"/>
      <c r="I49" s="329"/>
      <c r="J49" s="329"/>
      <c r="K49" s="292"/>
    </row>
    <row r="50" spans="2:11" s="19" customFormat="1" ht="15" customHeight="1">
      <c r="B50" s="293"/>
      <c r="C50" s="331"/>
      <c r="D50" s="331"/>
      <c r="E50" s="329" t="s">
        <v>2014</v>
      </c>
      <c r="F50" s="329"/>
      <c r="G50" s="329"/>
      <c r="H50" s="329"/>
      <c r="I50" s="329"/>
      <c r="J50" s="329"/>
      <c r="K50" s="292"/>
    </row>
    <row r="51" spans="2:11" s="19" customFormat="1" ht="15" customHeight="1">
      <c r="B51" s="293"/>
      <c r="C51" s="331"/>
      <c r="D51" s="329" t="s">
        <v>2015</v>
      </c>
      <c r="E51" s="329"/>
      <c r="F51" s="329"/>
      <c r="G51" s="329"/>
      <c r="H51" s="329"/>
      <c r="I51" s="329"/>
      <c r="J51" s="329"/>
      <c r="K51" s="292"/>
    </row>
    <row r="52" spans="2:11" s="19" customFormat="1" ht="25.5" customHeight="1">
      <c r="B52" s="291"/>
      <c r="C52" s="327" t="s">
        <v>2016</v>
      </c>
      <c r="D52" s="327"/>
      <c r="E52" s="327"/>
      <c r="F52" s="327"/>
      <c r="G52" s="327"/>
      <c r="H52" s="327"/>
      <c r="I52" s="327"/>
      <c r="J52" s="327"/>
      <c r="K52" s="292"/>
    </row>
    <row r="53" spans="2:11" s="19" customFormat="1" ht="5.25" customHeight="1">
      <c r="B53" s="291"/>
      <c r="C53" s="328"/>
      <c r="D53" s="328"/>
      <c r="E53" s="328"/>
      <c r="F53" s="328"/>
      <c r="G53" s="328"/>
      <c r="H53" s="328"/>
      <c r="I53" s="328"/>
      <c r="J53" s="328"/>
      <c r="K53" s="292"/>
    </row>
    <row r="54" spans="2:11" s="19" customFormat="1" ht="15" customHeight="1">
      <c r="B54" s="291"/>
      <c r="C54" s="329" t="s">
        <v>2017</v>
      </c>
      <c r="D54" s="329"/>
      <c r="E54" s="329"/>
      <c r="F54" s="329"/>
      <c r="G54" s="329"/>
      <c r="H54" s="329"/>
      <c r="I54" s="329"/>
      <c r="J54" s="329"/>
      <c r="K54" s="292"/>
    </row>
    <row r="55" spans="2:11" s="19" customFormat="1" ht="15" customHeight="1">
      <c r="B55" s="291"/>
      <c r="C55" s="329" t="s">
        <v>2018</v>
      </c>
      <c r="D55" s="329"/>
      <c r="E55" s="329"/>
      <c r="F55" s="329"/>
      <c r="G55" s="329"/>
      <c r="H55" s="329"/>
      <c r="I55" s="329"/>
      <c r="J55" s="329"/>
      <c r="K55" s="292"/>
    </row>
    <row r="56" spans="2:11" s="19" customFormat="1" ht="12.75" customHeight="1">
      <c r="B56" s="291"/>
      <c r="C56" s="330"/>
      <c r="D56" s="330"/>
      <c r="E56" s="330"/>
      <c r="F56" s="330"/>
      <c r="G56" s="330"/>
      <c r="H56" s="330"/>
      <c r="I56" s="330"/>
      <c r="J56" s="330"/>
      <c r="K56" s="292"/>
    </row>
    <row r="57" spans="2:11" s="19" customFormat="1" ht="15" customHeight="1">
      <c r="B57" s="291"/>
      <c r="C57" s="329" t="s">
        <v>2019</v>
      </c>
      <c r="D57" s="329"/>
      <c r="E57" s="329"/>
      <c r="F57" s="329"/>
      <c r="G57" s="329"/>
      <c r="H57" s="329"/>
      <c r="I57" s="329"/>
      <c r="J57" s="329"/>
      <c r="K57" s="292"/>
    </row>
    <row r="58" spans="2:11" s="19" customFormat="1" ht="15" customHeight="1">
      <c r="B58" s="291"/>
      <c r="C58" s="331"/>
      <c r="D58" s="329" t="s">
        <v>2020</v>
      </c>
      <c r="E58" s="329"/>
      <c r="F58" s="329"/>
      <c r="G58" s="329"/>
      <c r="H58" s="329"/>
      <c r="I58" s="329"/>
      <c r="J58" s="329"/>
      <c r="K58" s="292"/>
    </row>
    <row r="59" spans="2:11" s="19" customFormat="1" ht="15" customHeight="1">
      <c r="B59" s="291"/>
      <c r="C59" s="331"/>
      <c r="D59" s="329" t="s">
        <v>2021</v>
      </c>
      <c r="E59" s="329"/>
      <c r="F59" s="329"/>
      <c r="G59" s="329"/>
      <c r="H59" s="329"/>
      <c r="I59" s="329"/>
      <c r="J59" s="329"/>
      <c r="K59" s="292"/>
    </row>
    <row r="60" spans="2:11" s="19" customFormat="1" ht="15" customHeight="1">
      <c r="B60" s="291"/>
      <c r="C60" s="331"/>
      <c r="D60" s="329" t="s">
        <v>2022</v>
      </c>
      <c r="E60" s="329"/>
      <c r="F60" s="329"/>
      <c r="G60" s="329"/>
      <c r="H60" s="329"/>
      <c r="I60" s="329"/>
      <c r="J60" s="329"/>
      <c r="K60" s="292"/>
    </row>
    <row r="61" spans="2:11" s="19" customFormat="1" ht="15" customHeight="1">
      <c r="B61" s="291"/>
      <c r="C61" s="331"/>
      <c r="D61" s="329" t="s">
        <v>2023</v>
      </c>
      <c r="E61" s="329"/>
      <c r="F61" s="329"/>
      <c r="G61" s="329"/>
      <c r="H61" s="329"/>
      <c r="I61" s="329"/>
      <c r="J61" s="329"/>
      <c r="K61" s="292"/>
    </row>
    <row r="62" spans="2:11" s="19" customFormat="1" ht="15" customHeight="1">
      <c r="B62" s="291"/>
      <c r="C62" s="331"/>
      <c r="D62" s="334" t="s">
        <v>2024</v>
      </c>
      <c r="E62" s="334"/>
      <c r="F62" s="334"/>
      <c r="G62" s="334"/>
      <c r="H62" s="334"/>
      <c r="I62" s="334"/>
      <c r="J62" s="334"/>
      <c r="K62" s="292"/>
    </row>
    <row r="63" spans="2:11" s="19" customFormat="1" ht="15" customHeight="1">
      <c r="B63" s="291"/>
      <c r="C63" s="331"/>
      <c r="D63" s="329" t="s">
        <v>2025</v>
      </c>
      <c r="E63" s="329"/>
      <c r="F63" s="329"/>
      <c r="G63" s="329"/>
      <c r="H63" s="329"/>
      <c r="I63" s="329"/>
      <c r="J63" s="329"/>
      <c r="K63" s="292"/>
    </row>
    <row r="64" spans="2:11" s="19" customFormat="1" ht="12.75" customHeight="1">
      <c r="B64" s="291"/>
      <c r="C64" s="331"/>
      <c r="D64" s="331"/>
      <c r="E64" s="335"/>
      <c r="F64" s="331"/>
      <c r="G64" s="331"/>
      <c r="H64" s="331"/>
      <c r="I64" s="331"/>
      <c r="J64" s="331"/>
      <c r="K64" s="292"/>
    </row>
    <row r="65" spans="2:11" s="19" customFormat="1" ht="15" customHeight="1">
      <c r="B65" s="291"/>
      <c r="C65" s="331"/>
      <c r="D65" s="329" t="s">
        <v>2026</v>
      </c>
      <c r="E65" s="329"/>
      <c r="F65" s="329"/>
      <c r="G65" s="329"/>
      <c r="H65" s="329"/>
      <c r="I65" s="329"/>
      <c r="J65" s="329"/>
      <c r="K65" s="292"/>
    </row>
    <row r="66" spans="2:11" s="19" customFormat="1" ht="15" customHeight="1">
      <c r="B66" s="291"/>
      <c r="C66" s="331"/>
      <c r="D66" s="334" t="s">
        <v>2027</v>
      </c>
      <c r="E66" s="334"/>
      <c r="F66" s="334"/>
      <c r="G66" s="334"/>
      <c r="H66" s="334"/>
      <c r="I66" s="334"/>
      <c r="J66" s="334"/>
      <c r="K66" s="292"/>
    </row>
    <row r="67" spans="2:11" s="19" customFormat="1" ht="15" customHeight="1">
      <c r="B67" s="291"/>
      <c r="C67" s="331"/>
      <c r="D67" s="329" t="s">
        <v>2028</v>
      </c>
      <c r="E67" s="329"/>
      <c r="F67" s="329"/>
      <c r="G67" s="329"/>
      <c r="H67" s="329"/>
      <c r="I67" s="329"/>
      <c r="J67" s="329"/>
      <c r="K67" s="292"/>
    </row>
    <row r="68" spans="2:11" s="19" customFormat="1" ht="15" customHeight="1">
      <c r="B68" s="291"/>
      <c r="C68" s="331"/>
      <c r="D68" s="329" t="s">
        <v>2029</v>
      </c>
      <c r="E68" s="329"/>
      <c r="F68" s="329"/>
      <c r="G68" s="329"/>
      <c r="H68" s="329"/>
      <c r="I68" s="329"/>
      <c r="J68" s="329"/>
      <c r="K68" s="292"/>
    </row>
    <row r="69" spans="2:11" s="19" customFormat="1" ht="15" customHeight="1">
      <c r="B69" s="291"/>
      <c r="C69" s="331"/>
      <c r="D69" s="329" t="s">
        <v>2030</v>
      </c>
      <c r="E69" s="329"/>
      <c r="F69" s="329"/>
      <c r="G69" s="329"/>
      <c r="H69" s="329"/>
      <c r="I69" s="329"/>
      <c r="J69" s="329"/>
      <c r="K69" s="292"/>
    </row>
    <row r="70" spans="2:11" s="19" customFormat="1" ht="15" customHeight="1">
      <c r="B70" s="291"/>
      <c r="C70" s="331"/>
      <c r="D70" s="329" t="s">
        <v>2031</v>
      </c>
      <c r="E70" s="329"/>
      <c r="F70" s="329"/>
      <c r="G70" s="329"/>
      <c r="H70" s="329"/>
      <c r="I70" s="329"/>
      <c r="J70" s="329"/>
      <c r="K70" s="292"/>
    </row>
    <row r="71" spans="2:11" s="19" customFormat="1" ht="12.75" customHeight="1">
      <c r="B71" s="294"/>
      <c r="C71" s="336"/>
      <c r="D71" s="336"/>
      <c r="E71" s="336"/>
      <c r="F71" s="336"/>
      <c r="G71" s="336"/>
      <c r="H71" s="336"/>
      <c r="I71" s="336"/>
      <c r="J71" s="336"/>
      <c r="K71" s="295"/>
    </row>
    <row r="72" spans="2:11" s="19" customFormat="1" ht="18.75" customHeight="1">
      <c r="B72" s="296"/>
      <c r="C72" s="337"/>
      <c r="D72" s="337"/>
      <c r="E72" s="337"/>
      <c r="F72" s="337"/>
      <c r="G72" s="337"/>
      <c r="H72" s="337"/>
      <c r="I72" s="337"/>
      <c r="J72" s="337"/>
      <c r="K72" s="297"/>
    </row>
    <row r="73" spans="2:11" s="19" customFormat="1" ht="18.75" customHeight="1">
      <c r="B73" s="297"/>
      <c r="C73" s="338"/>
      <c r="D73" s="338"/>
      <c r="E73" s="338"/>
      <c r="F73" s="338"/>
      <c r="G73" s="338"/>
      <c r="H73" s="338"/>
      <c r="I73" s="338"/>
      <c r="J73" s="338"/>
      <c r="K73" s="297"/>
    </row>
    <row r="74" spans="2:11" s="19" customFormat="1" ht="7.5" customHeight="1">
      <c r="B74" s="298"/>
      <c r="C74" s="339"/>
      <c r="D74" s="339"/>
      <c r="E74" s="339"/>
      <c r="F74" s="339"/>
      <c r="G74" s="339"/>
      <c r="H74" s="339"/>
      <c r="I74" s="339"/>
      <c r="J74" s="339"/>
      <c r="K74" s="299"/>
    </row>
    <row r="75" spans="2:11" s="19" customFormat="1" ht="45" customHeight="1">
      <c r="B75" s="300"/>
      <c r="C75" s="340" t="s">
        <v>2032</v>
      </c>
      <c r="D75" s="340"/>
      <c r="E75" s="340"/>
      <c r="F75" s="340"/>
      <c r="G75" s="340"/>
      <c r="H75" s="340"/>
      <c r="I75" s="340"/>
      <c r="J75" s="340"/>
      <c r="K75" s="301"/>
    </row>
    <row r="76" spans="2:11" s="19" customFormat="1" ht="17.25" customHeight="1">
      <c r="B76" s="300"/>
      <c r="C76" s="341" t="s">
        <v>2033</v>
      </c>
      <c r="D76" s="341"/>
      <c r="E76" s="341"/>
      <c r="F76" s="341" t="s">
        <v>2034</v>
      </c>
      <c r="G76" s="342"/>
      <c r="H76" s="341" t="s">
        <v>54</v>
      </c>
      <c r="I76" s="341" t="s">
        <v>57</v>
      </c>
      <c r="J76" s="341" t="s">
        <v>2035</v>
      </c>
      <c r="K76" s="301"/>
    </row>
    <row r="77" spans="2:11" s="19" customFormat="1" ht="17.25" customHeight="1">
      <c r="B77" s="300"/>
      <c r="C77" s="343" t="s">
        <v>2036</v>
      </c>
      <c r="D77" s="343"/>
      <c r="E77" s="343"/>
      <c r="F77" s="344" t="s">
        <v>2037</v>
      </c>
      <c r="G77" s="345"/>
      <c r="H77" s="343"/>
      <c r="I77" s="343"/>
      <c r="J77" s="343" t="s">
        <v>2038</v>
      </c>
      <c r="K77" s="301"/>
    </row>
    <row r="78" spans="2:11" s="19" customFormat="1" ht="5.25" customHeight="1">
      <c r="B78" s="300"/>
      <c r="C78" s="346"/>
      <c r="D78" s="346"/>
      <c r="E78" s="346"/>
      <c r="F78" s="346"/>
      <c r="G78" s="347"/>
      <c r="H78" s="346"/>
      <c r="I78" s="346"/>
      <c r="J78" s="346"/>
      <c r="K78" s="301"/>
    </row>
    <row r="79" spans="2:11" s="19" customFormat="1" ht="15" customHeight="1">
      <c r="B79" s="300"/>
      <c r="C79" s="332" t="s">
        <v>53</v>
      </c>
      <c r="D79" s="348"/>
      <c r="E79" s="348"/>
      <c r="F79" s="349" t="s">
        <v>2039</v>
      </c>
      <c r="G79" s="350"/>
      <c r="H79" s="332" t="s">
        <v>2040</v>
      </c>
      <c r="I79" s="332" t="s">
        <v>2041</v>
      </c>
      <c r="J79" s="332">
        <v>20</v>
      </c>
      <c r="K79" s="301"/>
    </row>
    <row r="80" spans="2:11" s="19" customFormat="1" ht="15" customHeight="1">
      <c r="B80" s="300"/>
      <c r="C80" s="332" t="s">
        <v>2042</v>
      </c>
      <c r="D80" s="332"/>
      <c r="E80" s="332"/>
      <c r="F80" s="349" t="s">
        <v>2039</v>
      </c>
      <c r="G80" s="350"/>
      <c r="H80" s="332" t="s">
        <v>2043</v>
      </c>
      <c r="I80" s="332" t="s">
        <v>2041</v>
      </c>
      <c r="J80" s="332">
        <v>120</v>
      </c>
      <c r="K80" s="301"/>
    </row>
    <row r="81" spans="2:11" s="19" customFormat="1" ht="15" customHeight="1">
      <c r="B81" s="302"/>
      <c r="C81" s="332" t="s">
        <v>2044</v>
      </c>
      <c r="D81" s="332"/>
      <c r="E81" s="332"/>
      <c r="F81" s="349" t="s">
        <v>2045</v>
      </c>
      <c r="G81" s="350"/>
      <c r="H81" s="332" t="s">
        <v>2046</v>
      </c>
      <c r="I81" s="332" t="s">
        <v>2041</v>
      </c>
      <c r="J81" s="332">
        <v>50</v>
      </c>
      <c r="K81" s="301"/>
    </row>
    <row r="82" spans="2:11" s="19" customFormat="1" ht="15" customHeight="1">
      <c r="B82" s="302"/>
      <c r="C82" s="332" t="s">
        <v>2047</v>
      </c>
      <c r="D82" s="332"/>
      <c r="E82" s="332"/>
      <c r="F82" s="349" t="s">
        <v>2039</v>
      </c>
      <c r="G82" s="350"/>
      <c r="H82" s="332" t="s">
        <v>2048</v>
      </c>
      <c r="I82" s="332" t="s">
        <v>2049</v>
      </c>
      <c r="J82" s="332"/>
      <c r="K82" s="301"/>
    </row>
    <row r="83" spans="2:11" s="19" customFormat="1" ht="15" customHeight="1">
      <c r="B83" s="302"/>
      <c r="C83" s="351" t="s">
        <v>2050</v>
      </c>
      <c r="D83" s="351"/>
      <c r="E83" s="351"/>
      <c r="F83" s="352" t="s">
        <v>2045</v>
      </c>
      <c r="G83" s="351"/>
      <c r="H83" s="351" t="s">
        <v>2051</v>
      </c>
      <c r="I83" s="351" t="s">
        <v>2041</v>
      </c>
      <c r="J83" s="351">
        <v>15</v>
      </c>
      <c r="K83" s="301"/>
    </row>
    <row r="84" spans="2:11" s="19" customFormat="1" ht="15" customHeight="1">
      <c r="B84" s="302"/>
      <c r="C84" s="351" t="s">
        <v>2052</v>
      </c>
      <c r="D84" s="351"/>
      <c r="E84" s="351"/>
      <c r="F84" s="352" t="s">
        <v>2045</v>
      </c>
      <c r="G84" s="351"/>
      <c r="H84" s="351" t="s">
        <v>2053</v>
      </c>
      <c r="I84" s="351" t="s">
        <v>2041</v>
      </c>
      <c r="J84" s="351">
        <v>15</v>
      </c>
      <c r="K84" s="301"/>
    </row>
    <row r="85" spans="2:11" s="19" customFormat="1" ht="15" customHeight="1">
      <c r="B85" s="302"/>
      <c r="C85" s="351" t="s">
        <v>2054</v>
      </c>
      <c r="D85" s="351"/>
      <c r="E85" s="351"/>
      <c r="F85" s="352" t="s">
        <v>2045</v>
      </c>
      <c r="G85" s="351"/>
      <c r="H85" s="351" t="s">
        <v>2055</v>
      </c>
      <c r="I85" s="351" t="s">
        <v>2041</v>
      </c>
      <c r="J85" s="351">
        <v>20</v>
      </c>
      <c r="K85" s="301"/>
    </row>
    <row r="86" spans="2:11" s="19" customFormat="1" ht="15" customHeight="1">
      <c r="B86" s="302"/>
      <c r="C86" s="351" t="s">
        <v>2056</v>
      </c>
      <c r="D86" s="351"/>
      <c r="E86" s="351"/>
      <c r="F86" s="352" t="s">
        <v>2045</v>
      </c>
      <c r="G86" s="351"/>
      <c r="H86" s="351" t="s">
        <v>2057</v>
      </c>
      <c r="I86" s="351" t="s">
        <v>2041</v>
      </c>
      <c r="J86" s="351">
        <v>20</v>
      </c>
      <c r="K86" s="301"/>
    </row>
    <row r="87" spans="2:11" s="19" customFormat="1" ht="15" customHeight="1">
      <c r="B87" s="302"/>
      <c r="C87" s="332" t="s">
        <v>2058</v>
      </c>
      <c r="D87" s="332"/>
      <c r="E87" s="332"/>
      <c r="F87" s="349" t="s">
        <v>2045</v>
      </c>
      <c r="G87" s="350"/>
      <c r="H87" s="332" t="s">
        <v>2059</v>
      </c>
      <c r="I87" s="332" t="s">
        <v>2041</v>
      </c>
      <c r="J87" s="332">
        <v>50</v>
      </c>
      <c r="K87" s="301"/>
    </row>
    <row r="88" spans="2:11" s="19" customFormat="1" ht="15" customHeight="1">
      <c r="B88" s="302"/>
      <c r="C88" s="332" t="s">
        <v>2060</v>
      </c>
      <c r="D88" s="332"/>
      <c r="E88" s="332"/>
      <c r="F88" s="349" t="s">
        <v>2045</v>
      </c>
      <c r="G88" s="350"/>
      <c r="H88" s="332" t="s">
        <v>2061</v>
      </c>
      <c r="I88" s="332" t="s">
        <v>2041</v>
      </c>
      <c r="J88" s="332">
        <v>20</v>
      </c>
      <c r="K88" s="301"/>
    </row>
    <row r="89" spans="2:11" s="19" customFormat="1" ht="15" customHeight="1">
      <c r="B89" s="302"/>
      <c r="C89" s="332" t="s">
        <v>2062</v>
      </c>
      <c r="D89" s="332"/>
      <c r="E89" s="332"/>
      <c r="F89" s="349" t="s">
        <v>2045</v>
      </c>
      <c r="G89" s="350"/>
      <c r="H89" s="332" t="s">
        <v>2063</v>
      </c>
      <c r="I89" s="332" t="s">
        <v>2041</v>
      </c>
      <c r="J89" s="332">
        <v>20</v>
      </c>
      <c r="K89" s="301"/>
    </row>
    <row r="90" spans="2:11" s="19" customFormat="1" ht="15" customHeight="1">
      <c r="B90" s="302"/>
      <c r="C90" s="332" t="s">
        <v>2064</v>
      </c>
      <c r="D90" s="332"/>
      <c r="E90" s="332"/>
      <c r="F90" s="349" t="s">
        <v>2045</v>
      </c>
      <c r="G90" s="350"/>
      <c r="H90" s="332" t="s">
        <v>2065</v>
      </c>
      <c r="I90" s="332" t="s">
        <v>2041</v>
      </c>
      <c r="J90" s="332">
        <v>50</v>
      </c>
      <c r="K90" s="301"/>
    </row>
    <row r="91" spans="2:11" s="19" customFormat="1" ht="15" customHeight="1">
      <c r="B91" s="302"/>
      <c r="C91" s="332" t="s">
        <v>2066</v>
      </c>
      <c r="D91" s="332"/>
      <c r="E91" s="332"/>
      <c r="F91" s="349" t="s">
        <v>2045</v>
      </c>
      <c r="G91" s="350"/>
      <c r="H91" s="332" t="s">
        <v>2066</v>
      </c>
      <c r="I91" s="332" t="s">
        <v>2041</v>
      </c>
      <c r="J91" s="332">
        <v>50</v>
      </c>
      <c r="K91" s="301"/>
    </row>
    <row r="92" spans="2:11" s="19" customFormat="1" ht="15" customHeight="1">
      <c r="B92" s="302"/>
      <c r="C92" s="332" t="s">
        <v>2067</v>
      </c>
      <c r="D92" s="332"/>
      <c r="E92" s="332"/>
      <c r="F92" s="349" t="s">
        <v>2045</v>
      </c>
      <c r="G92" s="350"/>
      <c r="H92" s="332" t="s">
        <v>2068</v>
      </c>
      <c r="I92" s="332" t="s">
        <v>2041</v>
      </c>
      <c r="J92" s="332">
        <v>255</v>
      </c>
      <c r="K92" s="301"/>
    </row>
    <row r="93" spans="2:11" s="19" customFormat="1" ht="15" customHeight="1">
      <c r="B93" s="302"/>
      <c r="C93" s="332" t="s">
        <v>2069</v>
      </c>
      <c r="D93" s="332"/>
      <c r="E93" s="332"/>
      <c r="F93" s="349" t="s">
        <v>2039</v>
      </c>
      <c r="G93" s="350"/>
      <c r="H93" s="332" t="s">
        <v>2070</v>
      </c>
      <c r="I93" s="332" t="s">
        <v>2071</v>
      </c>
      <c r="J93" s="332"/>
      <c r="K93" s="301"/>
    </row>
    <row r="94" spans="2:11" s="19" customFormat="1" ht="15" customHeight="1">
      <c r="B94" s="302"/>
      <c r="C94" s="332" t="s">
        <v>2072</v>
      </c>
      <c r="D94" s="332"/>
      <c r="E94" s="332"/>
      <c r="F94" s="349" t="s">
        <v>2039</v>
      </c>
      <c r="G94" s="350"/>
      <c r="H94" s="332" t="s">
        <v>2073</v>
      </c>
      <c r="I94" s="332" t="s">
        <v>2074</v>
      </c>
      <c r="J94" s="332"/>
      <c r="K94" s="301"/>
    </row>
    <row r="95" spans="2:11" s="19" customFormat="1" ht="15" customHeight="1">
      <c r="B95" s="302"/>
      <c r="C95" s="332" t="s">
        <v>2075</v>
      </c>
      <c r="D95" s="332"/>
      <c r="E95" s="332"/>
      <c r="F95" s="349" t="s">
        <v>2039</v>
      </c>
      <c r="G95" s="350"/>
      <c r="H95" s="332" t="s">
        <v>2075</v>
      </c>
      <c r="I95" s="332" t="s">
        <v>2074</v>
      </c>
      <c r="J95" s="332"/>
      <c r="K95" s="301"/>
    </row>
    <row r="96" spans="2:11" s="19" customFormat="1" ht="15" customHeight="1">
      <c r="B96" s="302"/>
      <c r="C96" s="332" t="s">
        <v>38</v>
      </c>
      <c r="D96" s="332"/>
      <c r="E96" s="332"/>
      <c r="F96" s="349" t="s">
        <v>2039</v>
      </c>
      <c r="G96" s="350"/>
      <c r="H96" s="332" t="s">
        <v>2076</v>
      </c>
      <c r="I96" s="332" t="s">
        <v>2074</v>
      </c>
      <c r="J96" s="332"/>
      <c r="K96" s="301"/>
    </row>
    <row r="97" spans="2:11" s="19" customFormat="1" ht="15" customHeight="1">
      <c r="B97" s="302"/>
      <c r="C97" s="332" t="s">
        <v>48</v>
      </c>
      <c r="D97" s="332"/>
      <c r="E97" s="332"/>
      <c r="F97" s="349" t="s">
        <v>2039</v>
      </c>
      <c r="G97" s="350"/>
      <c r="H97" s="332" t="s">
        <v>2077</v>
      </c>
      <c r="I97" s="332" t="s">
        <v>2074</v>
      </c>
      <c r="J97" s="332"/>
      <c r="K97" s="301"/>
    </row>
    <row r="98" spans="2:11" s="19" customFormat="1" ht="15" customHeight="1">
      <c r="B98" s="303"/>
      <c r="C98" s="353"/>
      <c r="D98" s="353"/>
      <c r="E98" s="353"/>
      <c r="F98" s="353"/>
      <c r="G98" s="353"/>
      <c r="H98" s="353"/>
      <c r="I98" s="353"/>
      <c r="J98" s="353"/>
      <c r="K98" s="304"/>
    </row>
    <row r="99" spans="2:11" s="19" customFormat="1" ht="18.75" customHeight="1">
      <c r="B99" s="305"/>
      <c r="C99" s="354"/>
      <c r="D99" s="354"/>
      <c r="E99" s="354"/>
      <c r="F99" s="354"/>
      <c r="G99" s="354"/>
      <c r="H99" s="354"/>
      <c r="I99" s="354"/>
      <c r="J99" s="354"/>
      <c r="K99" s="305"/>
    </row>
    <row r="100" spans="2:11" s="19" customFormat="1" ht="18.75" customHeight="1">
      <c r="B100" s="297"/>
      <c r="C100" s="338"/>
      <c r="D100" s="338"/>
      <c r="E100" s="338"/>
      <c r="F100" s="338"/>
      <c r="G100" s="338"/>
      <c r="H100" s="338"/>
      <c r="I100" s="338"/>
      <c r="J100" s="338"/>
      <c r="K100" s="297"/>
    </row>
    <row r="101" spans="2:11" s="19" customFormat="1" ht="7.5" customHeight="1">
      <c r="B101" s="298"/>
      <c r="C101" s="339"/>
      <c r="D101" s="339"/>
      <c r="E101" s="339"/>
      <c r="F101" s="339"/>
      <c r="G101" s="339"/>
      <c r="H101" s="339"/>
      <c r="I101" s="339"/>
      <c r="J101" s="339"/>
      <c r="K101" s="299"/>
    </row>
    <row r="102" spans="2:11" s="19" customFormat="1" ht="45" customHeight="1">
      <c r="B102" s="300"/>
      <c r="C102" s="340" t="s">
        <v>2078</v>
      </c>
      <c r="D102" s="340"/>
      <c r="E102" s="340"/>
      <c r="F102" s="340"/>
      <c r="G102" s="340"/>
      <c r="H102" s="340"/>
      <c r="I102" s="340"/>
      <c r="J102" s="340"/>
      <c r="K102" s="301"/>
    </row>
    <row r="103" spans="2:11" s="19" customFormat="1" ht="17.25" customHeight="1">
      <c r="B103" s="300"/>
      <c r="C103" s="341" t="s">
        <v>2033</v>
      </c>
      <c r="D103" s="341"/>
      <c r="E103" s="341"/>
      <c r="F103" s="341" t="s">
        <v>2034</v>
      </c>
      <c r="G103" s="342"/>
      <c r="H103" s="341" t="s">
        <v>54</v>
      </c>
      <c r="I103" s="341" t="s">
        <v>57</v>
      </c>
      <c r="J103" s="341" t="s">
        <v>2035</v>
      </c>
      <c r="K103" s="301"/>
    </row>
    <row r="104" spans="2:11" s="19" customFormat="1" ht="17.25" customHeight="1">
      <c r="B104" s="300"/>
      <c r="C104" s="343" t="s">
        <v>2036</v>
      </c>
      <c r="D104" s="343"/>
      <c r="E104" s="343"/>
      <c r="F104" s="344" t="s">
        <v>2037</v>
      </c>
      <c r="G104" s="345"/>
      <c r="H104" s="343"/>
      <c r="I104" s="343"/>
      <c r="J104" s="343" t="s">
        <v>2038</v>
      </c>
      <c r="K104" s="301"/>
    </row>
    <row r="105" spans="2:11" s="19" customFormat="1" ht="5.25" customHeight="1">
      <c r="B105" s="300"/>
      <c r="C105" s="341"/>
      <c r="D105" s="341"/>
      <c r="E105" s="341"/>
      <c r="F105" s="341"/>
      <c r="G105" s="355"/>
      <c r="H105" s="341"/>
      <c r="I105" s="341"/>
      <c r="J105" s="341"/>
      <c r="K105" s="301"/>
    </row>
    <row r="106" spans="2:11" s="19" customFormat="1" ht="15" customHeight="1">
      <c r="B106" s="300"/>
      <c r="C106" s="332" t="s">
        <v>53</v>
      </c>
      <c r="D106" s="348"/>
      <c r="E106" s="348"/>
      <c r="F106" s="349" t="s">
        <v>2039</v>
      </c>
      <c r="G106" s="332"/>
      <c r="H106" s="332" t="s">
        <v>2079</v>
      </c>
      <c r="I106" s="332" t="s">
        <v>2041</v>
      </c>
      <c r="J106" s="332">
        <v>20</v>
      </c>
      <c r="K106" s="301"/>
    </row>
    <row r="107" spans="2:11" s="19" customFormat="1" ht="15" customHeight="1">
      <c r="B107" s="300"/>
      <c r="C107" s="332" t="s">
        <v>2042</v>
      </c>
      <c r="D107" s="332"/>
      <c r="E107" s="332"/>
      <c r="F107" s="349" t="s">
        <v>2039</v>
      </c>
      <c r="G107" s="332"/>
      <c r="H107" s="332" t="s">
        <v>2079</v>
      </c>
      <c r="I107" s="332" t="s">
        <v>2041</v>
      </c>
      <c r="J107" s="332">
        <v>120</v>
      </c>
      <c r="K107" s="301"/>
    </row>
    <row r="108" spans="2:11" s="19" customFormat="1" ht="15" customHeight="1">
      <c r="B108" s="302"/>
      <c r="C108" s="332" t="s">
        <v>2044</v>
      </c>
      <c r="D108" s="332"/>
      <c r="E108" s="332"/>
      <c r="F108" s="349" t="s">
        <v>2045</v>
      </c>
      <c r="G108" s="332"/>
      <c r="H108" s="332" t="s">
        <v>2079</v>
      </c>
      <c r="I108" s="332" t="s">
        <v>2041</v>
      </c>
      <c r="J108" s="332">
        <v>50</v>
      </c>
      <c r="K108" s="301"/>
    </row>
    <row r="109" spans="2:11" s="19" customFormat="1" ht="15" customHeight="1">
      <c r="B109" s="302"/>
      <c r="C109" s="332" t="s">
        <v>2047</v>
      </c>
      <c r="D109" s="332"/>
      <c r="E109" s="332"/>
      <c r="F109" s="349" t="s">
        <v>2039</v>
      </c>
      <c r="G109" s="332"/>
      <c r="H109" s="332" t="s">
        <v>2079</v>
      </c>
      <c r="I109" s="332" t="s">
        <v>2049</v>
      </c>
      <c r="J109" s="332"/>
      <c r="K109" s="301"/>
    </row>
    <row r="110" spans="2:11" s="19" customFormat="1" ht="15" customHeight="1">
      <c r="B110" s="302"/>
      <c r="C110" s="332" t="s">
        <v>2058</v>
      </c>
      <c r="D110" s="332"/>
      <c r="E110" s="332"/>
      <c r="F110" s="349" t="s">
        <v>2045</v>
      </c>
      <c r="G110" s="332"/>
      <c r="H110" s="332" t="s">
        <v>2079</v>
      </c>
      <c r="I110" s="332" t="s">
        <v>2041</v>
      </c>
      <c r="J110" s="332">
        <v>50</v>
      </c>
      <c r="K110" s="301"/>
    </row>
    <row r="111" spans="2:11" s="19" customFormat="1" ht="15" customHeight="1">
      <c r="B111" s="302"/>
      <c r="C111" s="332" t="s">
        <v>2066</v>
      </c>
      <c r="D111" s="332"/>
      <c r="E111" s="332"/>
      <c r="F111" s="349" t="s">
        <v>2045</v>
      </c>
      <c r="G111" s="332"/>
      <c r="H111" s="332" t="s">
        <v>2079</v>
      </c>
      <c r="I111" s="332" t="s">
        <v>2041</v>
      </c>
      <c r="J111" s="332">
        <v>50</v>
      </c>
      <c r="K111" s="301"/>
    </row>
    <row r="112" spans="2:11" s="19" customFormat="1" ht="15" customHeight="1">
      <c r="B112" s="302"/>
      <c r="C112" s="332" t="s">
        <v>2064</v>
      </c>
      <c r="D112" s="332"/>
      <c r="E112" s="332"/>
      <c r="F112" s="349" t="s">
        <v>2045</v>
      </c>
      <c r="G112" s="332"/>
      <c r="H112" s="332" t="s">
        <v>2079</v>
      </c>
      <c r="I112" s="332" t="s">
        <v>2041</v>
      </c>
      <c r="J112" s="332">
        <v>50</v>
      </c>
      <c r="K112" s="301"/>
    </row>
    <row r="113" spans="2:11" s="19" customFormat="1" ht="15" customHeight="1">
      <c r="B113" s="302"/>
      <c r="C113" s="332" t="s">
        <v>53</v>
      </c>
      <c r="D113" s="332"/>
      <c r="E113" s="332"/>
      <c r="F113" s="349" t="s">
        <v>2039</v>
      </c>
      <c r="G113" s="332"/>
      <c r="H113" s="332" t="s">
        <v>2080</v>
      </c>
      <c r="I113" s="332" t="s">
        <v>2041</v>
      </c>
      <c r="J113" s="332">
        <v>20</v>
      </c>
      <c r="K113" s="301"/>
    </row>
    <row r="114" spans="2:11" s="19" customFormat="1" ht="15" customHeight="1">
      <c r="B114" s="302"/>
      <c r="C114" s="332" t="s">
        <v>2081</v>
      </c>
      <c r="D114" s="332"/>
      <c r="E114" s="332"/>
      <c r="F114" s="349" t="s">
        <v>2039</v>
      </c>
      <c r="G114" s="332"/>
      <c r="H114" s="332" t="s">
        <v>2082</v>
      </c>
      <c r="I114" s="332" t="s">
        <v>2041</v>
      </c>
      <c r="J114" s="332">
        <v>120</v>
      </c>
      <c r="K114" s="301"/>
    </row>
    <row r="115" spans="2:11" s="19" customFormat="1" ht="15" customHeight="1">
      <c r="B115" s="302"/>
      <c r="C115" s="332" t="s">
        <v>38</v>
      </c>
      <c r="D115" s="332"/>
      <c r="E115" s="332"/>
      <c r="F115" s="349" t="s">
        <v>2039</v>
      </c>
      <c r="G115" s="332"/>
      <c r="H115" s="332" t="s">
        <v>2083</v>
      </c>
      <c r="I115" s="332" t="s">
        <v>2074</v>
      </c>
      <c r="J115" s="332"/>
      <c r="K115" s="301"/>
    </row>
    <row r="116" spans="2:11" s="19" customFormat="1" ht="15" customHeight="1">
      <c r="B116" s="302"/>
      <c r="C116" s="332" t="s">
        <v>48</v>
      </c>
      <c r="D116" s="332"/>
      <c r="E116" s="332"/>
      <c r="F116" s="349" t="s">
        <v>2039</v>
      </c>
      <c r="G116" s="332"/>
      <c r="H116" s="332" t="s">
        <v>2084</v>
      </c>
      <c r="I116" s="332" t="s">
        <v>2074</v>
      </c>
      <c r="J116" s="332"/>
      <c r="K116" s="301"/>
    </row>
    <row r="117" spans="2:11" s="19" customFormat="1" ht="15" customHeight="1">
      <c r="B117" s="302"/>
      <c r="C117" s="332" t="s">
        <v>57</v>
      </c>
      <c r="D117" s="332"/>
      <c r="E117" s="332"/>
      <c r="F117" s="349" t="s">
        <v>2039</v>
      </c>
      <c r="G117" s="332"/>
      <c r="H117" s="332" t="s">
        <v>2085</v>
      </c>
      <c r="I117" s="332" t="s">
        <v>2086</v>
      </c>
      <c r="J117" s="332"/>
      <c r="K117" s="301"/>
    </row>
    <row r="118" spans="2:11" s="19" customFormat="1" ht="15" customHeight="1">
      <c r="B118" s="303"/>
      <c r="C118" s="356"/>
      <c r="D118" s="356"/>
      <c r="E118" s="356"/>
      <c r="F118" s="356"/>
      <c r="G118" s="356"/>
      <c r="H118" s="356"/>
      <c r="I118" s="356"/>
      <c r="J118" s="356"/>
      <c r="K118" s="304"/>
    </row>
    <row r="119" spans="2:11" s="19" customFormat="1" ht="18.75" customHeight="1">
      <c r="B119" s="306"/>
      <c r="C119" s="357"/>
      <c r="D119" s="357"/>
      <c r="E119" s="357"/>
      <c r="F119" s="358"/>
      <c r="G119" s="357"/>
      <c r="H119" s="357"/>
      <c r="I119" s="357"/>
      <c r="J119" s="357"/>
      <c r="K119" s="306"/>
    </row>
    <row r="120" spans="2:11" s="19" customFormat="1" ht="18.75" customHeight="1">
      <c r="B120" s="297"/>
      <c r="C120" s="338"/>
      <c r="D120" s="338"/>
      <c r="E120" s="338"/>
      <c r="F120" s="338"/>
      <c r="G120" s="338"/>
      <c r="H120" s="338"/>
      <c r="I120" s="338"/>
      <c r="J120" s="338"/>
      <c r="K120" s="297"/>
    </row>
    <row r="121" spans="2:11" s="19" customFormat="1" ht="7.5" customHeight="1">
      <c r="B121" s="308"/>
      <c r="C121" s="359"/>
      <c r="D121" s="359"/>
      <c r="E121" s="359"/>
      <c r="F121" s="359"/>
      <c r="G121" s="359"/>
      <c r="H121" s="359"/>
      <c r="I121" s="359"/>
      <c r="J121" s="359"/>
      <c r="K121" s="309"/>
    </row>
    <row r="122" spans="2:11" s="19" customFormat="1" ht="45" customHeight="1">
      <c r="B122" s="310"/>
      <c r="C122" s="326" t="s">
        <v>2087</v>
      </c>
      <c r="D122" s="326"/>
      <c r="E122" s="326"/>
      <c r="F122" s="326"/>
      <c r="G122" s="326"/>
      <c r="H122" s="326"/>
      <c r="I122" s="326"/>
      <c r="J122" s="326"/>
      <c r="K122" s="311"/>
    </row>
    <row r="123" spans="2:11" s="19" customFormat="1" ht="17.25" customHeight="1">
      <c r="B123" s="312"/>
      <c r="C123" s="341" t="s">
        <v>2033</v>
      </c>
      <c r="D123" s="341"/>
      <c r="E123" s="341"/>
      <c r="F123" s="341" t="s">
        <v>2034</v>
      </c>
      <c r="G123" s="342"/>
      <c r="H123" s="341" t="s">
        <v>54</v>
      </c>
      <c r="I123" s="341" t="s">
        <v>57</v>
      </c>
      <c r="J123" s="341" t="s">
        <v>2035</v>
      </c>
      <c r="K123" s="313"/>
    </row>
    <row r="124" spans="2:11" s="19" customFormat="1" ht="17.25" customHeight="1">
      <c r="B124" s="312"/>
      <c r="C124" s="343" t="s">
        <v>2036</v>
      </c>
      <c r="D124" s="343"/>
      <c r="E124" s="343"/>
      <c r="F124" s="344" t="s">
        <v>2037</v>
      </c>
      <c r="G124" s="345"/>
      <c r="H124" s="343"/>
      <c r="I124" s="343"/>
      <c r="J124" s="343" t="s">
        <v>2038</v>
      </c>
      <c r="K124" s="313"/>
    </row>
    <row r="125" spans="2:11" s="19" customFormat="1" ht="5.25" customHeight="1">
      <c r="B125" s="314"/>
      <c r="C125" s="346"/>
      <c r="D125" s="346"/>
      <c r="E125" s="346"/>
      <c r="F125" s="346"/>
      <c r="G125" s="360"/>
      <c r="H125" s="346"/>
      <c r="I125" s="346"/>
      <c r="J125" s="346"/>
      <c r="K125" s="315"/>
    </row>
    <row r="126" spans="2:11" s="19" customFormat="1" ht="15" customHeight="1">
      <c r="B126" s="314"/>
      <c r="C126" s="332" t="s">
        <v>2042</v>
      </c>
      <c r="D126" s="348"/>
      <c r="E126" s="348"/>
      <c r="F126" s="349" t="s">
        <v>2039</v>
      </c>
      <c r="G126" s="332"/>
      <c r="H126" s="332" t="s">
        <v>2079</v>
      </c>
      <c r="I126" s="332" t="s">
        <v>2041</v>
      </c>
      <c r="J126" s="332">
        <v>120</v>
      </c>
      <c r="K126" s="316"/>
    </row>
    <row r="127" spans="2:11" s="19" customFormat="1" ht="15" customHeight="1">
      <c r="B127" s="314"/>
      <c r="C127" s="332" t="s">
        <v>2088</v>
      </c>
      <c r="D127" s="332"/>
      <c r="E127" s="332"/>
      <c r="F127" s="349" t="s">
        <v>2039</v>
      </c>
      <c r="G127" s="332"/>
      <c r="H127" s="332" t="s">
        <v>2089</v>
      </c>
      <c r="I127" s="332" t="s">
        <v>2041</v>
      </c>
      <c r="J127" s="332" t="s">
        <v>2090</v>
      </c>
      <c r="K127" s="316"/>
    </row>
    <row r="128" spans="2:11" s="19" customFormat="1" ht="15" customHeight="1">
      <c r="B128" s="314"/>
      <c r="C128" s="332" t="s">
        <v>83</v>
      </c>
      <c r="D128" s="332"/>
      <c r="E128" s="332"/>
      <c r="F128" s="349" t="s">
        <v>2039</v>
      </c>
      <c r="G128" s="332"/>
      <c r="H128" s="332" t="s">
        <v>2091</v>
      </c>
      <c r="I128" s="332" t="s">
        <v>2041</v>
      </c>
      <c r="J128" s="332" t="s">
        <v>2090</v>
      </c>
      <c r="K128" s="316"/>
    </row>
    <row r="129" spans="2:11" s="19" customFormat="1" ht="15" customHeight="1">
      <c r="B129" s="314"/>
      <c r="C129" s="332" t="s">
        <v>2050</v>
      </c>
      <c r="D129" s="332"/>
      <c r="E129" s="332"/>
      <c r="F129" s="349" t="s">
        <v>2045</v>
      </c>
      <c r="G129" s="332"/>
      <c r="H129" s="332" t="s">
        <v>2051</v>
      </c>
      <c r="I129" s="332" t="s">
        <v>2041</v>
      </c>
      <c r="J129" s="332">
        <v>15</v>
      </c>
      <c r="K129" s="316"/>
    </row>
    <row r="130" spans="2:11" s="19" customFormat="1" ht="15" customHeight="1">
      <c r="B130" s="314"/>
      <c r="C130" s="351" t="s">
        <v>2052</v>
      </c>
      <c r="D130" s="351"/>
      <c r="E130" s="351"/>
      <c r="F130" s="352" t="s">
        <v>2045</v>
      </c>
      <c r="G130" s="351"/>
      <c r="H130" s="351" t="s">
        <v>2053</v>
      </c>
      <c r="I130" s="351" t="s">
        <v>2041</v>
      </c>
      <c r="J130" s="351">
        <v>15</v>
      </c>
      <c r="K130" s="316"/>
    </row>
    <row r="131" spans="2:11" s="19" customFormat="1" ht="15" customHeight="1">
      <c r="B131" s="314"/>
      <c r="C131" s="351" t="s">
        <v>2054</v>
      </c>
      <c r="D131" s="351"/>
      <c r="E131" s="351"/>
      <c r="F131" s="352" t="s">
        <v>2045</v>
      </c>
      <c r="G131" s="351"/>
      <c r="H131" s="351" t="s">
        <v>2055</v>
      </c>
      <c r="I131" s="351" t="s">
        <v>2041</v>
      </c>
      <c r="J131" s="351">
        <v>20</v>
      </c>
      <c r="K131" s="316"/>
    </row>
    <row r="132" spans="2:11" s="19" customFormat="1" ht="15" customHeight="1">
      <c r="B132" s="314"/>
      <c r="C132" s="351" t="s">
        <v>2056</v>
      </c>
      <c r="D132" s="351"/>
      <c r="E132" s="351"/>
      <c r="F132" s="352" t="s">
        <v>2045</v>
      </c>
      <c r="G132" s="351"/>
      <c r="H132" s="351" t="s">
        <v>2057</v>
      </c>
      <c r="I132" s="351" t="s">
        <v>2041</v>
      </c>
      <c r="J132" s="351">
        <v>20</v>
      </c>
      <c r="K132" s="316"/>
    </row>
    <row r="133" spans="2:11" s="19" customFormat="1" ht="15" customHeight="1">
      <c r="B133" s="314"/>
      <c r="C133" s="332" t="s">
        <v>2044</v>
      </c>
      <c r="D133" s="332"/>
      <c r="E133" s="332"/>
      <c r="F133" s="349" t="s">
        <v>2045</v>
      </c>
      <c r="G133" s="332"/>
      <c r="H133" s="332" t="s">
        <v>2079</v>
      </c>
      <c r="I133" s="332" t="s">
        <v>2041</v>
      </c>
      <c r="J133" s="332">
        <v>50</v>
      </c>
      <c r="K133" s="316"/>
    </row>
    <row r="134" spans="2:11" s="19" customFormat="1" ht="15" customHeight="1">
      <c r="B134" s="314"/>
      <c r="C134" s="332" t="s">
        <v>2058</v>
      </c>
      <c r="D134" s="332"/>
      <c r="E134" s="332"/>
      <c r="F134" s="349" t="s">
        <v>2045</v>
      </c>
      <c r="G134" s="332"/>
      <c r="H134" s="332" t="s">
        <v>2079</v>
      </c>
      <c r="I134" s="332" t="s">
        <v>2041</v>
      </c>
      <c r="J134" s="332">
        <v>50</v>
      </c>
      <c r="K134" s="316"/>
    </row>
    <row r="135" spans="2:11" s="19" customFormat="1" ht="15" customHeight="1">
      <c r="B135" s="314"/>
      <c r="C135" s="332" t="s">
        <v>2064</v>
      </c>
      <c r="D135" s="332"/>
      <c r="E135" s="332"/>
      <c r="F135" s="349" t="s">
        <v>2045</v>
      </c>
      <c r="G135" s="332"/>
      <c r="H135" s="332" t="s">
        <v>2079</v>
      </c>
      <c r="I135" s="332" t="s">
        <v>2041</v>
      </c>
      <c r="J135" s="332">
        <v>50</v>
      </c>
      <c r="K135" s="316"/>
    </row>
    <row r="136" spans="2:11" s="19" customFormat="1" ht="15" customHeight="1">
      <c r="B136" s="314"/>
      <c r="C136" s="332" t="s">
        <v>2066</v>
      </c>
      <c r="D136" s="332"/>
      <c r="E136" s="332"/>
      <c r="F136" s="349" t="s">
        <v>2045</v>
      </c>
      <c r="G136" s="332"/>
      <c r="H136" s="332" t="s">
        <v>2079</v>
      </c>
      <c r="I136" s="332" t="s">
        <v>2041</v>
      </c>
      <c r="J136" s="332">
        <v>50</v>
      </c>
      <c r="K136" s="316"/>
    </row>
    <row r="137" spans="2:11" s="19" customFormat="1" ht="15" customHeight="1">
      <c r="B137" s="314"/>
      <c r="C137" s="332" t="s">
        <v>2067</v>
      </c>
      <c r="D137" s="332"/>
      <c r="E137" s="332"/>
      <c r="F137" s="349" t="s">
        <v>2045</v>
      </c>
      <c r="G137" s="332"/>
      <c r="H137" s="332" t="s">
        <v>2092</v>
      </c>
      <c r="I137" s="332" t="s">
        <v>2041</v>
      </c>
      <c r="J137" s="332">
        <v>255</v>
      </c>
      <c r="K137" s="316"/>
    </row>
    <row r="138" spans="2:11" s="19" customFormat="1" ht="15" customHeight="1">
      <c r="B138" s="314"/>
      <c r="C138" s="332" t="s">
        <v>2069</v>
      </c>
      <c r="D138" s="332"/>
      <c r="E138" s="332"/>
      <c r="F138" s="349" t="s">
        <v>2039</v>
      </c>
      <c r="G138" s="332"/>
      <c r="H138" s="332" t="s">
        <v>2093</v>
      </c>
      <c r="I138" s="332" t="s">
        <v>2071</v>
      </c>
      <c r="J138" s="332"/>
      <c r="K138" s="316"/>
    </row>
    <row r="139" spans="2:11" s="19" customFormat="1" ht="15" customHeight="1">
      <c r="B139" s="314"/>
      <c r="C139" s="332" t="s">
        <v>2072</v>
      </c>
      <c r="D139" s="332"/>
      <c r="E139" s="332"/>
      <c r="F139" s="349" t="s">
        <v>2039</v>
      </c>
      <c r="G139" s="332"/>
      <c r="H139" s="332" t="s">
        <v>2094</v>
      </c>
      <c r="I139" s="332" t="s">
        <v>2074</v>
      </c>
      <c r="J139" s="332"/>
      <c r="K139" s="316"/>
    </row>
    <row r="140" spans="2:11" s="19" customFormat="1" ht="15" customHeight="1">
      <c r="B140" s="314"/>
      <c r="C140" s="332" t="s">
        <v>2075</v>
      </c>
      <c r="D140" s="332"/>
      <c r="E140" s="332"/>
      <c r="F140" s="349" t="s">
        <v>2039</v>
      </c>
      <c r="G140" s="332"/>
      <c r="H140" s="332" t="s">
        <v>2075</v>
      </c>
      <c r="I140" s="332" t="s">
        <v>2074</v>
      </c>
      <c r="J140" s="332"/>
      <c r="K140" s="316"/>
    </row>
    <row r="141" spans="2:11" s="19" customFormat="1" ht="15" customHeight="1">
      <c r="B141" s="314"/>
      <c r="C141" s="332" t="s">
        <v>38</v>
      </c>
      <c r="D141" s="332"/>
      <c r="E141" s="332"/>
      <c r="F141" s="349" t="s">
        <v>2039</v>
      </c>
      <c r="G141" s="332"/>
      <c r="H141" s="332" t="s">
        <v>2095</v>
      </c>
      <c r="I141" s="332" t="s">
        <v>2074</v>
      </c>
      <c r="J141" s="332"/>
      <c r="K141" s="316"/>
    </row>
    <row r="142" spans="2:11" s="19" customFormat="1" ht="15" customHeight="1">
      <c r="B142" s="314"/>
      <c r="C142" s="332" t="s">
        <v>2096</v>
      </c>
      <c r="D142" s="332"/>
      <c r="E142" s="332"/>
      <c r="F142" s="349" t="s">
        <v>2039</v>
      </c>
      <c r="G142" s="332"/>
      <c r="H142" s="332" t="s">
        <v>2097</v>
      </c>
      <c r="I142" s="332" t="s">
        <v>2074</v>
      </c>
      <c r="J142" s="332"/>
      <c r="K142" s="316"/>
    </row>
    <row r="143" spans="2:11" s="19" customFormat="1" ht="15" customHeight="1">
      <c r="B143" s="317"/>
      <c r="C143" s="361"/>
      <c r="D143" s="361"/>
      <c r="E143" s="361"/>
      <c r="F143" s="361"/>
      <c r="G143" s="361"/>
      <c r="H143" s="361"/>
      <c r="I143" s="361"/>
      <c r="J143" s="361"/>
      <c r="K143" s="318"/>
    </row>
    <row r="144" spans="2:11" s="19" customFormat="1" ht="18.75" customHeight="1">
      <c r="B144" s="307"/>
      <c r="C144" s="357"/>
      <c r="D144" s="357"/>
      <c r="E144" s="357"/>
      <c r="F144" s="358"/>
      <c r="G144" s="357"/>
      <c r="H144" s="357"/>
      <c r="I144" s="357"/>
      <c r="J144" s="357"/>
      <c r="K144" s="307"/>
    </row>
    <row r="145" spans="2:11" s="19" customFormat="1" ht="18.75" customHeight="1">
      <c r="B145" s="297"/>
      <c r="C145" s="338"/>
      <c r="D145" s="338"/>
      <c r="E145" s="338"/>
      <c r="F145" s="338"/>
      <c r="G145" s="338"/>
      <c r="H145" s="338"/>
      <c r="I145" s="338"/>
      <c r="J145" s="338"/>
      <c r="K145" s="297"/>
    </row>
    <row r="146" spans="2:11" s="19" customFormat="1" ht="7.5" customHeight="1">
      <c r="B146" s="298"/>
      <c r="C146" s="339"/>
      <c r="D146" s="339"/>
      <c r="E146" s="339"/>
      <c r="F146" s="339"/>
      <c r="G146" s="339"/>
      <c r="H146" s="339"/>
      <c r="I146" s="339"/>
      <c r="J146" s="339"/>
      <c r="K146" s="299"/>
    </row>
    <row r="147" spans="2:11" s="19" customFormat="1" ht="45" customHeight="1">
      <c r="B147" s="300"/>
      <c r="C147" s="340" t="s">
        <v>2098</v>
      </c>
      <c r="D147" s="340"/>
      <c r="E147" s="340"/>
      <c r="F147" s="340"/>
      <c r="G147" s="340"/>
      <c r="H147" s="340"/>
      <c r="I147" s="340"/>
      <c r="J147" s="340"/>
      <c r="K147" s="301"/>
    </row>
    <row r="148" spans="2:11" s="19" customFormat="1" ht="17.25" customHeight="1">
      <c r="B148" s="300"/>
      <c r="C148" s="341" t="s">
        <v>2033</v>
      </c>
      <c r="D148" s="341"/>
      <c r="E148" s="341"/>
      <c r="F148" s="341" t="s">
        <v>2034</v>
      </c>
      <c r="G148" s="342"/>
      <c r="H148" s="341" t="s">
        <v>54</v>
      </c>
      <c r="I148" s="341" t="s">
        <v>57</v>
      </c>
      <c r="J148" s="341" t="s">
        <v>2035</v>
      </c>
      <c r="K148" s="301"/>
    </row>
    <row r="149" spans="2:11" s="19" customFormat="1" ht="17.25" customHeight="1">
      <c r="B149" s="300"/>
      <c r="C149" s="343" t="s">
        <v>2036</v>
      </c>
      <c r="D149" s="343"/>
      <c r="E149" s="343"/>
      <c r="F149" s="344" t="s">
        <v>2037</v>
      </c>
      <c r="G149" s="345"/>
      <c r="H149" s="343"/>
      <c r="I149" s="343"/>
      <c r="J149" s="343" t="s">
        <v>2038</v>
      </c>
      <c r="K149" s="301"/>
    </row>
    <row r="150" spans="2:11" s="19" customFormat="1" ht="5.25" customHeight="1">
      <c r="B150" s="302"/>
      <c r="C150" s="346"/>
      <c r="D150" s="346"/>
      <c r="E150" s="346"/>
      <c r="F150" s="346"/>
      <c r="G150" s="347"/>
      <c r="H150" s="346"/>
      <c r="I150" s="346"/>
      <c r="J150" s="346"/>
      <c r="K150" s="316"/>
    </row>
    <row r="151" spans="2:11" s="19" customFormat="1" ht="15" customHeight="1">
      <c r="B151" s="302"/>
      <c r="C151" s="362" t="s">
        <v>2042</v>
      </c>
      <c r="D151" s="332"/>
      <c r="E151" s="332"/>
      <c r="F151" s="363" t="s">
        <v>2039</v>
      </c>
      <c r="G151" s="332"/>
      <c r="H151" s="362" t="s">
        <v>2079</v>
      </c>
      <c r="I151" s="362" t="s">
        <v>2041</v>
      </c>
      <c r="J151" s="362">
        <v>120</v>
      </c>
      <c r="K151" s="316"/>
    </row>
    <row r="152" spans="2:11" s="19" customFormat="1" ht="15" customHeight="1">
      <c r="B152" s="302"/>
      <c r="C152" s="362" t="s">
        <v>2088</v>
      </c>
      <c r="D152" s="332"/>
      <c r="E152" s="332"/>
      <c r="F152" s="363" t="s">
        <v>2039</v>
      </c>
      <c r="G152" s="332"/>
      <c r="H152" s="362" t="s">
        <v>2099</v>
      </c>
      <c r="I152" s="362" t="s">
        <v>2041</v>
      </c>
      <c r="J152" s="362" t="s">
        <v>2090</v>
      </c>
      <c r="K152" s="316"/>
    </row>
    <row r="153" spans="2:11" s="19" customFormat="1" ht="15" customHeight="1">
      <c r="B153" s="302"/>
      <c r="C153" s="362" t="s">
        <v>83</v>
      </c>
      <c r="D153" s="332"/>
      <c r="E153" s="332"/>
      <c r="F153" s="363" t="s">
        <v>2039</v>
      </c>
      <c r="G153" s="332"/>
      <c r="H153" s="362" t="s">
        <v>2100</v>
      </c>
      <c r="I153" s="362" t="s">
        <v>2041</v>
      </c>
      <c r="J153" s="362" t="s">
        <v>2090</v>
      </c>
      <c r="K153" s="316"/>
    </row>
    <row r="154" spans="2:11" s="19" customFormat="1" ht="15" customHeight="1">
      <c r="B154" s="302"/>
      <c r="C154" s="362" t="s">
        <v>2044</v>
      </c>
      <c r="D154" s="332"/>
      <c r="E154" s="332"/>
      <c r="F154" s="363" t="s">
        <v>2045</v>
      </c>
      <c r="G154" s="332"/>
      <c r="H154" s="362" t="s">
        <v>2079</v>
      </c>
      <c r="I154" s="362" t="s">
        <v>2041</v>
      </c>
      <c r="J154" s="362">
        <v>50</v>
      </c>
      <c r="K154" s="316"/>
    </row>
    <row r="155" spans="2:11" s="19" customFormat="1" ht="15" customHeight="1">
      <c r="B155" s="302"/>
      <c r="C155" s="362" t="s">
        <v>2047</v>
      </c>
      <c r="D155" s="332"/>
      <c r="E155" s="332"/>
      <c r="F155" s="363" t="s">
        <v>2039</v>
      </c>
      <c r="G155" s="332"/>
      <c r="H155" s="362" t="s">
        <v>2079</v>
      </c>
      <c r="I155" s="362" t="s">
        <v>2049</v>
      </c>
      <c r="J155" s="362"/>
      <c r="K155" s="316"/>
    </row>
    <row r="156" spans="2:11" s="19" customFormat="1" ht="15" customHeight="1">
      <c r="B156" s="302"/>
      <c r="C156" s="362" t="s">
        <v>2058</v>
      </c>
      <c r="D156" s="332"/>
      <c r="E156" s="332"/>
      <c r="F156" s="363" t="s">
        <v>2045</v>
      </c>
      <c r="G156" s="332"/>
      <c r="H156" s="362" t="s">
        <v>2079</v>
      </c>
      <c r="I156" s="362" t="s">
        <v>2041</v>
      </c>
      <c r="J156" s="362">
        <v>50</v>
      </c>
      <c r="K156" s="316"/>
    </row>
    <row r="157" spans="2:11" s="19" customFormat="1" ht="15" customHeight="1">
      <c r="B157" s="302"/>
      <c r="C157" s="362" t="s">
        <v>2066</v>
      </c>
      <c r="D157" s="332"/>
      <c r="E157" s="332"/>
      <c r="F157" s="363" t="s">
        <v>2045</v>
      </c>
      <c r="G157" s="332"/>
      <c r="H157" s="362" t="s">
        <v>2079</v>
      </c>
      <c r="I157" s="362" t="s">
        <v>2041</v>
      </c>
      <c r="J157" s="362">
        <v>50</v>
      </c>
      <c r="K157" s="316"/>
    </row>
    <row r="158" spans="2:11" s="19" customFormat="1" ht="15" customHeight="1">
      <c r="B158" s="302"/>
      <c r="C158" s="362" t="s">
        <v>2064</v>
      </c>
      <c r="D158" s="332"/>
      <c r="E158" s="332"/>
      <c r="F158" s="363" t="s">
        <v>2045</v>
      </c>
      <c r="G158" s="332"/>
      <c r="H158" s="362" t="s">
        <v>2079</v>
      </c>
      <c r="I158" s="362" t="s">
        <v>2041</v>
      </c>
      <c r="J158" s="362">
        <v>50</v>
      </c>
      <c r="K158" s="316"/>
    </row>
    <row r="159" spans="2:11" s="19" customFormat="1" ht="15" customHeight="1">
      <c r="B159" s="302"/>
      <c r="C159" s="362" t="s">
        <v>108</v>
      </c>
      <c r="D159" s="332"/>
      <c r="E159" s="332"/>
      <c r="F159" s="363" t="s">
        <v>2039</v>
      </c>
      <c r="G159" s="332"/>
      <c r="H159" s="362" t="s">
        <v>2101</v>
      </c>
      <c r="I159" s="362" t="s">
        <v>2041</v>
      </c>
      <c r="J159" s="362" t="s">
        <v>2102</v>
      </c>
      <c r="K159" s="316"/>
    </row>
    <row r="160" spans="2:11" s="19" customFormat="1" ht="15" customHeight="1">
      <c r="B160" s="302"/>
      <c r="C160" s="362" t="s">
        <v>2103</v>
      </c>
      <c r="D160" s="332"/>
      <c r="E160" s="332"/>
      <c r="F160" s="363" t="s">
        <v>2039</v>
      </c>
      <c r="G160" s="332"/>
      <c r="H160" s="362" t="s">
        <v>2104</v>
      </c>
      <c r="I160" s="362" t="s">
        <v>2074</v>
      </c>
      <c r="J160" s="362"/>
      <c r="K160" s="316"/>
    </row>
    <row r="161" spans="2:11" s="19" customFormat="1" ht="15" customHeight="1">
      <c r="B161" s="319"/>
      <c r="C161" s="356"/>
      <c r="D161" s="356"/>
      <c r="E161" s="356"/>
      <c r="F161" s="356"/>
      <c r="G161" s="356"/>
      <c r="H161" s="356"/>
      <c r="I161" s="356"/>
      <c r="J161" s="356"/>
      <c r="K161" s="320"/>
    </row>
    <row r="162" spans="2:11" s="19" customFormat="1" ht="18.75" customHeight="1">
      <c r="B162" s="307"/>
      <c r="C162" s="360"/>
      <c r="D162" s="360"/>
      <c r="E162" s="360"/>
      <c r="F162" s="364"/>
      <c r="G162" s="360"/>
      <c r="H162" s="360"/>
      <c r="I162" s="360"/>
      <c r="J162" s="360"/>
      <c r="K162" s="307"/>
    </row>
    <row r="163" spans="2:11" s="19" customFormat="1" ht="18.75" customHeight="1">
      <c r="B163" s="297"/>
      <c r="C163" s="338"/>
      <c r="D163" s="338"/>
      <c r="E163" s="338"/>
      <c r="F163" s="338"/>
      <c r="G163" s="338"/>
      <c r="H163" s="338"/>
      <c r="I163" s="338"/>
      <c r="J163" s="338"/>
      <c r="K163" s="297"/>
    </row>
    <row r="164" spans="2:11" s="19" customFormat="1" ht="7.5" customHeight="1">
      <c r="B164" s="285"/>
      <c r="C164" s="365"/>
      <c r="D164" s="365"/>
      <c r="E164" s="365"/>
      <c r="F164" s="365"/>
      <c r="G164" s="365"/>
      <c r="H164" s="365"/>
      <c r="I164" s="365"/>
      <c r="J164" s="365"/>
      <c r="K164" s="287"/>
    </row>
    <row r="165" spans="2:11" s="19" customFormat="1" ht="45" customHeight="1">
      <c r="B165" s="288"/>
      <c r="C165" s="326" t="s">
        <v>2105</v>
      </c>
      <c r="D165" s="326"/>
      <c r="E165" s="326"/>
      <c r="F165" s="326"/>
      <c r="G165" s="326"/>
      <c r="H165" s="326"/>
      <c r="I165" s="326"/>
      <c r="J165" s="326"/>
      <c r="K165" s="289"/>
    </row>
    <row r="166" spans="2:11" s="19" customFormat="1" ht="17.25" customHeight="1">
      <c r="B166" s="288"/>
      <c r="C166" s="341" t="s">
        <v>2033</v>
      </c>
      <c r="D166" s="341"/>
      <c r="E166" s="341"/>
      <c r="F166" s="341" t="s">
        <v>2034</v>
      </c>
      <c r="G166" s="366"/>
      <c r="H166" s="367" t="s">
        <v>54</v>
      </c>
      <c r="I166" s="367" t="s">
        <v>57</v>
      </c>
      <c r="J166" s="341" t="s">
        <v>2035</v>
      </c>
      <c r="K166" s="289"/>
    </row>
    <row r="167" spans="2:11" s="19" customFormat="1" ht="17.25" customHeight="1">
      <c r="B167" s="291"/>
      <c r="C167" s="343" t="s">
        <v>2036</v>
      </c>
      <c r="D167" s="343"/>
      <c r="E167" s="343"/>
      <c r="F167" s="344" t="s">
        <v>2037</v>
      </c>
      <c r="G167" s="368"/>
      <c r="H167" s="369"/>
      <c r="I167" s="369"/>
      <c r="J167" s="343" t="s">
        <v>2038</v>
      </c>
      <c r="K167" s="292"/>
    </row>
    <row r="168" spans="2:11" s="19" customFormat="1" ht="5.25" customHeight="1">
      <c r="B168" s="302"/>
      <c r="C168" s="346"/>
      <c r="D168" s="346"/>
      <c r="E168" s="346"/>
      <c r="F168" s="346"/>
      <c r="G168" s="347"/>
      <c r="H168" s="346"/>
      <c r="I168" s="346"/>
      <c r="J168" s="346"/>
      <c r="K168" s="316"/>
    </row>
    <row r="169" spans="2:11" s="19" customFormat="1" ht="15" customHeight="1">
      <c r="B169" s="302"/>
      <c r="C169" s="332" t="s">
        <v>2042</v>
      </c>
      <c r="D169" s="332"/>
      <c r="E169" s="332"/>
      <c r="F169" s="349" t="s">
        <v>2039</v>
      </c>
      <c r="G169" s="332"/>
      <c r="H169" s="332" t="s">
        <v>2079</v>
      </c>
      <c r="I169" s="332" t="s">
        <v>2041</v>
      </c>
      <c r="J169" s="332">
        <v>120</v>
      </c>
      <c r="K169" s="316"/>
    </row>
    <row r="170" spans="2:11" s="19" customFormat="1" ht="15" customHeight="1">
      <c r="B170" s="302"/>
      <c r="C170" s="332" t="s">
        <v>2088</v>
      </c>
      <c r="D170" s="332"/>
      <c r="E170" s="332"/>
      <c r="F170" s="349" t="s">
        <v>2039</v>
      </c>
      <c r="G170" s="332"/>
      <c r="H170" s="332" t="s">
        <v>2089</v>
      </c>
      <c r="I170" s="332" t="s">
        <v>2041</v>
      </c>
      <c r="J170" s="332" t="s">
        <v>2090</v>
      </c>
      <c r="K170" s="316"/>
    </row>
    <row r="171" spans="2:11" s="19" customFormat="1" ht="15" customHeight="1">
      <c r="B171" s="302"/>
      <c r="C171" s="332" t="s">
        <v>83</v>
      </c>
      <c r="D171" s="332"/>
      <c r="E171" s="332"/>
      <c r="F171" s="349" t="s">
        <v>2039</v>
      </c>
      <c r="G171" s="332"/>
      <c r="H171" s="332" t="s">
        <v>2106</v>
      </c>
      <c r="I171" s="332" t="s">
        <v>2041</v>
      </c>
      <c r="J171" s="332" t="s">
        <v>2090</v>
      </c>
      <c r="K171" s="316"/>
    </row>
    <row r="172" spans="2:11" s="19" customFormat="1" ht="15" customHeight="1">
      <c r="B172" s="302"/>
      <c r="C172" s="332" t="s">
        <v>2044</v>
      </c>
      <c r="D172" s="332"/>
      <c r="E172" s="332"/>
      <c r="F172" s="349" t="s">
        <v>2045</v>
      </c>
      <c r="G172" s="332"/>
      <c r="H172" s="332" t="s">
        <v>2106</v>
      </c>
      <c r="I172" s="332" t="s">
        <v>2041</v>
      </c>
      <c r="J172" s="332">
        <v>50</v>
      </c>
      <c r="K172" s="316"/>
    </row>
    <row r="173" spans="2:11" s="19" customFormat="1" ht="15" customHeight="1">
      <c r="B173" s="302"/>
      <c r="C173" s="332" t="s">
        <v>2047</v>
      </c>
      <c r="D173" s="332"/>
      <c r="E173" s="332"/>
      <c r="F173" s="349" t="s">
        <v>2039</v>
      </c>
      <c r="G173" s="332"/>
      <c r="H173" s="332" t="s">
        <v>2106</v>
      </c>
      <c r="I173" s="332" t="s">
        <v>2049</v>
      </c>
      <c r="J173" s="332"/>
      <c r="K173" s="316"/>
    </row>
    <row r="174" spans="2:11" s="19" customFormat="1" ht="15" customHeight="1">
      <c r="B174" s="302"/>
      <c r="C174" s="332" t="s">
        <v>2058</v>
      </c>
      <c r="D174" s="332"/>
      <c r="E174" s="332"/>
      <c r="F174" s="349" t="s">
        <v>2045</v>
      </c>
      <c r="G174" s="332"/>
      <c r="H174" s="332" t="s">
        <v>2106</v>
      </c>
      <c r="I174" s="332" t="s">
        <v>2041</v>
      </c>
      <c r="J174" s="332">
        <v>50</v>
      </c>
      <c r="K174" s="316"/>
    </row>
    <row r="175" spans="2:11" s="19" customFormat="1" ht="15" customHeight="1">
      <c r="B175" s="302"/>
      <c r="C175" s="332" t="s">
        <v>2066</v>
      </c>
      <c r="D175" s="332"/>
      <c r="E175" s="332"/>
      <c r="F175" s="349" t="s">
        <v>2045</v>
      </c>
      <c r="G175" s="332"/>
      <c r="H175" s="332" t="s">
        <v>2106</v>
      </c>
      <c r="I175" s="332" t="s">
        <v>2041</v>
      </c>
      <c r="J175" s="332">
        <v>50</v>
      </c>
      <c r="K175" s="316"/>
    </row>
    <row r="176" spans="2:11" s="19" customFormat="1" ht="15" customHeight="1">
      <c r="B176" s="302"/>
      <c r="C176" s="332" t="s">
        <v>2064</v>
      </c>
      <c r="D176" s="332"/>
      <c r="E176" s="332"/>
      <c r="F176" s="349" t="s">
        <v>2045</v>
      </c>
      <c r="G176" s="332"/>
      <c r="H176" s="332" t="s">
        <v>2106</v>
      </c>
      <c r="I176" s="332" t="s">
        <v>2041</v>
      </c>
      <c r="J176" s="332">
        <v>50</v>
      </c>
      <c r="K176" s="316"/>
    </row>
    <row r="177" spans="2:11" s="19" customFormat="1" ht="15" customHeight="1">
      <c r="B177" s="302"/>
      <c r="C177" s="332" t="s">
        <v>132</v>
      </c>
      <c r="D177" s="332"/>
      <c r="E177" s="332"/>
      <c r="F177" s="349" t="s">
        <v>2039</v>
      </c>
      <c r="G177" s="332"/>
      <c r="H177" s="332" t="s">
        <v>2107</v>
      </c>
      <c r="I177" s="332" t="s">
        <v>2108</v>
      </c>
      <c r="J177" s="332"/>
      <c r="K177" s="316"/>
    </row>
    <row r="178" spans="2:11" s="19" customFormat="1" ht="15" customHeight="1">
      <c r="B178" s="302"/>
      <c r="C178" s="332" t="s">
        <v>57</v>
      </c>
      <c r="D178" s="332"/>
      <c r="E178" s="332"/>
      <c r="F178" s="349" t="s">
        <v>2039</v>
      </c>
      <c r="G178" s="332"/>
      <c r="H178" s="332" t="s">
        <v>2109</v>
      </c>
      <c r="I178" s="332" t="s">
        <v>2110</v>
      </c>
      <c r="J178" s="332">
        <v>1</v>
      </c>
      <c r="K178" s="316"/>
    </row>
    <row r="179" spans="2:11" s="19" customFormat="1" ht="15" customHeight="1">
      <c r="B179" s="302"/>
      <c r="C179" s="332" t="s">
        <v>53</v>
      </c>
      <c r="D179" s="332"/>
      <c r="E179" s="332"/>
      <c r="F179" s="349" t="s">
        <v>2039</v>
      </c>
      <c r="G179" s="332"/>
      <c r="H179" s="332" t="s">
        <v>2111</v>
      </c>
      <c r="I179" s="332" t="s">
        <v>2041</v>
      </c>
      <c r="J179" s="332">
        <v>20</v>
      </c>
      <c r="K179" s="316"/>
    </row>
    <row r="180" spans="2:11" s="19" customFormat="1" ht="15" customHeight="1">
      <c r="B180" s="302"/>
      <c r="C180" s="332" t="s">
        <v>54</v>
      </c>
      <c r="D180" s="332"/>
      <c r="E180" s="332"/>
      <c r="F180" s="349" t="s">
        <v>2039</v>
      </c>
      <c r="G180" s="332"/>
      <c r="H180" s="332" t="s">
        <v>2112</v>
      </c>
      <c r="I180" s="332" t="s">
        <v>2041</v>
      </c>
      <c r="J180" s="332">
        <v>255</v>
      </c>
      <c r="K180" s="316"/>
    </row>
    <row r="181" spans="2:11" s="19" customFormat="1" ht="15" customHeight="1">
      <c r="B181" s="302"/>
      <c r="C181" s="332" t="s">
        <v>133</v>
      </c>
      <c r="D181" s="332"/>
      <c r="E181" s="332"/>
      <c r="F181" s="349" t="s">
        <v>2039</v>
      </c>
      <c r="G181" s="332"/>
      <c r="H181" s="332" t="s">
        <v>2003</v>
      </c>
      <c r="I181" s="332" t="s">
        <v>2041</v>
      </c>
      <c r="J181" s="332">
        <v>10</v>
      </c>
      <c r="K181" s="316"/>
    </row>
    <row r="182" spans="2:11" s="19" customFormat="1" ht="15" customHeight="1">
      <c r="B182" s="302"/>
      <c r="C182" s="332" t="s">
        <v>134</v>
      </c>
      <c r="D182" s="332"/>
      <c r="E182" s="332"/>
      <c r="F182" s="349" t="s">
        <v>2039</v>
      </c>
      <c r="G182" s="332"/>
      <c r="H182" s="332" t="s">
        <v>2113</v>
      </c>
      <c r="I182" s="332" t="s">
        <v>2074</v>
      </c>
      <c r="J182" s="332"/>
      <c r="K182" s="316"/>
    </row>
    <row r="183" spans="2:11" s="19" customFormat="1" ht="15" customHeight="1">
      <c r="B183" s="302"/>
      <c r="C183" s="332" t="s">
        <v>2114</v>
      </c>
      <c r="D183" s="332"/>
      <c r="E183" s="332"/>
      <c r="F183" s="349" t="s">
        <v>2039</v>
      </c>
      <c r="G183" s="332"/>
      <c r="H183" s="332" t="s">
        <v>2115</v>
      </c>
      <c r="I183" s="332" t="s">
        <v>2074</v>
      </c>
      <c r="J183" s="332"/>
      <c r="K183" s="316"/>
    </row>
    <row r="184" spans="2:11" s="19" customFormat="1" ht="15" customHeight="1">
      <c r="B184" s="302"/>
      <c r="C184" s="332" t="s">
        <v>2103</v>
      </c>
      <c r="D184" s="332"/>
      <c r="E184" s="332"/>
      <c r="F184" s="349" t="s">
        <v>2039</v>
      </c>
      <c r="G184" s="332"/>
      <c r="H184" s="332" t="s">
        <v>2116</v>
      </c>
      <c r="I184" s="332" t="s">
        <v>2074</v>
      </c>
      <c r="J184" s="332"/>
      <c r="K184" s="316"/>
    </row>
    <row r="185" spans="2:11" s="19" customFormat="1" ht="15" customHeight="1">
      <c r="B185" s="302"/>
      <c r="C185" s="332" t="s">
        <v>136</v>
      </c>
      <c r="D185" s="332"/>
      <c r="E185" s="332"/>
      <c r="F185" s="349" t="s">
        <v>2045</v>
      </c>
      <c r="G185" s="332"/>
      <c r="H185" s="332" t="s">
        <v>2117</v>
      </c>
      <c r="I185" s="332" t="s">
        <v>2041</v>
      </c>
      <c r="J185" s="332">
        <v>50</v>
      </c>
      <c r="K185" s="316"/>
    </row>
    <row r="186" spans="2:11" s="19" customFormat="1" ht="15" customHeight="1">
      <c r="B186" s="302"/>
      <c r="C186" s="332" t="s">
        <v>2118</v>
      </c>
      <c r="D186" s="332"/>
      <c r="E186" s="332"/>
      <c r="F186" s="349" t="s">
        <v>2045</v>
      </c>
      <c r="G186" s="332"/>
      <c r="H186" s="332" t="s">
        <v>2119</v>
      </c>
      <c r="I186" s="332" t="s">
        <v>2120</v>
      </c>
      <c r="J186" s="332"/>
      <c r="K186" s="316"/>
    </row>
    <row r="187" spans="2:11" s="19" customFormat="1" ht="15" customHeight="1">
      <c r="B187" s="302"/>
      <c r="C187" s="332" t="s">
        <v>2121</v>
      </c>
      <c r="D187" s="332"/>
      <c r="E187" s="332"/>
      <c r="F187" s="349" t="s">
        <v>2045</v>
      </c>
      <c r="G187" s="332"/>
      <c r="H187" s="332" t="s">
        <v>2122</v>
      </c>
      <c r="I187" s="332" t="s">
        <v>2120</v>
      </c>
      <c r="J187" s="332"/>
      <c r="K187" s="316"/>
    </row>
    <row r="188" spans="2:11" s="19" customFormat="1" ht="15" customHeight="1">
      <c r="B188" s="302"/>
      <c r="C188" s="332" t="s">
        <v>2123</v>
      </c>
      <c r="D188" s="332"/>
      <c r="E188" s="332"/>
      <c r="F188" s="349" t="s">
        <v>2045</v>
      </c>
      <c r="G188" s="332"/>
      <c r="H188" s="332" t="s">
        <v>2124</v>
      </c>
      <c r="I188" s="332" t="s">
        <v>2120</v>
      </c>
      <c r="J188" s="332"/>
      <c r="K188" s="316"/>
    </row>
    <row r="189" spans="2:11" s="19" customFormat="1" ht="15" customHeight="1">
      <c r="B189" s="302"/>
      <c r="C189" s="370" t="s">
        <v>2125</v>
      </c>
      <c r="D189" s="332"/>
      <c r="E189" s="332"/>
      <c r="F189" s="349" t="s">
        <v>2045</v>
      </c>
      <c r="G189" s="332"/>
      <c r="H189" s="332" t="s">
        <v>2126</v>
      </c>
      <c r="I189" s="332" t="s">
        <v>2127</v>
      </c>
      <c r="J189" s="371" t="s">
        <v>2128</v>
      </c>
      <c r="K189" s="316"/>
    </row>
    <row r="190" spans="2:11" s="19" customFormat="1" ht="15" customHeight="1">
      <c r="B190" s="302"/>
      <c r="C190" s="370" t="s">
        <v>42</v>
      </c>
      <c r="D190" s="332"/>
      <c r="E190" s="332"/>
      <c r="F190" s="349" t="s">
        <v>2039</v>
      </c>
      <c r="G190" s="332"/>
      <c r="H190" s="330" t="s">
        <v>2129</v>
      </c>
      <c r="I190" s="332" t="s">
        <v>2130</v>
      </c>
      <c r="J190" s="332"/>
      <c r="K190" s="316"/>
    </row>
    <row r="191" spans="2:11" s="19" customFormat="1" ht="15" customHeight="1">
      <c r="B191" s="302"/>
      <c r="C191" s="370" t="s">
        <v>2131</v>
      </c>
      <c r="D191" s="332"/>
      <c r="E191" s="332"/>
      <c r="F191" s="349" t="s">
        <v>2039</v>
      </c>
      <c r="G191" s="332"/>
      <c r="H191" s="332" t="s">
        <v>2132</v>
      </c>
      <c r="I191" s="332" t="s">
        <v>2074</v>
      </c>
      <c r="J191" s="332"/>
      <c r="K191" s="316"/>
    </row>
    <row r="192" spans="2:11" s="19" customFormat="1" ht="15" customHeight="1">
      <c r="B192" s="302"/>
      <c r="C192" s="370" t="s">
        <v>2133</v>
      </c>
      <c r="D192" s="332"/>
      <c r="E192" s="332"/>
      <c r="F192" s="349" t="s">
        <v>2039</v>
      </c>
      <c r="G192" s="332"/>
      <c r="H192" s="332" t="s">
        <v>2134</v>
      </c>
      <c r="I192" s="332" t="s">
        <v>2074</v>
      </c>
      <c r="J192" s="332"/>
      <c r="K192" s="316"/>
    </row>
    <row r="193" spans="2:11" s="19" customFormat="1" ht="15" customHeight="1">
      <c r="B193" s="302"/>
      <c r="C193" s="370" t="s">
        <v>2135</v>
      </c>
      <c r="D193" s="332"/>
      <c r="E193" s="332"/>
      <c r="F193" s="349" t="s">
        <v>2045</v>
      </c>
      <c r="G193" s="332"/>
      <c r="H193" s="332" t="s">
        <v>2136</v>
      </c>
      <c r="I193" s="332" t="s">
        <v>2074</v>
      </c>
      <c r="J193" s="332"/>
      <c r="K193" s="316"/>
    </row>
    <row r="194" spans="2:11" s="19" customFormat="1" ht="15" customHeight="1">
      <c r="B194" s="319"/>
      <c r="C194" s="372"/>
      <c r="D194" s="356"/>
      <c r="E194" s="356"/>
      <c r="F194" s="356"/>
      <c r="G194" s="356"/>
      <c r="H194" s="356"/>
      <c r="I194" s="356"/>
      <c r="J194" s="356"/>
      <c r="K194" s="320"/>
    </row>
    <row r="195" spans="2:11" s="19" customFormat="1" ht="18.75" customHeight="1">
      <c r="B195" s="307"/>
      <c r="C195" s="360"/>
      <c r="D195" s="360"/>
      <c r="E195" s="360"/>
      <c r="F195" s="364"/>
      <c r="G195" s="360"/>
      <c r="H195" s="360"/>
      <c r="I195" s="360"/>
      <c r="J195" s="360"/>
      <c r="K195" s="307"/>
    </row>
    <row r="196" spans="2:11" s="19" customFormat="1" ht="18.75" customHeight="1">
      <c r="B196" s="307"/>
      <c r="C196" s="360"/>
      <c r="D196" s="360"/>
      <c r="E196" s="360"/>
      <c r="F196" s="364"/>
      <c r="G196" s="360"/>
      <c r="H196" s="360"/>
      <c r="I196" s="360"/>
      <c r="J196" s="360"/>
      <c r="K196" s="307"/>
    </row>
    <row r="197" spans="2:11" s="19" customFormat="1" ht="18.75" customHeight="1">
      <c r="B197" s="297"/>
      <c r="C197" s="338"/>
      <c r="D197" s="338"/>
      <c r="E197" s="338"/>
      <c r="F197" s="338"/>
      <c r="G197" s="338"/>
      <c r="H197" s="338"/>
      <c r="I197" s="338"/>
      <c r="J197" s="338"/>
      <c r="K197" s="297"/>
    </row>
    <row r="198" spans="2:11" s="19" customFormat="1" ht="13.5">
      <c r="B198" s="285"/>
      <c r="C198" s="365"/>
      <c r="D198" s="365"/>
      <c r="E198" s="365"/>
      <c r="F198" s="365"/>
      <c r="G198" s="365"/>
      <c r="H198" s="365"/>
      <c r="I198" s="365"/>
      <c r="J198" s="365"/>
      <c r="K198" s="287"/>
    </row>
    <row r="199" spans="2:11" s="19" customFormat="1" ht="21">
      <c r="B199" s="288"/>
      <c r="C199" s="326" t="s">
        <v>2137</v>
      </c>
      <c r="D199" s="326"/>
      <c r="E199" s="326"/>
      <c r="F199" s="326"/>
      <c r="G199" s="326"/>
      <c r="H199" s="326"/>
      <c r="I199" s="326"/>
      <c r="J199" s="326"/>
      <c r="K199" s="289"/>
    </row>
    <row r="200" spans="2:11" s="19" customFormat="1" ht="25.5" customHeight="1">
      <c r="B200" s="288"/>
      <c r="C200" s="373" t="s">
        <v>2138</v>
      </c>
      <c r="D200" s="373"/>
      <c r="E200" s="373"/>
      <c r="F200" s="373" t="s">
        <v>2139</v>
      </c>
      <c r="G200" s="374"/>
      <c r="H200" s="375" t="s">
        <v>2140</v>
      </c>
      <c r="I200" s="375"/>
      <c r="J200" s="375"/>
      <c r="K200" s="289"/>
    </row>
    <row r="201" spans="2:11" s="19" customFormat="1" ht="5.25" customHeight="1">
      <c r="B201" s="302"/>
      <c r="C201" s="346"/>
      <c r="D201" s="346"/>
      <c r="E201" s="346"/>
      <c r="F201" s="346"/>
      <c r="G201" s="360"/>
      <c r="H201" s="346"/>
      <c r="I201" s="346"/>
      <c r="J201" s="346"/>
      <c r="K201" s="316"/>
    </row>
    <row r="202" spans="2:11" s="19" customFormat="1" ht="15" customHeight="1">
      <c r="B202" s="302"/>
      <c r="C202" s="332" t="s">
        <v>2130</v>
      </c>
      <c r="D202" s="332"/>
      <c r="E202" s="332"/>
      <c r="F202" s="349" t="s">
        <v>43</v>
      </c>
      <c r="G202" s="332"/>
      <c r="H202" s="376" t="s">
        <v>2141</v>
      </c>
      <c r="I202" s="376"/>
      <c r="J202" s="376"/>
      <c r="K202" s="316"/>
    </row>
    <row r="203" spans="2:11" s="19" customFormat="1" ht="15" customHeight="1">
      <c r="B203" s="302"/>
      <c r="C203" s="332"/>
      <c r="D203" s="332"/>
      <c r="E203" s="332"/>
      <c r="F203" s="349" t="s">
        <v>44</v>
      </c>
      <c r="G203" s="332"/>
      <c r="H203" s="376" t="s">
        <v>2142</v>
      </c>
      <c r="I203" s="376"/>
      <c r="J203" s="376"/>
      <c r="K203" s="316"/>
    </row>
    <row r="204" spans="2:11" s="19" customFormat="1" ht="15" customHeight="1">
      <c r="B204" s="302"/>
      <c r="C204" s="332"/>
      <c r="D204" s="332"/>
      <c r="E204" s="332"/>
      <c r="F204" s="349" t="s">
        <v>47</v>
      </c>
      <c r="G204" s="332"/>
      <c r="H204" s="376" t="s">
        <v>2143</v>
      </c>
      <c r="I204" s="376"/>
      <c r="J204" s="376"/>
      <c r="K204" s="316"/>
    </row>
    <row r="205" spans="2:11" s="19" customFormat="1" ht="15" customHeight="1">
      <c r="B205" s="302"/>
      <c r="C205" s="332"/>
      <c r="D205" s="332"/>
      <c r="E205" s="332"/>
      <c r="F205" s="349" t="s">
        <v>45</v>
      </c>
      <c r="G205" s="332"/>
      <c r="H205" s="376" t="s">
        <v>2144</v>
      </c>
      <c r="I205" s="376"/>
      <c r="J205" s="376"/>
      <c r="K205" s="316"/>
    </row>
    <row r="206" spans="2:11" s="19" customFormat="1" ht="15" customHeight="1">
      <c r="B206" s="302"/>
      <c r="C206" s="332"/>
      <c r="D206" s="332"/>
      <c r="E206" s="332"/>
      <c r="F206" s="349" t="s">
        <v>46</v>
      </c>
      <c r="G206" s="332"/>
      <c r="H206" s="376" t="s">
        <v>2145</v>
      </c>
      <c r="I206" s="376"/>
      <c r="J206" s="376"/>
      <c r="K206" s="316"/>
    </row>
    <row r="207" spans="2:11" s="19" customFormat="1" ht="15" customHeight="1">
      <c r="B207" s="302"/>
      <c r="C207" s="332"/>
      <c r="D207" s="332"/>
      <c r="E207" s="332"/>
      <c r="F207" s="349"/>
      <c r="G207" s="332"/>
      <c r="H207" s="332"/>
      <c r="I207" s="332"/>
      <c r="J207" s="332"/>
      <c r="K207" s="316"/>
    </row>
    <row r="208" spans="2:11" s="19" customFormat="1" ht="15" customHeight="1">
      <c r="B208" s="302"/>
      <c r="C208" s="332" t="s">
        <v>2086</v>
      </c>
      <c r="D208" s="332"/>
      <c r="E208" s="332"/>
      <c r="F208" s="349" t="s">
        <v>78</v>
      </c>
      <c r="G208" s="332"/>
      <c r="H208" s="376" t="s">
        <v>2146</v>
      </c>
      <c r="I208" s="376"/>
      <c r="J208" s="376"/>
      <c r="K208" s="316"/>
    </row>
    <row r="209" spans="2:11" s="19" customFormat="1" ht="15" customHeight="1">
      <c r="B209" s="302"/>
      <c r="C209" s="332"/>
      <c r="D209" s="332"/>
      <c r="E209" s="332"/>
      <c r="F209" s="349" t="s">
        <v>1982</v>
      </c>
      <c r="G209" s="332"/>
      <c r="H209" s="376" t="s">
        <v>1983</v>
      </c>
      <c r="I209" s="376"/>
      <c r="J209" s="376"/>
      <c r="K209" s="316"/>
    </row>
    <row r="210" spans="2:11" s="19" customFormat="1" ht="15" customHeight="1">
      <c r="B210" s="302"/>
      <c r="C210" s="332"/>
      <c r="D210" s="332"/>
      <c r="E210" s="332"/>
      <c r="F210" s="349" t="s">
        <v>1980</v>
      </c>
      <c r="G210" s="332"/>
      <c r="H210" s="376" t="s">
        <v>2147</v>
      </c>
      <c r="I210" s="376"/>
      <c r="J210" s="376"/>
      <c r="K210" s="316"/>
    </row>
    <row r="211" spans="2:11" s="19" customFormat="1" ht="15" customHeight="1">
      <c r="B211" s="321"/>
      <c r="C211" s="332"/>
      <c r="D211" s="332"/>
      <c r="E211" s="332"/>
      <c r="F211" s="349" t="s">
        <v>1984</v>
      </c>
      <c r="G211" s="370"/>
      <c r="H211" s="377" t="s">
        <v>1985</v>
      </c>
      <c r="I211" s="377"/>
      <c r="J211" s="377"/>
      <c r="K211" s="322"/>
    </row>
    <row r="212" spans="2:11" s="19" customFormat="1" ht="15" customHeight="1">
      <c r="B212" s="321"/>
      <c r="C212" s="332"/>
      <c r="D212" s="332"/>
      <c r="E212" s="332"/>
      <c r="F212" s="349" t="s">
        <v>1986</v>
      </c>
      <c r="G212" s="370"/>
      <c r="H212" s="377" t="s">
        <v>2148</v>
      </c>
      <c r="I212" s="377"/>
      <c r="J212" s="377"/>
      <c r="K212" s="322"/>
    </row>
    <row r="213" spans="2:11" s="19" customFormat="1" ht="15" customHeight="1">
      <c r="B213" s="321"/>
      <c r="C213" s="332"/>
      <c r="D213" s="332"/>
      <c r="E213" s="332"/>
      <c r="F213" s="349"/>
      <c r="G213" s="370"/>
      <c r="H213" s="362"/>
      <c r="I213" s="362"/>
      <c r="J213" s="362"/>
      <c r="K213" s="322"/>
    </row>
    <row r="214" spans="2:11" s="19" customFormat="1" ht="15" customHeight="1">
      <c r="B214" s="321"/>
      <c r="C214" s="332" t="s">
        <v>2110</v>
      </c>
      <c r="D214" s="332"/>
      <c r="E214" s="332"/>
      <c r="F214" s="349">
        <v>1</v>
      </c>
      <c r="G214" s="370"/>
      <c r="H214" s="377" t="s">
        <v>2149</v>
      </c>
      <c r="I214" s="377"/>
      <c r="J214" s="377"/>
      <c r="K214" s="322"/>
    </row>
    <row r="215" spans="2:11" s="19" customFormat="1" ht="15" customHeight="1">
      <c r="B215" s="321"/>
      <c r="C215" s="332"/>
      <c r="D215" s="332"/>
      <c r="E215" s="332"/>
      <c r="F215" s="349">
        <v>2</v>
      </c>
      <c r="G215" s="370"/>
      <c r="H215" s="377" t="s">
        <v>2150</v>
      </c>
      <c r="I215" s="377"/>
      <c r="J215" s="377"/>
      <c r="K215" s="322"/>
    </row>
    <row r="216" spans="2:11" s="19" customFormat="1" ht="15" customHeight="1">
      <c r="B216" s="321"/>
      <c r="C216" s="332"/>
      <c r="D216" s="332"/>
      <c r="E216" s="332"/>
      <c r="F216" s="349">
        <v>3</v>
      </c>
      <c r="G216" s="370"/>
      <c r="H216" s="377" t="s">
        <v>2151</v>
      </c>
      <c r="I216" s="377"/>
      <c r="J216" s="377"/>
      <c r="K216" s="322"/>
    </row>
    <row r="217" spans="2:11" s="19" customFormat="1" ht="15" customHeight="1">
      <c r="B217" s="321"/>
      <c r="C217" s="332"/>
      <c r="D217" s="332"/>
      <c r="E217" s="332"/>
      <c r="F217" s="349">
        <v>4</v>
      </c>
      <c r="G217" s="370"/>
      <c r="H217" s="377" t="s">
        <v>2152</v>
      </c>
      <c r="I217" s="377"/>
      <c r="J217" s="377"/>
      <c r="K217" s="322"/>
    </row>
    <row r="218" spans="2:11" s="19" customFormat="1" ht="12.75" customHeight="1">
      <c r="B218" s="323"/>
      <c r="C218" s="378"/>
      <c r="D218" s="378"/>
      <c r="E218" s="378"/>
      <c r="F218" s="378"/>
      <c r="G218" s="378"/>
      <c r="H218" s="378"/>
      <c r="I218" s="378"/>
      <c r="J218" s="378"/>
      <c r="K218" s="324"/>
    </row>
    <row r="219" spans="3:10" ht="12">
      <c r="C219" s="379"/>
      <c r="D219" s="379"/>
      <c r="E219" s="379"/>
      <c r="F219" s="379"/>
      <c r="G219" s="379"/>
      <c r="H219" s="379"/>
      <c r="I219" s="379"/>
      <c r="J219" s="379"/>
    </row>
    <row r="220" spans="3:10" ht="12">
      <c r="C220" s="379"/>
      <c r="D220" s="379"/>
      <c r="E220" s="379"/>
      <c r="F220" s="379"/>
      <c r="G220" s="379"/>
      <c r="H220" s="379"/>
      <c r="I220" s="379"/>
      <c r="J220" s="379"/>
    </row>
    <row r="221" spans="3:10" ht="12">
      <c r="C221" s="379"/>
      <c r="D221" s="379"/>
      <c r="E221" s="379"/>
      <c r="F221" s="379"/>
      <c r="G221" s="379"/>
      <c r="H221" s="379"/>
      <c r="I221" s="379"/>
      <c r="J221" s="379"/>
    </row>
  </sheetData>
  <sheetProtection password="FFE0" sheet="1" objects="1" scenarios="1"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Adamová Jana Ing.</cp:lastModifiedBy>
  <dcterms:created xsi:type="dcterms:W3CDTF">2021-07-19T11:56:15Z</dcterms:created>
  <dcterms:modified xsi:type="dcterms:W3CDTF">2021-08-23T14:14:35Z</dcterms:modified>
  <cp:category/>
  <cp:version/>
  <cp:contentType/>
  <cp:contentStatus/>
</cp:coreProperties>
</file>