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\Dokumenty\Zakázky\____B0503 - Jindřichův Hradec úprava kogenerace\FINAL\"/>
    </mc:Choice>
  </mc:AlternateContent>
  <bookViews>
    <workbookView xWindow="28680" yWindow="-120" windowWidth="29040" windowHeight="15840" firstSheet="1" activeTab="10"/>
  </bookViews>
  <sheets>
    <sheet name="Pokyny pro vyplnění" sheetId="11" r:id="rId1"/>
    <sheet name="Stavba" sheetId="1" r:id="rId2"/>
    <sheet name="VzorPolozky" sheetId="10" state="hidden" r:id="rId3"/>
    <sheet name="SO01 R19050301 Pol" sheetId="12" r:id="rId4"/>
    <sheet name="SO01 R19050301a Pol" sheetId="13" r:id="rId5"/>
    <sheet name="SO01 R19050301b Pol" sheetId="14" r:id="rId6"/>
    <sheet name="SO01 R19050301c Pol" sheetId="15" r:id="rId7"/>
    <sheet name="SO01 R19050302 Pol" sheetId="16" r:id="rId8"/>
    <sheet name="SO01 R19050303 Pol" sheetId="17" r:id="rId9"/>
    <sheet name="SO01 R19050304 Pol" sheetId="18" r:id="rId10"/>
    <sheet name="SO01 R19050305 Pol" sheetId="19" r:id="rId11"/>
  </sheets>
  <externalReferences>
    <externalReference r:id="rId12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R19050301 Pol'!$1:$7</definedName>
    <definedName name="_xlnm.Print_Titles" localSheetId="4">'SO01 R19050301a Pol'!$1:$7</definedName>
    <definedName name="_xlnm.Print_Titles" localSheetId="5">'SO01 R19050301b Pol'!$1:$7</definedName>
    <definedName name="_xlnm.Print_Titles" localSheetId="6">'SO01 R19050301c Pol'!$1:$7</definedName>
    <definedName name="_xlnm.Print_Titles" localSheetId="7">'SO01 R19050302 Pol'!$1:$7</definedName>
    <definedName name="_xlnm.Print_Titles" localSheetId="8">'SO01 R19050303 Pol'!$1:$7</definedName>
    <definedName name="_xlnm.Print_Titles" localSheetId="9">'SO01 R19050304 Pol'!$1:$7</definedName>
    <definedName name="_xlnm.Print_Titles" localSheetId="10">'SO01 R19050305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R19050301 Pol'!$A$1:$X$44</definedName>
    <definedName name="_xlnm.Print_Area" localSheetId="4">'SO01 R19050301a Pol'!$A$1:$X$110</definedName>
    <definedName name="_xlnm.Print_Area" localSheetId="5">'SO01 R19050301b Pol'!$A$1:$X$67</definedName>
    <definedName name="_xlnm.Print_Area" localSheetId="6">'SO01 R19050301c Pol'!$A$1:$X$35</definedName>
    <definedName name="_xlnm.Print_Area" localSheetId="7">'SO01 R19050302 Pol'!$A$1:$X$190</definedName>
    <definedName name="_xlnm.Print_Area" localSheetId="8">'SO01 R19050303 Pol'!$A$1:$X$80</definedName>
    <definedName name="_xlnm.Print_Area" localSheetId="9">'SO01 R19050304 Pol'!$A$1:$X$61</definedName>
    <definedName name="_xlnm.Print_Area" localSheetId="10">'SO01 R19050305 Pol'!$A$1:$X$141</definedName>
    <definedName name="_xlnm.Print_Area" localSheetId="1">Stavba!$A$1:$J$83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2" i="1" l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16" i="1" s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40" i="19"/>
  <c r="G9" i="19"/>
  <c r="G8" i="19" s="1"/>
  <c r="I9" i="19"/>
  <c r="I8" i="19" s="1"/>
  <c r="K9" i="19"/>
  <c r="K8" i="19" s="1"/>
  <c r="O9" i="19"/>
  <c r="O8" i="19" s="1"/>
  <c r="Q9" i="19"/>
  <c r="V9" i="19"/>
  <c r="V8" i="19" s="1"/>
  <c r="G11" i="19"/>
  <c r="M11" i="19" s="1"/>
  <c r="I11" i="19"/>
  <c r="K11" i="19"/>
  <c r="O11" i="19"/>
  <c r="Q11" i="19"/>
  <c r="V11" i="19"/>
  <c r="G13" i="19"/>
  <c r="M13" i="19" s="1"/>
  <c r="I13" i="19"/>
  <c r="K13" i="19"/>
  <c r="O13" i="19"/>
  <c r="Q13" i="19"/>
  <c r="V13" i="19"/>
  <c r="G15" i="19"/>
  <c r="I15" i="19"/>
  <c r="K15" i="19"/>
  <c r="M15" i="19"/>
  <c r="O15" i="19"/>
  <c r="Q15" i="19"/>
  <c r="V15" i="19"/>
  <c r="G17" i="19"/>
  <c r="I17" i="19"/>
  <c r="K17" i="19"/>
  <c r="M17" i="19"/>
  <c r="O17" i="19"/>
  <c r="Q17" i="19"/>
  <c r="Q8" i="19" s="1"/>
  <c r="V17" i="19"/>
  <c r="G19" i="19"/>
  <c r="I19" i="19"/>
  <c r="K19" i="19"/>
  <c r="M19" i="19"/>
  <c r="O19" i="19"/>
  <c r="Q19" i="19"/>
  <c r="V19" i="19"/>
  <c r="G21" i="19"/>
  <c r="M21" i="19" s="1"/>
  <c r="I21" i="19"/>
  <c r="K21" i="19"/>
  <c r="O21" i="19"/>
  <c r="Q21" i="19"/>
  <c r="V21" i="19"/>
  <c r="G23" i="19"/>
  <c r="M23" i="19" s="1"/>
  <c r="I23" i="19"/>
  <c r="K23" i="19"/>
  <c r="O23" i="19"/>
  <c r="Q23" i="19"/>
  <c r="V23" i="19"/>
  <c r="G25" i="19"/>
  <c r="M25" i="19" s="1"/>
  <c r="I25" i="19"/>
  <c r="K25" i="19"/>
  <c r="O25" i="19"/>
  <c r="Q25" i="19"/>
  <c r="V25" i="19"/>
  <c r="G27" i="19"/>
  <c r="M27" i="19" s="1"/>
  <c r="I27" i="19"/>
  <c r="K27" i="19"/>
  <c r="O27" i="19"/>
  <c r="Q27" i="19"/>
  <c r="V27" i="19"/>
  <c r="G29" i="19"/>
  <c r="M29" i="19" s="1"/>
  <c r="I29" i="19"/>
  <c r="K29" i="19"/>
  <c r="O29" i="19"/>
  <c r="Q29" i="19"/>
  <c r="V29" i="19"/>
  <c r="G31" i="19"/>
  <c r="I31" i="19"/>
  <c r="K31" i="19"/>
  <c r="M31" i="19"/>
  <c r="O31" i="19"/>
  <c r="Q31" i="19"/>
  <c r="V31" i="19"/>
  <c r="G33" i="19"/>
  <c r="I33" i="19"/>
  <c r="K33" i="19"/>
  <c r="M33" i="19"/>
  <c r="O33" i="19"/>
  <c r="Q33" i="19"/>
  <c r="V33" i="19"/>
  <c r="G35" i="19"/>
  <c r="I35" i="19"/>
  <c r="K35" i="19"/>
  <c r="M35" i="19"/>
  <c r="O35" i="19"/>
  <c r="Q35" i="19"/>
  <c r="V35" i="19"/>
  <c r="G37" i="19"/>
  <c r="M37" i="19" s="1"/>
  <c r="I37" i="19"/>
  <c r="K37" i="19"/>
  <c r="O37" i="19"/>
  <c r="Q37" i="19"/>
  <c r="V37" i="19"/>
  <c r="G39" i="19"/>
  <c r="M39" i="19" s="1"/>
  <c r="I39" i="19"/>
  <c r="K39" i="19"/>
  <c r="O39" i="19"/>
  <c r="Q39" i="19"/>
  <c r="V39" i="19"/>
  <c r="G41" i="19"/>
  <c r="M41" i="19" s="1"/>
  <c r="I41" i="19"/>
  <c r="K41" i="19"/>
  <c r="O41" i="19"/>
  <c r="Q41" i="19"/>
  <c r="V41" i="19"/>
  <c r="G43" i="19"/>
  <c r="M43" i="19" s="1"/>
  <c r="I43" i="19"/>
  <c r="K43" i="19"/>
  <c r="O43" i="19"/>
  <c r="Q43" i="19"/>
  <c r="V43" i="19"/>
  <c r="G46" i="19"/>
  <c r="I46" i="19"/>
  <c r="I45" i="19" s="1"/>
  <c r="K46" i="19"/>
  <c r="K45" i="19" s="1"/>
  <c r="M46" i="19"/>
  <c r="O46" i="19"/>
  <c r="O45" i="19" s="1"/>
  <c r="Q46" i="19"/>
  <c r="Q45" i="19" s="1"/>
  <c r="V46" i="19"/>
  <c r="V45" i="19" s="1"/>
  <c r="G48" i="19"/>
  <c r="I48" i="19"/>
  <c r="K48" i="19"/>
  <c r="M48" i="19"/>
  <c r="O48" i="19"/>
  <c r="Q48" i="19"/>
  <c r="V48" i="19"/>
  <c r="G50" i="19"/>
  <c r="I50" i="19"/>
  <c r="K50" i="19"/>
  <c r="M50" i="19"/>
  <c r="O50" i="19"/>
  <c r="Q50" i="19"/>
  <c r="V50" i="19"/>
  <c r="G52" i="19"/>
  <c r="I52" i="19"/>
  <c r="K52" i="19"/>
  <c r="M52" i="19"/>
  <c r="O52" i="19"/>
  <c r="Q52" i="19"/>
  <c r="V52" i="19"/>
  <c r="G54" i="19"/>
  <c r="M54" i="19" s="1"/>
  <c r="I54" i="19"/>
  <c r="K54" i="19"/>
  <c r="O54" i="19"/>
  <c r="Q54" i="19"/>
  <c r="V54" i="19"/>
  <c r="G56" i="19"/>
  <c r="M56" i="19" s="1"/>
  <c r="I56" i="19"/>
  <c r="K56" i="19"/>
  <c r="O56" i="19"/>
  <c r="Q56" i="19"/>
  <c r="V56" i="19"/>
  <c r="G58" i="19"/>
  <c r="M58" i="19" s="1"/>
  <c r="I58" i="19"/>
  <c r="K58" i="19"/>
  <c r="O58" i="19"/>
  <c r="Q58" i="19"/>
  <c r="V58" i="19"/>
  <c r="G60" i="19"/>
  <c r="M60" i="19" s="1"/>
  <c r="I60" i="19"/>
  <c r="K60" i="19"/>
  <c r="O60" i="19"/>
  <c r="Q60" i="19"/>
  <c r="V60" i="19"/>
  <c r="G62" i="19"/>
  <c r="I62" i="19"/>
  <c r="K62" i="19"/>
  <c r="M62" i="19"/>
  <c r="O62" i="19"/>
  <c r="Q62" i="19"/>
  <c r="V62" i="19"/>
  <c r="G64" i="19"/>
  <c r="I64" i="19"/>
  <c r="K64" i="19"/>
  <c r="M64" i="19"/>
  <c r="O64" i="19"/>
  <c r="Q64" i="19"/>
  <c r="V64" i="19"/>
  <c r="G66" i="19"/>
  <c r="I66" i="19"/>
  <c r="K66" i="19"/>
  <c r="M66" i="19"/>
  <c r="O66" i="19"/>
  <c r="Q66" i="19"/>
  <c r="V66" i="19"/>
  <c r="G68" i="19"/>
  <c r="M68" i="19" s="1"/>
  <c r="I68" i="19"/>
  <c r="K68" i="19"/>
  <c r="O68" i="19"/>
  <c r="Q68" i="19"/>
  <c r="V68" i="19"/>
  <c r="G70" i="19"/>
  <c r="I70" i="19"/>
  <c r="K70" i="19"/>
  <c r="M70" i="19"/>
  <c r="O70" i="19"/>
  <c r="Q70" i="19"/>
  <c r="V70" i="19"/>
  <c r="G72" i="19"/>
  <c r="M72" i="19" s="1"/>
  <c r="I72" i="19"/>
  <c r="K72" i="19"/>
  <c r="O72" i="19"/>
  <c r="Q72" i="19"/>
  <c r="V72" i="19"/>
  <c r="G74" i="19"/>
  <c r="M74" i="19" s="1"/>
  <c r="I74" i="19"/>
  <c r="K74" i="19"/>
  <c r="O74" i="19"/>
  <c r="Q74" i="19"/>
  <c r="V74" i="19"/>
  <c r="G76" i="19"/>
  <c r="M76" i="19" s="1"/>
  <c r="I76" i="19"/>
  <c r="K76" i="19"/>
  <c r="O76" i="19"/>
  <c r="Q76" i="19"/>
  <c r="V76" i="19"/>
  <c r="G78" i="19"/>
  <c r="I78" i="19"/>
  <c r="K78" i="19"/>
  <c r="M78" i="19"/>
  <c r="O78" i="19"/>
  <c r="Q78" i="19"/>
  <c r="V78" i="19"/>
  <c r="G80" i="19"/>
  <c r="I80" i="19"/>
  <c r="K80" i="19"/>
  <c r="M80" i="19"/>
  <c r="O80" i="19"/>
  <c r="Q80" i="19"/>
  <c r="V80" i="19"/>
  <c r="G82" i="19"/>
  <c r="M82" i="19"/>
  <c r="G83" i="19"/>
  <c r="I83" i="19"/>
  <c r="I82" i="19" s="1"/>
  <c r="K83" i="19"/>
  <c r="K82" i="19" s="1"/>
  <c r="M83" i="19"/>
  <c r="O83" i="19"/>
  <c r="O82" i="19" s="1"/>
  <c r="Q83" i="19"/>
  <c r="Q82" i="19" s="1"/>
  <c r="V83" i="19"/>
  <c r="V82" i="19" s="1"/>
  <c r="G85" i="19"/>
  <c r="I85" i="19"/>
  <c r="K85" i="19"/>
  <c r="M85" i="19"/>
  <c r="O85" i="19"/>
  <c r="Q85" i="19"/>
  <c r="V85" i="19"/>
  <c r="G87" i="19"/>
  <c r="I87" i="19"/>
  <c r="K87" i="19"/>
  <c r="M87" i="19"/>
  <c r="O87" i="19"/>
  <c r="Q87" i="19"/>
  <c r="V87" i="19"/>
  <c r="O89" i="19"/>
  <c r="G90" i="19"/>
  <c r="M90" i="19" s="1"/>
  <c r="M89" i="19" s="1"/>
  <c r="I90" i="19"/>
  <c r="I89" i="19" s="1"/>
  <c r="K90" i="19"/>
  <c r="K89" i="19" s="1"/>
  <c r="O90" i="19"/>
  <c r="Q90" i="19"/>
  <c r="Q89" i="19" s="1"/>
  <c r="V90" i="19"/>
  <c r="V89" i="19" s="1"/>
  <c r="G92" i="19"/>
  <c r="I92" i="19"/>
  <c r="K92" i="19"/>
  <c r="M92" i="19"/>
  <c r="O92" i="19"/>
  <c r="Q92" i="19"/>
  <c r="V92" i="19"/>
  <c r="K94" i="19"/>
  <c r="G95" i="19"/>
  <c r="G94" i="19" s="1"/>
  <c r="I95" i="19"/>
  <c r="I94" i="19" s="1"/>
  <c r="K95" i="19"/>
  <c r="M95" i="19"/>
  <c r="O95" i="19"/>
  <c r="O94" i="19" s="1"/>
  <c r="Q95" i="19"/>
  <c r="Q94" i="19" s="1"/>
  <c r="V95" i="19"/>
  <c r="V94" i="19" s="1"/>
  <c r="G97" i="19"/>
  <c r="M97" i="19" s="1"/>
  <c r="I97" i="19"/>
  <c r="K97" i="19"/>
  <c r="O97" i="19"/>
  <c r="Q97" i="19"/>
  <c r="V97" i="19"/>
  <c r="G99" i="19"/>
  <c r="I99" i="19"/>
  <c r="K99" i="19"/>
  <c r="M99" i="19"/>
  <c r="O99" i="19"/>
  <c r="Q99" i="19"/>
  <c r="V99" i="19"/>
  <c r="G101" i="19"/>
  <c r="I101" i="19"/>
  <c r="K101" i="19"/>
  <c r="M101" i="19"/>
  <c r="O101" i="19"/>
  <c r="Q101" i="19"/>
  <c r="V101" i="19"/>
  <c r="G103" i="19"/>
  <c r="M103" i="19" s="1"/>
  <c r="I103" i="19"/>
  <c r="K103" i="19"/>
  <c r="O103" i="19"/>
  <c r="Q103" i="19"/>
  <c r="V103" i="19"/>
  <c r="G105" i="19"/>
  <c r="M105" i="19" s="1"/>
  <c r="I105" i="19"/>
  <c r="K105" i="19"/>
  <c r="O105" i="19"/>
  <c r="Q105" i="19"/>
  <c r="V105" i="19"/>
  <c r="I107" i="19"/>
  <c r="V107" i="19"/>
  <c r="G108" i="19"/>
  <c r="G107" i="19" s="1"/>
  <c r="I108" i="19"/>
  <c r="K108" i="19"/>
  <c r="K107" i="19" s="1"/>
  <c r="M108" i="19"/>
  <c r="M107" i="19" s="1"/>
  <c r="O108" i="19"/>
  <c r="O107" i="19" s="1"/>
  <c r="Q108" i="19"/>
  <c r="Q107" i="19" s="1"/>
  <c r="V108" i="19"/>
  <c r="G110" i="19"/>
  <c r="I110" i="19"/>
  <c r="K110" i="19"/>
  <c r="M110" i="19"/>
  <c r="O110" i="19"/>
  <c r="Q110" i="19"/>
  <c r="V110" i="19"/>
  <c r="I112" i="19"/>
  <c r="O112" i="19"/>
  <c r="G113" i="19"/>
  <c r="I113" i="19"/>
  <c r="K113" i="19"/>
  <c r="K112" i="19" s="1"/>
  <c r="M113" i="19"/>
  <c r="O113" i="19"/>
  <c r="Q113" i="19"/>
  <c r="Q112" i="19" s="1"/>
  <c r="V113" i="19"/>
  <c r="V112" i="19" s="1"/>
  <c r="G115" i="19"/>
  <c r="I115" i="19"/>
  <c r="K115" i="19"/>
  <c r="M115" i="19"/>
  <c r="O115" i="19"/>
  <c r="Q115" i="19"/>
  <c r="V115" i="19"/>
  <c r="G117" i="19"/>
  <c r="G112" i="19" s="1"/>
  <c r="I117" i="19"/>
  <c r="K117" i="19"/>
  <c r="O117" i="19"/>
  <c r="Q117" i="19"/>
  <c r="V117" i="19"/>
  <c r="G119" i="19"/>
  <c r="G120" i="19"/>
  <c r="M120" i="19" s="1"/>
  <c r="I120" i="19"/>
  <c r="I119" i="19" s="1"/>
  <c r="K120" i="19"/>
  <c r="K119" i="19" s="1"/>
  <c r="O120" i="19"/>
  <c r="Q120" i="19"/>
  <c r="V120" i="19"/>
  <c r="V119" i="19" s="1"/>
  <c r="G122" i="19"/>
  <c r="I122" i="19"/>
  <c r="K122" i="19"/>
  <c r="M122" i="19"/>
  <c r="O122" i="19"/>
  <c r="Q122" i="19"/>
  <c r="V122" i="19"/>
  <c r="G124" i="19"/>
  <c r="I124" i="19"/>
  <c r="K124" i="19"/>
  <c r="M124" i="19"/>
  <c r="O124" i="19"/>
  <c r="O119" i="19" s="1"/>
  <c r="Q124" i="19"/>
  <c r="V124" i="19"/>
  <c r="G126" i="19"/>
  <c r="M126" i="19" s="1"/>
  <c r="I126" i="19"/>
  <c r="K126" i="19"/>
  <c r="O126" i="19"/>
  <c r="Q126" i="19"/>
  <c r="Q119" i="19" s="1"/>
  <c r="V126" i="19"/>
  <c r="G128" i="19"/>
  <c r="I128" i="19"/>
  <c r="K128" i="19"/>
  <c r="M128" i="19"/>
  <c r="O128" i="19"/>
  <c r="Q128" i="19"/>
  <c r="V128" i="19"/>
  <c r="V130" i="19"/>
  <c r="G131" i="19"/>
  <c r="M131" i="19" s="1"/>
  <c r="M130" i="19" s="1"/>
  <c r="I131" i="19"/>
  <c r="I130" i="19" s="1"/>
  <c r="K131" i="19"/>
  <c r="O131" i="19"/>
  <c r="O130" i="19" s="1"/>
  <c r="Q131" i="19"/>
  <c r="Q130" i="19" s="1"/>
  <c r="V131" i="19"/>
  <c r="G133" i="19"/>
  <c r="M133" i="19" s="1"/>
  <c r="I133" i="19"/>
  <c r="K133" i="19"/>
  <c r="K130" i="19" s="1"/>
  <c r="O133" i="19"/>
  <c r="Q133" i="19"/>
  <c r="V133" i="19"/>
  <c r="G135" i="19"/>
  <c r="I135" i="19"/>
  <c r="K135" i="19"/>
  <c r="M135" i="19"/>
  <c r="O135" i="19"/>
  <c r="Q135" i="19"/>
  <c r="V135" i="19"/>
  <c r="G137" i="19"/>
  <c r="I137" i="19"/>
  <c r="K137" i="19"/>
  <c r="M137" i="19"/>
  <c r="O137" i="19"/>
  <c r="Q137" i="19"/>
  <c r="V137" i="19"/>
  <c r="AE140" i="19"/>
  <c r="G60" i="18"/>
  <c r="BA57" i="18"/>
  <c r="Q8" i="18"/>
  <c r="V8" i="18"/>
  <c r="G9" i="18"/>
  <c r="I9" i="18"/>
  <c r="I8" i="18" s="1"/>
  <c r="K9" i="18"/>
  <c r="K8" i="18" s="1"/>
  <c r="M9" i="18"/>
  <c r="O9" i="18"/>
  <c r="O8" i="18" s="1"/>
  <c r="Q9" i="18"/>
  <c r="V9" i="18"/>
  <c r="G12" i="18"/>
  <c r="AF60" i="18" s="1"/>
  <c r="I12" i="18"/>
  <c r="K12" i="18"/>
  <c r="O12" i="18"/>
  <c r="Q12" i="18"/>
  <c r="V12" i="18"/>
  <c r="G15" i="18"/>
  <c r="M15" i="18" s="1"/>
  <c r="I15" i="18"/>
  <c r="K15" i="18"/>
  <c r="K14" i="18" s="1"/>
  <c r="O15" i="18"/>
  <c r="O14" i="18" s="1"/>
  <c r="Q15" i="18"/>
  <c r="Q14" i="18" s="1"/>
  <c r="V15" i="18"/>
  <c r="G17" i="18"/>
  <c r="I17" i="18"/>
  <c r="K17" i="18"/>
  <c r="M17" i="18"/>
  <c r="O17" i="18"/>
  <c r="Q17" i="18"/>
  <c r="V17" i="18"/>
  <c r="G19" i="18"/>
  <c r="I19" i="18"/>
  <c r="K19" i="18"/>
  <c r="M19" i="18"/>
  <c r="O19" i="18"/>
  <c r="Q19" i="18"/>
  <c r="V19" i="18"/>
  <c r="V14" i="18" s="1"/>
  <c r="G21" i="18"/>
  <c r="I21" i="18"/>
  <c r="K21" i="18"/>
  <c r="M21" i="18"/>
  <c r="O21" i="18"/>
  <c r="Q21" i="18"/>
  <c r="V21" i="18"/>
  <c r="G23" i="18"/>
  <c r="M23" i="18" s="1"/>
  <c r="I23" i="18"/>
  <c r="K23" i="18"/>
  <c r="O23" i="18"/>
  <c r="Q23" i="18"/>
  <c r="V23" i="18"/>
  <c r="G25" i="18"/>
  <c r="M25" i="18" s="1"/>
  <c r="I25" i="18"/>
  <c r="K25" i="18"/>
  <c r="O25" i="18"/>
  <c r="Q25" i="18"/>
  <c r="V25" i="18"/>
  <c r="G27" i="18"/>
  <c r="M27" i="18" s="1"/>
  <c r="I27" i="18"/>
  <c r="K27" i="18"/>
  <c r="O27" i="18"/>
  <c r="Q27" i="18"/>
  <c r="V27" i="18"/>
  <c r="G29" i="18"/>
  <c r="M29" i="18" s="1"/>
  <c r="I29" i="18"/>
  <c r="I14" i="18" s="1"/>
  <c r="K29" i="18"/>
  <c r="O29" i="18"/>
  <c r="Q29" i="18"/>
  <c r="V29" i="18"/>
  <c r="G31" i="18"/>
  <c r="M31" i="18" s="1"/>
  <c r="I31" i="18"/>
  <c r="K31" i="18"/>
  <c r="O31" i="18"/>
  <c r="Q31" i="18"/>
  <c r="V31" i="18"/>
  <c r="G33" i="18"/>
  <c r="I33" i="18"/>
  <c r="K33" i="18"/>
  <c r="M33" i="18"/>
  <c r="O33" i="18"/>
  <c r="Q33" i="18"/>
  <c r="V33" i="18"/>
  <c r="G35" i="18"/>
  <c r="I35" i="18"/>
  <c r="K35" i="18"/>
  <c r="M35" i="18"/>
  <c r="O35" i="18"/>
  <c r="Q35" i="18"/>
  <c r="V35" i="18"/>
  <c r="G38" i="18"/>
  <c r="G37" i="18" s="1"/>
  <c r="I38" i="18"/>
  <c r="I37" i="18" s="1"/>
  <c r="K38" i="18"/>
  <c r="O38" i="18"/>
  <c r="Q38" i="18"/>
  <c r="V38" i="18"/>
  <c r="V37" i="18" s="1"/>
  <c r="G40" i="18"/>
  <c r="I40" i="18"/>
  <c r="K40" i="18"/>
  <c r="K37" i="18" s="1"/>
  <c r="M40" i="18"/>
  <c r="O40" i="18"/>
  <c r="Q40" i="18"/>
  <c r="V40" i="18"/>
  <c r="G42" i="18"/>
  <c r="M42" i="18" s="1"/>
  <c r="I42" i="18"/>
  <c r="K42" i="18"/>
  <c r="O42" i="18"/>
  <c r="Q42" i="18"/>
  <c r="V42" i="18"/>
  <c r="G44" i="18"/>
  <c r="M44" i="18" s="1"/>
  <c r="I44" i="18"/>
  <c r="K44" i="18"/>
  <c r="O44" i="18"/>
  <c r="Q44" i="18"/>
  <c r="V44" i="18"/>
  <c r="G46" i="18"/>
  <c r="M46" i="18" s="1"/>
  <c r="I46" i="18"/>
  <c r="K46" i="18"/>
  <c r="O46" i="18"/>
  <c r="Q46" i="18"/>
  <c r="V46" i="18"/>
  <c r="G48" i="18"/>
  <c r="I48" i="18"/>
  <c r="K48" i="18"/>
  <c r="M48" i="18"/>
  <c r="O48" i="18"/>
  <c r="Q48" i="18"/>
  <c r="V48" i="18"/>
  <c r="G50" i="18"/>
  <c r="I50" i="18"/>
  <c r="K50" i="18"/>
  <c r="M50" i="18"/>
  <c r="O50" i="18"/>
  <c r="O37" i="18" s="1"/>
  <c r="Q50" i="18"/>
  <c r="V50" i="18"/>
  <c r="G52" i="18"/>
  <c r="M52" i="18" s="1"/>
  <c r="I52" i="18"/>
  <c r="K52" i="18"/>
  <c r="O52" i="18"/>
  <c r="Q52" i="18"/>
  <c r="Q37" i="18" s="1"/>
  <c r="V52" i="18"/>
  <c r="G54" i="18"/>
  <c r="M54" i="18" s="1"/>
  <c r="I54" i="18"/>
  <c r="K54" i="18"/>
  <c r="O54" i="18"/>
  <c r="Q54" i="18"/>
  <c r="V54" i="18"/>
  <c r="G56" i="18"/>
  <c r="I56" i="18"/>
  <c r="K56" i="18"/>
  <c r="M56" i="18"/>
  <c r="O56" i="18"/>
  <c r="Q56" i="18"/>
  <c r="V56" i="18"/>
  <c r="AE60" i="18"/>
  <c r="G79" i="17"/>
  <c r="G9" i="17"/>
  <c r="G8" i="17" s="1"/>
  <c r="I9" i="17"/>
  <c r="I8" i="17" s="1"/>
  <c r="K9" i="17"/>
  <c r="K8" i="17" s="1"/>
  <c r="O9" i="17"/>
  <c r="O8" i="17" s="1"/>
  <c r="Q9" i="17"/>
  <c r="Q8" i="17" s="1"/>
  <c r="V9" i="17"/>
  <c r="G14" i="17"/>
  <c r="M14" i="17" s="1"/>
  <c r="I14" i="17"/>
  <c r="K14" i="17"/>
  <c r="O14" i="17"/>
  <c r="Q14" i="17"/>
  <c r="V14" i="17"/>
  <c r="G18" i="17"/>
  <c r="I18" i="17"/>
  <c r="K18" i="17"/>
  <c r="M18" i="17"/>
  <c r="O18" i="17"/>
  <c r="Q18" i="17"/>
  <c r="V18" i="17"/>
  <c r="G20" i="17"/>
  <c r="I20" i="17"/>
  <c r="K20" i="17"/>
  <c r="M20" i="17"/>
  <c r="O20" i="17"/>
  <c r="Q20" i="17"/>
  <c r="V20" i="17"/>
  <c r="G22" i="17"/>
  <c r="I22" i="17"/>
  <c r="K22" i="17"/>
  <c r="M22" i="17"/>
  <c r="O22" i="17"/>
  <c r="Q22" i="17"/>
  <c r="V22" i="17"/>
  <c r="G24" i="17"/>
  <c r="I24" i="17"/>
  <c r="K24" i="17"/>
  <c r="M24" i="17"/>
  <c r="O24" i="17"/>
  <c r="Q24" i="17"/>
  <c r="V24" i="17"/>
  <c r="V8" i="17" s="1"/>
  <c r="G26" i="17"/>
  <c r="I26" i="17"/>
  <c r="K26" i="17"/>
  <c r="M26" i="17"/>
  <c r="O26" i="17"/>
  <c r="Q26" i="17"/>
  <c r="V26" i="17"/>
  <c r="G28" i="17"/>
  <c r="M28" i="17" s="1"/>
  <c r="I28" i="17"/>
  <c r="K28" i="17"/>
  <c r="O28" i="17"/>
  <c r="Q28" i="17"/>
  <c r="V28" i="17"/>
  <c r="G30" i="17"/>
  <c r="M30" i="17" s="1"/>
  <c r="I30" i="17"/>
  <c r="K30" i="17"/>
  <c r="O30" i="17"/>
  <c r="Q30" i="17"/>
  <c r="V30" i="17"/>
  <c r="G32" i="17"/>
  <c r="M32" i="17" s="1"/>
  <c r="I32" i="17"/>
  <c r="K32" i="17"/>
  <c r="O32" i="17"/>
  <c r="Q32" i="17"/>
  <c r="V32" i="17"/>
  <c r="G34" i="17"/>
  <c r="I34" i="17"/>
  <c r="K34" i="17"/>
  <c r="M34" i="17"/>
  <c r="O34" i="17"/>
  <c r="Q34" i="17"/>
  <c r="V34" i="17"/>
  <c r="G36" i="17"/>
  <c r="I36" i="17"/>
  <c r="K36" i="17"/>
  <c r="M36" i="17"/>
  <c r="O36" i="17"/>
  <c r="Q36" i="17"/>
  <c r="V36" i="17"/>
  <c r="G38" i="17"/>
  <c r="I38" i="17"/>
  <c r="K38" i="17"/>
  <c r="M38" i="17"/>
  <c r="O38" i="17"/>
  <c r="Q38" i="17"/>
  <c r="V38" i="17"/>
  <c r="G40" i="17"/>
  <c r="I40" i="17"/>
  <c r="K40" i="17"/>
  <c r="M40" i="17"/>
  <c r="O40" i="17"/>
  <c r="Q40" i="17"/>
  <c r="V40" i="17"/>
  <c r="G42" i="17"/>
  <c r="I42" i="17"/>
  <c r="K42" i="17"/>
  <c r="M42" i="17"/>
  <c r="O42" i="17"/>
  <c r="Q42" i="17"/>
  <c r="V42" i="17"/>
  <c r="G44" i="17"/>
  <c r="M44" i="17" s="1"/>
  <c r="I44" i="17"/>
  <c r="K44" i="17"/>
  <c r="O44" i="17"/>
  <c r="Q44" i="17"/>
  <c r="V44" i="17"/>
  <c r="G46" i="17"/>
  <c r="M46" i="17" s="1"/>
  <c r="I46" i="17"/>
  <c r="K46" i="17"/>
  <c r="O46" i="17"/>
  <c r="Q46" i="17"/>
  <c r="V46" i="17"/>
  <c r="G48" i="17"/>
  <c r="M48" i="17" s="1"/>
  <c r="I48" i="17"/>
  <c r="K48" i="17"/>
  <c r="O48" i="17"/>
  <c r="Q48" i="17"/>
  <c r="V48" i="17"/>
  <c r="G50" i="17"/>
  <c r="I50" i="17"/>
  <c r="K50" i="17"/>
  <c r="M50" i="17"/>
  <c r="O50" i="17"/>
  <c r="Q50" i="17"/>
  <c r="V50" i="17"/>
  <c r="G53" i="17"/>
  <c r="K53" i="17"/>
  <c r="M53" i="17"/>
  <c r="V53" i="17"/>
  <c r="G54" i="17"/>
  <c r="I54" i="17"/>
  <c r="I53" i="17" s="1"/>
  <c r="K54" i="17"/>
  <c r="M54" i="17"/>
  <c r="O54" i="17"/>
  <c r="O53" i="17" s="1"/>
  <c r="Q54" i="17"/>
  <c r="Q53" i="17" s="1"/>
  <c r="V54" i="17"/>
  <c r="K56" i="17"/>
  <c r="Q56" i="17"/>
  <c r="G57" i="17"/>
  <c r="I57" i="17"/>
  <c r="I56" i="17" s="1"/>
  <c r="K57" i="17"/>
  <c r="M57" i="17"/>
  <c r="O57" i="17"/>
  <c r="Q57" i="17"/>
  <c r="V57" i="17"/>
  <c r="V56" i="17" s="1"/>
  <c r="G59" i="17"/>
  <c r="G56" i="17" s="1"/>
  <c r="I59" i="17"/>
  <c r="K59" i="17"/>
  <c r="O59" i="17"/>
  <c r="O56" i="17" s="1"/>
  <c r="Q59" i="17"/>
  <c r="V59" i="17"/>
  <c r="G62" i="17"/>
  <c r="Q62" i="17"/>
  <c r="G63" i="17"/>
  <c r="M63" i="17" s="1"/>
  <c r="M62" i="17" s="1"/>
  <c r="I63" i="17"/>
  <c r="I62" i="17" s="1"/>
  <c r="K63" i="17"/>
  <c r="K62" i="17" s="1"/>
  <c r="O63" i="17"/>
  <c r="O62" i="17" s="1"/>
  <c r="Q63" i="17"/>
  <c r="V63" i="17"/>
  <c r="V62" i="17" s="1"/>
  <c r="G65" i="17"/>
  <c r="I65" i="17"/>
  <c r="K65" i="17"/>
  <c r="M65" i="17"/>
  <c r="O65" i="17"/>
  <c r="Q65" i="17"/>
  <c r="V65" i="17"/>
  <c r="G67" i="17"/>
  <c r="I67" i="17"/>
  <c r="K67" i="17"/>
  <c r="M67" i="17"/>
  <c r="O67" i="17"/>
  <c r="Q67" i="17"/>
  <c r="V67" i="17"/>
  <c r="G69" i="17"/>
  <c r="I69" i="17"/>
  <c r="K69" i="17"/>
  <c r="M69" i="17"/>
  <c r="O69" i="17"/>
  <c r="Q69" i="17"/>
  <c r="V69" i="17"/>
  <c r="K71" i="17"/>
  <c r="Q71" i="17"/>
  <c r="G72" i="17"/>
  <c r="I72" i="17"/>
  <c r="I71" i="17" s="1"/>
  <c r="K72" i="17"/>
  <c r="M72" i="17"/>
  <c r="O72" i="17"/>
  <c r="Q72" i="17"/>
  <c r="V72" i="17"/>
  <c r="V71" i="17" s="1"/>
  <c r="G74" i="17"/>
  <c r="M74" i="17" s="1"/>
  <c r="I74" i="17"/>
  <c r="K74" i="17"/>
  <c r="O74" i="17"/>
  <c r="O71" i="17" s="1"/>
  <c r="Q74" i="17"/>
  <c r="V74" i="17"/>
  <c r="G76" i="17"/>
  <c r="G71" i="17" s="1"/>
  <c r="I76" i="17"/>
  <c r="K76" i="17"/>
  <c r="O76" i="17"/>
  <c r="Q76" i="17"/>
  <c r="V76" i="17"/>
  <c r="AE79" i="17"/>
  <c r="AF79" i="17"/>
  <c r="G189" i="16"/>
  <c r="BA36" i="16"/>
  <c r="BA35" i="16"/>
  <c r="BA34" i="16"/>
  <c r="O8" i="16"/>
  <c r="G9" i="16"/>
  <c r="I9" i="16"/>
  <c r="I8" i="16" s="1"/>
  <c r="K9" i="16"/>
  <c r="K8" i="16" s="1"/>
  <c r="M9" i="16"/>
  <c r="O9" i="16"/>
  <c r="Q9" i="16"/>
  <c r="Q8" i="16" s="1"/>
  <c r="V9" i="16"/>
  <c r="V8" i="16" s="1"/>
  <c r="G11" i="16"/>
  <c r="I11" i="16"/>
  <c r="K11" i="16"/>
  <c r="M11" i="16"/>
  <c r="O11" i="16"/>
  <c r="Q11" i="16"/>
  <c r="V11" i="16"/>
  <c r="G13" i="16"/>
  <c r="I13" i="16"/>
  <c r="K13" i="16"/>
  <c r="M13" i="16"/>
  <c r="O13" i="16"/>
  <c r="Q13" i="16"/>
  <c r="V13" i="16"/>
  <c r="G15" i="16"/>
  <c r="M15" i="16" s="1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G22" i="16"/>
  <c r="K22" i="16"/>
  <c r="V22" i="16"/>
  <c r="G23" i="16"/>
  <c r="M23" i="16" s="1"/>
  <c r="M22" i="16" s="1"/>
  <c r="I23" i="16"/>
  <c r="I22" i="16" s="1"/>
  <c r="K23" i="16"/>
  <c r="O23" i="16"/>
  <c r="O22" i="16" s="1"/>
  <c r="Q23" i="16"/>
  <c r="Q22" i="16" s="1"/>
  <c r="V23" i="16"/>
  <c r="G25" i="16"/>
  <c r="K25" i="16"/>
  <c r="Q25" i="16"/>
  <c r="G26" i="16"/>
  <c r="I26" i="16"/>
  <c r="I25" i="16" s="1"/>
  <c r="K26" i="16"/>
  <c r="M26" i="16"/>
  <c r="M25" i="16" s="1"/>
  <c r="O26" i="16"/>
  <c r="Q26" i="16"/>
  <c r="V26" i="16"/>
  <c r="V25" i="16" s="1"/>
  <c r="G28" i="16"/>
  <c r="I28" i="16"/>
  <c r="K28" i="16"/>
  <c r="M28" i="16"/>
  <c r="O28" i="16"/>
  <c r="O25" i="16" s="1"/>
  <c r="Q28" i="16"/>
  <c r="V28" i="16"/>
  <c r="G30" i="16"/>
  <c r="G31" i="16"/>
  <c r="M31" i="16" s="1"/>
  <c r="I31" i="16"/>
  <c r="I30" i="16" s="1"/>
  <c r="K31" i="16"/>
  <c r="K30" i="16" s="1"/>
  <c r="O31" i="16"/>
  <c r="O30" i="16" s="1"/>
  <c r="Q31" i="16"/>
  <c r="V31" i="16"/>
  <c r="V30" i="16" s="1"/>
  <c r="G33" i="16"/>
  <c r="M33" i="16" s="1"/>
  <c r="I33" i="16"/>
  <c r="K33" i="16"/>
  <c r="O33" i="16"/>
  <c r="Q33" i="16"/>
  <c r="V33" i="16"/>
  <c r="G38" i="16"/>
  <c r="I38" i="16"/>
  <c r="K38" i="16"/>
  <c r="M38" i="16"/>
  <c r="O38" i="16"/>
  <c r="Q38" i="16"/>
  <c r="V38" i="16"/>
  <c r="G40" i="16"/>
  <c r="M40" i="16" s="1"/>
  <c r="I40" i="16"/>
  <c r="K40" i="16"/>
  <c r="O40" i="16"/>
  <c r="Q40" i="16"/>
  <c r="V40" i="16"/>
  <c r="G42" i="16"/>
  <c r="M42" i="16" s="1"/>
  <c r="I42" i="16"/>
  <c r="K42" i="16"/>
  <c r="O42" i="16"/>
  <c r="Q42" i="16"/>
  <c r="Q30" i="16" s="1"/>
  <c r="V42" i="16"/>
  <c r="G46" i="16"/>
  <c r="I46" i="16"/>
  <c r="K46" i="16"/>
  <c r="M46" i="16"/>
  <c r="O46" i="16"/>
  <c r="Q46" i="16"/>
  <c r="V46" i="16"/>
  <c r="G48" i="16"/>
  <c r="I48" i="16"/>
  <c r="K48" i="16"/>
  <c r="M48" i="16"/>
  <c r="O48" i="16"/>
  <c r="Q48" i="16"/>
  <c r="V48" i="16"/>
  <c r="G50" i="16"/>
  <c r="M50" i="16" s="1"/>
  <c r="I50" i="16"/>
  <c r="K50" i="16"/>
  <c r="O50" i="16"/>
  <c r="Q50" i="16"/>
  <c r="V50" i="16"/>
  <c r="G52" i="16"/>
  <c r="M52" i="16" s="1"/>
  <c r="I52" i="16"/>
  <c r="K52" i="16"/>
  <c r="O52" i="16"/>
  <c r="Q52" i="16"/>
  <c r="V52" i="16"/>
  <c r="G54" i="16"/>
  <c r="M54" i="16" s="1"/>
  <c r="I54" i="16"/>
  <c r="K54" i="16"/>
  <c r="O54" i="16"/>
  <c r="Q54" i="16"/>
  <c r="V54" i="16"/>
  <c r="G57" i="16"/>
  <c r="M57" i="16" s="1"/>
  <c r="I57" i="16"/>
  <c r="I56" i="16" s="1"/>
  <c r="K57" i="16"/>
  <c r="O57" i="16"/>
  <c r="O56" i="16" s="1"/>
  <c r="Q57" i="16"/>
  <c r="Q56" i="16" s="1"/>
  <c r="V57" i="16"/>
  <c r="G60" i="16"/>
  <c r="M60" i="16" s="1"/>
  <c r="I60" i="16"/>
  <c r="K60" i="16"/>
  <c r="K56" i="16" s="1"/>
  <c r="O60" i="16"/>
  <c r="Q60" i="16"/>
  <c r="V60" i="16"/>
  <c r="G63" i="16"/>
  <c r="I63" i="16"/>
  <c r="K63" i="16"/>
  <c r="M63" i="16"/>
  <c r="O63" i="16"/>
  <c r="Q63" i="16"/>
  <c r="V63" i="16"/>
  <c r="V56" i="16" s="1"/>
  <c r="G66" i="16"/>
  <c r="I66" i="16"/>
  <c r="K66" i="16"/>
  <c r="M66" i="16"/>
  <c r="O66" i="16"/>
  <c r="Q66" i="16"/>
  <c r="V66" i="16"/>
  <c r="G69" i="16"/>
  <c r="M69" i="16" s="1"/>
  <c r="I69" i="16"/>
  <c r="K69" i="16"/>
  <c r="O69" i="16"/>
  <c r="Q69" i="16"/>
  <c r="V69" i="16"/>
  <c r="G72" i="16"/>
  <c r="M72" i="16" s="1"/>
  <c r="I72" i="16"/>
  <c r="K72" i="16"/>
  <c r="O72" i="16"/>
  <c r="Q72" i="16"/>
  <c r="V72" i="16"/>
  <c r="G75" i="16"/>
  <c r="M75" i="16" s="1"/>
  <c r="I75" i="16"/>
  <c r="K75" i="16"/>
  <c r="O75" i="16"/>
  <c r="Q75" i="16"/>
  <c r="V75" i="16"/>
  <c r="G77" i="16"/>
  <c r="I77" i="16"/>
  <c r="K77" i="16"/>
  <c r="M77" i="16"/>
  <c r="O77" i="16"/>
  <c r="Q77" i="16"/>
  <c r="V77" i="16"/>
  <c r="G79" i="16"/>
  <c r="M79" i="16" s="1"/>
  <c r="I79" i="16"/>
  <c r="K79" i="16"/>
  <c r="O79" i="16"/>
  <c r="Q79" i="16"/>
  <c r="V79" i="16"/>
  <c r="G81" i="16"/>
  <c r="M81" i="16" s="1"/>
  <c r="I81" i="16"/>
  <c r="K81" i="16"/>
  <c r="O81" i="16"/>
  <c r="Q81" i="16"/>
  <c r="V81" i="16"/>
  <c r="G83" i="16"/>
  <c r="I83" i="16"/>
  <c r="K83" i="16"/>
  <c r="M83" i="16"/>
  <c r="O83" i="16"/>
  <c r="Q83" i="16"/>
  <c r="V83" i="16"/>
  <c r="G85" i="16"/>
  <c r="I85" i="16"/>
  <c r="K85" i="16"/>
  <c r="M85" i="16"/>
  <c r="O85" i="16"/>
  <c r="Q85" i="16"/>
  <c r="V85" i="16"/>
  <c r="G87" i="16"/>
  <c r="G88" i="16"/>
  <c r="M88" i="16" s="1"/>
  <c r="I88" i="16"/>
  <c r="I87" i="16" s="1"/>
  <c r="K88" i="16"/>
  <c r="K87" i="16" s="1"/>
  <c r="O88" i="16"/>
  <c r="O87" i="16" s="1"/>
  <c r="Q88" i="16"/>
  <c r="V88" i="16"/>
  <c r="V87" i="16" s="1"/>
  <c r="G90" i="16"/>
  <c r="M90" i="16" s="1"/>
  <c r="I90" i="16"/>
  <c r="K90" i="16"/>
  <c r="O90" i="16"/>
  <c r="Q90" i="16"/>
  <c r="V90" i="16"/>
  <c r="G92" i="16"/>
  <c r="I92" i="16"/>
  <c r="K92" i="16"/>
  <c r="M92" i="16"/>
  <c r="O92" i="16"/>
  <c r="Q92" i="16"/>
  <c r="V92" i="16"/>
  <c r="G94" i="16"/>
  <c r="M94" i="16" s="1"/>
  <c r="I94" i="16"/>
  <c r="K94" i="16"/>
  <c r="O94" i="16"/>
  <c r="Q94" i="16"/>
  <c r="V94" i="16"/>
  <c r="G96" i="16"/>
  <c r="M96" i="16" s="1"/>
  <c r="I96" i="16"/>
  <c r="K96" i="16"/>
  <c r="O96" i="16"/>
  <c r="Q96" i="16"/>
  <c r="Q87" i="16" s="1"/>
  <c r="V96" i="16"/>
  <c r="G98" i="16"/>
  <c r="I98" i="16"/>
  <c r="K98" i="16"/>
  <c r="M98" i="16"/>
  <c r="O98" i="16"/>
  <c r="Q98" i="16"/>
  <c r="V98" i="16"/>
  <c r="G100" i="16"/>
  <c r="I100" i="16"/>
  <c r="K100" i="16"/>
  <c r="M100" i="16"/>
  <c r="O100" i="16"/>
  <c r="Q100" i="16"/>
  <c r="V100" i="16"/>
  <c r="G102" i="16"/>
  <c r="M102" i="16" s="1"/>
  <c r="I102" i="16"/>
  <c r="K102" i="16"/>
  <c r="O102" i="16"/>
  <c r="Q102" i="16"/>
  <c r="V102" i="16"/>
  <c r="G104" i="16"/>
  <c r="M104" i="16" s="1"/>
  <c r="I104" i="16"/>
  <c r="K104" i="16"/>
  <c r="O104" i="16"/>
  <c r="Q104" i="16"/>
  <c r="V104" i="16"/>
  <c r="G106" i="16"/>
  <c r="M106" i="16" s="1"/>
  <c r="I106" i="16"/>
  <c r="K106" i="16"/>
  <c r="O106" i="16"/>
  <c r="Q106" i="16"/>
  <c r="V106" i="16"/>
  <c r="G108" i="16"/>
  <c r="I108" i="16"/>
  <c r="K108" i="16"/>
  <c r="M108" i="16"/>
  <c r="O108" i="16"/>
  <c r="Q108" i="16"/>
  <c r="V108" i="16"/>
  <c r="G110" i="16"/>
  <c r="M110" i="16" s="1"/>
  <c r="I110" i="16"/>
  <c r="K110" i="16"/>
  <c r="O110" i="16"/>
  <c r="Q110" i="16"/>
  <c r="V110" i="16"/>
  <c r="G112" i="16"/>
  <c r="M112" i="16" s="1"/>
  <c r="I112" i="16"/>
  <c r="K112" i="16"/>
  <c r="O112" i="16"/>
  <c r="Q112" i="16"/>
  <c r="V112" i="16"/>
  <c r="G114" i="16"/>
  <c r="I114" i="16"/>
  <c r="K114" i="16"/>
  <c r="M114" i="16"/>
  <c r="O114" i="16"/>
  <c r="Q114" i="16"/>
  <c r="V114" i="16"/>
  <c r="G116" i="16"/>
  <c r="I116" i="16"/>
  <c r="K116" i="16"/>
  <c r="M116" i="16"/>
  <c r="O116" i="16"/>
  <c r="Q116" i="16"/>
  <c r="V116" i="16"/>
  <c r="G118" i="16"/>
  <c r="M118" i="16" s="1"/>
  <c r="I118" i="16"/>
  <c r="K118" i="16"/>
  <c r="O118" i="16"/>
  <c r="Q118" i="16"/>
  <c r="V118" i="16"/>
  <c r="G120" i="16"/>
  <c r="M120" i="16" s="1"/>
  <c r="I120" i="16"/>
  <c r="K120" i="16"/>
  <c r="O120" i="16"/>
  <c r="Q120" i="16"/>
  <c r="V120" i="16"/>
  <c r="G122" i="16"/>
  <c r="M122" i="16" s="1"/>
  <c r="I122" i="16"/>
  <c r="K122" i="16"/>
  <c r="O122" i="16"/>
  <c r="Q122" i="16"/>
  <c r="V122" i="16"/>
  <c r="G124" i="16"/>
  <c r="I124" i="16"/>
  <c r="K124" i="16"/>
  <c r="M124" i="16"/>
  <c r="O124" i="16"/>
  <c r="Q124" i="16"/>
  <c r="V124" i="16"/>
  <c r="G126" i="16"/>
  <c r="M126" i="16" s="1"/>
  <c r="I126" i="16"/>
  <c r="K126" i="16"/>
  <c r="O126" i="16"/>
  <c r="Q126" i="16"/>
  <c r="V126" i="16"/>
  <c r="G128" i="16"/>
  <c r="M128" i="16" s="1"/>
  <c r="I128" i="16"/>
  <c r="K128" i="16"/>
  <c r="O128" i="16"/>
  <c r="Q128" i="16"/>
  <c r="V128" i="16"/>
  <c r="V130" i="16"/>
  <c r="G131" i="16"/>
  <c r="I131" i="16"/>
  <c r="I130" i="16" s="1"/>
  <c r="K131" i="16"/>
  <c r="K130" i="16" s="1"/>
  <c r="M131" i="16"/>
  <c r="O131" i="16"/>
  <c r="O130" i="16" s="1"/>
  <c r="Q131" i="16"/>
  <c r="V131" i="16"/>
  <c r="G134" i="16"/>
  <c r="G130" i="16" s="1"/>
  <c r="I134" i="16"/>
  <c r="K134" i="16"/>
  <c r="O134" i="16"/>
  <c r="Q134" i="16"/>
  <c r="Q130" i="16" s="1"/>
  <c r="V134" i="16"/>
  <c r="G137" i="16"/>
  <c r="I137" i="16"/>
  <c r="K137" i="16"/>
  <c r="M137" i="16"/>
  <c r="O137" i="16"/>
  <c r="Q137" i="16"/>
  <c r="V137" i="16"/>
  <c r="G141" i="16"/>
  <c r="G140" i="16" s="1"/>
  <c r="I141" i="16"/>
  <c r="I140" i="16" s="1"/>
  <c r="K141" i="16"/>
  <c r="M141" i="16"/>
  <c r="O141" i="16"/>
  <c r="Q141" i="16"/>
  <c r="Q140" i="16" s="1"/>
  <c r="V141" i="16"/>
  <c r="V140" i="16" s="1"/>
  <c r="G143" i="16"/>
  <c r="M143" i="16" s="1"/>
  <c r="I143" i="16"/>
  <c r="K143" i="16"/>
  <c r="O143" i="16"/>
  <c r="O140" i="16" s="1"/>
  <c r="Q143" i="16"/>
  <c r="V143" i="16"/>
  <c r="G145" i="16"/>
  <c r="I145" i="16"/>
  <c r="K145" i="16"/>
  <c r="M145" i="16"/>
  <c r="O145" i="16"/>
  <c r="Q145" i="16"/>
  <c r="V145" i="16"/>
  <c r="G147" i="16"/>
  <c r="I147" i="16"/>
  <c r="K147" i="16"/>
  <c r="M147" i="16"/>
  <c r="O147" i="16"/>
  <c r="Q147" i="16"/>
  <c r="V147" i="16"/>
  <c r="G149" i="16"/>
  <c r="I149" i="16"/>
  <c r="K149" i="16"/>
  <c r="M149" i="16"/>
  <c r="O149" i="16"/>
  <c r="Q149" i="16"/>
  <c r="V149" i="16"/>
  <c r="G151" i="16"/>
  <c r="M151" i="16" s="1"/>
  <c r="I151" i="16"/>
  <c r="K151" i="16"/>
  <c r="O151" i="16"/>
  <c r="Q151" i="16"/>
  <c r="V151" i="16"/>
  <c r="G153" i="16"/>
  <c r="I153" i="16"/>
  <c r="K153" i="16"/>
  <c r="M153" i="16"/>
  <c r="O153" i="16"/>
  <c r="Q153" i="16"/>
  <c r="V153" i="16"/>
  <c r="G155" i="16"/>
  <c r="M155" i="16" s="1"/>
  <c r="I155" i="16"/>
  <c r="K155" i="16"/>
  <c r="K140" i="16" s="1"/>
  <c r="O155" i="16"/>
  <c r="Q155" i="16"/>
  <c r="V155" i="16"/>
  <c r="G157" i="16"/>
  <c r="I157" i="16"/>
  <c r="K157" i="16"/>
  <c r="M157" i="16"/>
  <c r="O157" i="16"/>
  <c r="Q157" i="16"/>
  <c r="V157" i="16"/>
  <c r="G159" i="16"/>
  <c r="M159" i="16" s="1"/>
  <c r="I159" i="16"/>
  <c r="K159" i="16"/>
  <c r="O159" i="16"/>
  <c r="Q159" i="16"/>
  <c r="V159" i="16"/>
  <c r="G161" i="16"/>
  <c r="I161" i="16"/>
  <c r="K161" i="16"/>
  <c r="M161" i="16"/>
  <c r="O161" i="16"/>
  <c r="Q161" i="16"/>
  <c r="V161" i="16"/>
  <c r="G163" i="16"/>
  <c r="I163" i="16"/>
  <c r="K163" i="16"/>
  <c r="M163" i="16"/>
  <c r="O163" i="16"/>
  <c r="Q163" i="16"/>
  <c r="V163" i="16"/>
  <c r="G165" i="16"/>
  <c r="I165" i="16"/>
  <c r="K165" i="16"/>
  <c r="M165" i="16"/>
  <c r="O165" i="16"/>
  <c r="Q165" i="16"/>
  <c r="V165" i="16"/>
  <c r="G167" i="16"/>
  <c r="M167" i="16" s="1"/>
  <c r="I167" i="16"/>
  <c r="K167" i="16"/>
  <c r="O167" i="16"/>
  <c r="Q167" i="16"/>
  <c r="V167" i="16"/>
  <c r="G169" i="16"/>
  <c r="I169" i="16"/>
  <c r="K169" i="16"/>
  <c r="M169" i="16"/>
  <c r="O169" i="16"/>
  <c r="Q169" i="16"/>
  <c r="V169" i="16"/>
  <c r="G171" i="16"/>
  <c r="M171" i="16" s="1"/>
  <c r="I171" i="16"/>
  <c r="K171" i="16"/>
  <c r="O171" i="16"/>
  <c r="Q171" i="16"/>
  <c r="V171" i="16"/>
  <c r="G174" i="16"/>
  <c r="M174" i="16" s="1"/>
  <c r="I174" i="16"/>
  <c r="I173" i="16" s="1"/>
  <c r="K174" i="16"/>
  <c r="K173" i="16" s="1"/>
  <c r="O174" i="16"/>
  <c r="O173" i="16" s="1"/>
  <c r="Q174" i="16"/>
  <c r="V174" i="16"/>
  <c r="V173" i="16" s="1"/>
  <c r="G176" i="16"/>
  <c r="I176" i="16"/>
  <c r="K176" i="16"/>
  <c r="M176" i="16"/>
  <c r="O176" i="16"/>
  <c r="Q176" i="16"/>
  <c r="Q173" i="16" s="1"/>
  <c r="V176" i="16"/>
  <c r="G178" i="16"/>
  <c r="I178" i="16"/>
  <c r="K178" i="16"/>
  <c r="M178" i="16"/>
  <c r="O178" i="16"/>
  <c r="Q178" i="16"/>
  <c r="V178" i="16"/>
  <c r="G180" i="16"/>
  <c r="I180" i="16"/>
  <c r="K180" i="16"/>
  <c r="M180" i="16"/>
  <c r="O180" i="16"/>
  <c r="Q180" i="16"/>
  <c r="V180" i="16"/>
  <c r="G182" i="16"/>
  <c r="M182" i="16" s="1"/>
  <c r="I182" i="16"/>
  <c r="K182" i="16"/>
  <c r="O182" i="16"/>
  <c r="Q182" i="16"/>
  <c r="V182" i="16"/>
  <c r="G184" i="16"/>
  <c r="I184" i="16"/>
  <c r="K184" i="16"/>
  <c r="M184" i="16"/>
  <c r="O184" i="16"/>
  <c r="Q184" i="16"/>
  <c r="V184" i="16"/>
  <c r="G186" i="16"/>
  <c r="M186" i="16" s="1"/>
  <c r="I186" i="16"/>
  <c r="K186" i="16"/>
  <c r="O186" i="16"/>
  <c r="Q186" i="16"/>
  <c r="V186" i="16"/>
  <c r="AE189" i="16"/>
  <c r="G34" i="15"/>
  <c r="V8" i="15"/>
  <c r="G9" i="15"/>
  <c r="G8" i="15" s="1"/>
  <c r="I9" i="15"/>
  <c r="I8" i="15" s="1"/>
  <c r="K9" i="15"/>
  <c r="K8" i="15" s="1"/>
  <c r="O9" i="15"/>
  <c r="O8" i="15" s="1"/>
  <c r="Q9" i="15"/>
  <c r="V9" i="15"/>
  <c r="G11" i="15"/>
  <c r="M11" i="15" s="1"/>
  <c r="I11" i="15"/>
  <c r="K11" i="15"/>
  <c r="O11" i="15"/>
  <c r="Q11" i="15"/>
  <c r="Q8" i="15" s="1"/>
  <c r="V11" i="15"/>
  <c r="G13" i="15"/>
  <c r="I13" i="15"/>
  <c r="K13" i="15"/>
  <c r="M13" i="15"/>
  <c r="O13" i="15"/>
  <c r="Q13" i="15"/>
  <c r="V13" i="15"/>
  <c r="G15" i="15"/>
  <c r="G16" i="15"/>
  <c r="I16" i="15"/>
  <c r="I15" i="15" s="1"/>
  <c r="K16" i="15"/>
  <c r="M16" i="15"/>
  <c r="M15" i="15" s="1"/>
  <c r="O16" i="15"/>
  <c r="Q16" i="15"/>
  <c r="Q15" i="15" s="1"/>
  <c r="V16" i="15"/>
  <c r="V15" i="15" s="1"/>
  <c r="G18" i="15"/>
  <c r="I18" i="15"/>
  <c r="K18" i="15"/>
  <c r="K15" i="15" s="1"/>
  <c r="M18" i="15"/>
  <c r="O18" i="15"/>
  <c r="O15" i="15" s="1"/>
  <c r="Q18" i="15"/>
  <c r="V18" i="15"/>
  <c r="G21" i="15"/>
  <c r="G20" i="15" s="1"/>
  <c r="I21" i="15"/>
  <c r="I20" i="15" s="1"/>
  <c r="K21" i="15"/>
  <c r="O21" i="15"/>
  <c r="O20" i="15" s="1"/>
  <c r="Q21" i="15"/>
  <c r="V21" i="15"/>
  <c r="V20" i="15" s="1"/>
  <c r="G23" i="15"/>
  <c r="M23" i="15" s="1"/>
  <c r="I23" i="15"/>
  <c r="K23" i="15"/>
  <c r="K20" i="15" s="1"/>
  <c r="O23" i="15"/>
  <c r="Q23" i="15"/>
  <c r="Q20" i="15" s="1"/>
  <c r="V23" i="15"/>
  <c r="G25" i="15"/>
  <c r="M25" i="15" s="1"/>
  <c r="I25" i="15"/>
  <c r="K25" i="15"/>
  <c r="O25" i="15"/>
  <c r="Q25" i="15"/>
  <c r="V25" i="15"/>
  <c r="G27" i="15"/>
  <c r="I27" i="15"/>
  <c r="K27" i="15"/>
  <c r="M27" i="15"/>
  <c r="O27" i="15"/>
  <c r="Q27" i="15"/>
  <c r="V27" i="15"/>
  <c r="G29" i="15"/>
  <c r="M29" i="15" s="1"/>
  <c r="I29" i="15"/>
  <c r="K29" i="15"/>
  <c r="O29" i="15"/>
  <c r="Q29" i="15"/>
  <c r="V29" i="15"/>
  <c r="G31" i="15"/>
  <c r="I31" i="15"/>
  <c r="K31" i="15"/>
  <c r="M31" i="15"/>
  <c r="O31" i="15"/>
  <c r="Q31" i="15"/>
  <c r="V31" i="15"/>
  <c r="AE34" i="15"/>
  <c r="AF34" i="15"/>
  <c r="G66" i="14"/>
  <c r="Q8" i="14"/>
  <c r="G9" i="14"/>
  <c r="G8" i="14" s="1"/>
  <c r="I9" i="14"/>
  <c r="I8" i="14" s="1"/>
  <c r="K9" i="14"/>
  <c r="K8" i="14" s="1"/>
  <c r="O9" i="14"/>
  <c r="Q9" i="14"/>
  <c r="V9" i="14"/>
  <c r="V8" i="14" s="1"/>
  <c r="G12" i="14"/>
  <c r="M12" i="14" s="1"/>
  <c r="I12" i="14"/>
  <c r="K12" i="14"/>
  <c r="O12" i="14"/>
  <c r="Q12" i="14"/>
  <c r="V12" i="14"/>
  <c r="G14" i="14"/>
  <c r="M14" i="14" s="1"/>
  <c r="I14" i="14"/>
  <c r="K14" i="14"/>
  <c r="O14" i="14"/>
  <c r="O8" i="14" s="1"/>
  <c r="Q14" i="14"/>
  <c r="V14" i="14"/>
  <c r="G16" i="14"/>
  <c r="I16" i="14"/>
  <c r="K16" i="14"/>
  <c r="M16" i="14"/>
  <c r="O16" i="14"/>
  <c r="Q16" i="14"/>
  <c r="V16" i="14"/>
  <c r="K18" i="14"/>
  <c r="G19" i="14"/>
  <c r="I19" i="14"/>
  <c r="I18" i="14" s="1"/>
  <c r="K19" i="14"/>
  <c r="M19" i="14"/>
  <c r="O19" i="14"/>
  <c r="O18" i="14" s="1"/>
  <c r="Q19" i="14"/>
  <c r="Q18" i="14" s="1"/>
  <c r="V19" i="14"/>
  <c r="V18" i="14" s="1"/>
  <c r="G21" i="14"/>
  <c r="I21" i="14"/>
  <c r="K21" i="14"/>
  <c r="M21" i="14"/>
  <c r="O21" i="14"/>
  <c r="Q21" i="14"/>
  <c r="V21" i="14"/>
  <c r="G23" i="14"/>
  <c r="G18" i="14" s="1"/>
  <c r="I23" i="14"/>
  <c r="K23" i="14"/>
  <c r="O23" i="14"/>
  <c r="Q23" i="14"/>
  <c r="V23" i="14"/>
  <c r="G25" i="14"/>
  <c r="M25" i="14" s="1"/>
  <c r="I25" i="14"/>
  <c r="K25" i="14"/>
  <c r="O25" i="14"/>
  <c r="Q25" i="14"/>
  <c r="V25" i="14"/>
  <c r="G27" i="14"/>
  <c r="M27" i="14" s="1"/>
  <c r="I27" i="14"/>
  <c r="K27" i="14"/>
  <c r="O27" i="14"/>
  <c r="Q27" i="14"/>
  <c r="V27" i="14"/>
  <c r="G29" i="14"/>
  <c r="G30" i="14"/>
  <c r="I30" i="14"/>
  <c r="I29" i="14" s="1"/>
  <c r="K30" i="14"/>
  <c r="K29" i="14" s="1"/>
  <c r="M30" i="14"/>
  <c r="M29" i="14" s="1"/>
  <c r="O30" i="14"/>
  <c r="O29" i="14" s="1"/>
  <c r="Q30" i="14"/>
  <c r="Q29" i="14" s="1"/>
  <c r="V30" i="14"/>
  <c r="G32" i="14"/>
  <c r="I32" i="14"/>
  <c r="K32" i="14"/>
  <c r="M32" i="14"/>
  <c r="O32" i="14"/>
  <c r="Q32" i="14"/>
  <c r="V32" i="14"/>
  <c r="G34" i="14"/>
  <c r="I34" i="14"/>
  <c r="K34" i="14"/>
  <c r="M34" i="14"/>
  <c r="O34" i="14"/>
  <c r="Q34" i="14"/>
  <c r="V34" i="14"/>
  <c r="V29" i="14" s="1"/>
  <c r="G36" i="14"/>
  <c r="I36" i="14"/>
  <c r="K36" i="14"/>
  <c r="M36" i="14"/>
  <c r="O36" i="14"/>
  <c r="Q36" i="14"/>
  <c r="V36" i="14"/>
  <c r="G38" i="14"/>
  <c r="M38" i="14" s="1"/>
  <c r="I38" i="14"/>
  <c r="K38" i="14"/>
  <c r="O38" i="14"/>
  <c r="Q38" i="14"/>
  <c r="V38" i="14"/>
  <c r="V40" i="14"/>
  <c r="G41" i="14"/>
  <c r="M41" i="14" s="1"/>
  <c r="M40" i="14" s="1"/>
  <c r="I41" i="14"/>
  <c r="I40" i="14" s="1"/>
  <c r="K41" i="14"/>
  <c r="K40" i="14" s="1"/>
  <c r="O41" i="14"/>
  <c r="Q41" i="14"/>
  <c r="Q40" i="14" s="1"/>
  <c r="V41" i="14"/>
  <c r="G43" i="14"/>
  <c r="M43" i="14" s="1"/>
  <c r="I43" i="14"/>
  <c r="K43" i="14"/>
  <c r="O43" i="14"/>
  <c r="Q43" i="14"/>
  <c r="V43" i="14"/>
  <c r="G45" i="14"/>
  <c r="I45" i="14"/>
  <c r="K45" i="14"/>
  <c r="M45" i="14"/>
  <c r="O45" i="14"/>
  <c r="O40" i="14" s="1"/>
  <c r="Q45" i="14"/>
  <c r="V45" i="14"/>
  <c r="G47" i="14"/>
  <c r="I47" i="14"/>
  <c r="K47" i="14"/>
  <c r="M47" i="14"/>
  <c r="O47" i="14"/>
  <c r="Q47" i="14"/>
  <c r="V47" i="14"/>
  <c r="G49" i="14"/>
  <c r="M49" i="14"/>
  <c r="Q49" i="14"/>
  <c r="G50" i="14"/>
  <c r="I50" i="14"/>
  <c r="I49" i="14" s="1"/>
  <c r="K50" i="14"/>
  <c r="K49" i="14" s="1"/>
  <c r="M50" i="14"/>
  <c r="O50" i="14"/>
  <c r="O49" i="14" s="1"/>
  <c r="Q50" i="14"/>
  <c r="V50" i="14"/>
  <c r="V49" i="14" s="1"/>
  <c r="Q52" i="14"/>
  <c r="G53" i="14"/>
  <c r="G52" i="14" s="1"/>
  <c r="I53" i="14"/>
  <c r="I52" i="14" s="1"/>
  <c r="K53" i="14"/>
  <c r="O53" i="14"/>
  <c r="O52" i="14" s="1"/>
  <c r="Q53" i="14"/>
  <c r="V53" i="14"/>
  <c r="V52" i="14" s="1"/>
  <c r="G55" i="14"/>
  <c r="M55" i="14" s="1"/>
  <c r="I55" i="14"/>
  <c r="K55" i="14"/>
  <c r="O55" i="14"/>
  <c r="Q55" i="14"/>
  <c r="V55" i="14"/>
  <c r="G57" i="14"/>
  <c r="M57" i="14" s="1"/>
  <c r="I57" i="14"/>
  <c r="K57" i="14"/>
  <c r="K52" i="14" s="1"/>
  <c r="O57" i="14"/>
  <c r="Q57" i="14"/>
  <c r="V57" i="14"/>
  <c r="G59" i="14"/>
  <c r="I59" i="14"/>
  <c r="K59" i="14"/>
  <c r="M59" i="14"/>
  <c r="O59" i="14"/>
  <c r="Q59" i="14"/>
  <c r="V59" i="14"/>
  <c r="G61" i="14"/>
  <c r="I61" i="14"/>
  <c r="K61" i="14"/>
  <c r="M61" i="14"/>
  <c r="O61" i="14"/>
  <c r="Q61" i="14"/>
  <c r="V61" i="14"/>
  <c r="G63" i="14"/>
  <c r="I63" i="14"/>
  <c r="K63" i="14"/>
  <c r="M63" i="14"/>
  <c r="O63" i="14"/>
  <c r="Q63" i="14"/>
  <c r="V63" i="14"/>
  <c r="AE66" i="14"/>
  <c r="G109" i="13"/>
  <c r="Q8" i="13"/>
  <c r="G9" i="13"/>
  <c r="G8" i="13" s="1"/>
  <c r="I9" i="13"/>
  <c r="I8" i="13" s="1"/>
  <c r="K9" i="13"/>
  <c r="K8" i="13" s="1"/>
  <c r="O9" i="13"/>
  <c r="O8" i="13" s="1"/>
  <c r="Q9" i="13"/>
  <c r="V9" i="13"/>
  <c r="V8" i="13" s="1"/>
  <c r="G11" i="13"/>
  <c r="I11" i="13"/>
  <c r="G12" i="13"/>
  <c r="I12" i="13"/>
  <c r="K12" i="13"/>
  <c r="K11" i="13" s="1"/>
  <c r="M12" i="13"/>
  <c r="O12" i="13"/>
  <c r="O11" i="13" s="1"/>
  <c r="Q12" i="13"/>
  <c r="V12" i="13"/>
  <c r="V11" i="13" s="1"/>
  <c r="G14" i="13"/>
  <c r="I14" i="13"/>
  <c r="K14" i="13"/>
  <c r="M14" i="13"/>
  <c r="O14" i="13"/>
  <c r="Q14" i="13"/>
  <c r="Q11" i="13" s="1"/>
  <c r="V14" i="13"/>
  <c r="G16" i="13"/>
  <c r="I16" i="13"/>
  <c r="K16" i="13"/>
  <c r="M16" i="13"/>
  <c r="O16" i="13"/>
  <c r="Q16" i="13"/>
  <c r="V16" i="13"/>
  <c r="G18" i="13"/>
  <c r="I18" i="13"/>
  <c r="K18" i="13"/>
  <c r="M18" i="13"/>
  <c r="O18" i="13"/>
  <c r="Q18" i="13"/>
  <c r="V18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4" i="13"/>
  <c r="G25" i="13"/>
  <c r="M25" i="13" s="1"/>
  <c r="I25" i="13"/>
  <c r="I24" i="13" s="1"/>
  <c r="K25" i="13"/>
  <c r="K24" i="13" s="1"/>
  <c r="O25" i="13"/>
  <c r="Q25" i="13"/>
  <c r="Q24" i="13" s="1"/>
  <c r="V25" i="13"/>
  <c r="G27" i="13"/>
  <c r="M27" i="13" s="1"/>
  <c r="I27" i="13"/>
  <c r="K27" i="13"/>
  <c r="O27" i="13"/>
  <c r="O24" i="13" s="1"/>
  <c r="Q27" i="13"/>
  <c r="V27" i="13"/>
  <c r="G29" i="13"/>
  <c r="I29" i="13"/>
  <c r="K29" i="13"/>
  <c r="M29" i="13"/>
  <c r="O29" i="13"/>
  <c r="Q29" i="13"/>
  <c r="V29" i="13"/>
  <c r="G31" i="13"/>
  <c r="I31" i="13"/>
  <c r="K31" i="13"/>
  <c r="M31" i="13"/>
  <c r="O31" i="13"/>
  <c r="Q31" i="13"/>
  <c r="V31" i="13"/>
  <c r="G34" i="13"/>
  <c r="I34" i="13"/>
  <c r="K34" i="13"/>
  <c r="M34" i="13"/>
  <c r="O34" i="13"/>
  <c r="Q34" i="13"/>
  <c r="V34" i="13"/>
  <c r="V24" i="13" s="1"/>
  <c r="G36" i="13"/>
  <c r="M36" i="13" s="1"/>
  <c r="I36" i="13"/>
  <c r="K36" i="13"/>
  <c r="O36" i="13"/>
  <c r="Q36" i="13"/>
  <c r="V36" i="13"/>
  <c r="Q38" i="13"/>
  <c r="V38" i="13"/>
  <c r="G39" i="13"/>
  <c r="G38" i="13" s="1"/>
  <c r="I39" i="13"/>
  <c r="I38" i="13" s="1"/>
  <c r="K39" i="13"/>
  <c r="K38" i="13" s="1"/>
  <c r="O39" i="13"/>
  <c r="O38" i="13" s="1"/>
  <c r="Q39" i="13"/>
  <c r="V39" i="13"/>
  <c r="G42" i="13"/>
  <c r="M42" i="13" s="1"/>
  <c r="I42" i="13"/>
  <c r="K42" i="13"/>
  <c r="O42" i="13"/>
  <c r="Q42" i="13"/>
  <c r="V42" i="13"/>
  <c r="G44" i="13"/>
  <c r="I44" i="13"/>
  <c r="K44" i="13"/>
  <c r="M44" i="13"/>
  <c r="O44" i="13"/>
  <c r="Q44" i="13"/>
  <c r="V44" i="13"/>
  <c r="G46" i="13"/>
  <c r="I46" i="13"/>
  <c r="K46" i="13"/>
  <c r="M46" i="13"/>
  <c r="O46" i="13"/>
  <c r="Q46" i="13"/>
  <c r="V46" i="13"/>
  <c r="G48" i="13"/>
  <c r="M48" i="13"/>
  <c r="O48" i="13"/>
  <c r="G49" i="13"/>
  <c r="I49" i="13"/>
  <c r="I48" i="13" s="1"/>
  <c r="K49" i="13"/>
  <c r="M49" i="13"/>
  <c r="O49" i="13"/>
  <c r="Q49" i="13"/>
  <c r="Q48" i="13" s="1"/>
  <c r="V49" i="13"/>
  <c r="V48" i="13" s="1"/>
  <c r="G51" i="13"/>
  <c r="I51" i="13"/>
  <c r="K51" i="13"/>
  <c r="K48" i="13" s="1"/>
  <c r="M51" i="13"/>
  <c r="O51" i="13"/>
  <c r="Q51" i="13"/>
  <c r="V51" i="13"/>
  <c r="V53" i="13"/>
  <c r="G54" i="13"/>
  <c r="G53" i="13" s="1"/>
  <c r="I54" i="13"/>
  <c r="I53" i="13" s="1"/>
  <c r="K54" i="13"/>
  <c r="K53" i="13" s="1"/>
  <c r="O54" i="13"/>
  <c r="O53" i="13" s="1"/>
  <c r="Q54" i="13"/>
  <c r="V54" i="13"/>
  <c r="G56" i="13"/>
  <c r="M56" i="13" s="1"/>
  <c r="I56" i="13"/>
  <c r="K56" i="13"/>
  <c r="O56" i="13"/>
  <c r="Q56" i="13"/>
  <c r="Q53" i="13" s="1"/>
  <c r="V56" i="13"/>
  <c r="G58" i="13"/>
  <c r="I58" i="13"/>
  <c r="K58" i="13"/>
  <c r="M58" i="13"/>
  <c r="O58" i="13"/>
  <c r="Q58" i="13"/>
  <c r="V58" i="13"/>
  <c r="G60" i="13"/>
  <c r="I60" i="13"/>
  <c r="K60" i="13"/>
  <c r="M60" i="13"/>
  <c r="O60" i="13"/>
  <c r="Q60" i="13"/>
  <c r="V60" i="13"/>
  <c r="G63" i="13"/>
  <c r="I63" i="13"/>
  <c r="K63" i="13"/>
  <c r="M63" i="13"/>
  <c r="O63" i="13"/>
  <c r="Q63" i="13"/>
  <c r="V63" i="13"/>
  <c r="O66" i="13"/>
  <c r="Q66" i="13"/>
  <c r="G67" i="13"/>
  <c r="I67" i="13"/>
  <c r="K67" i="13"/>
  <c r="K66" i="13" s="1"/>
  <c r="M67" i="13"/>
  <c r="O67" i="13"/>
  <c r="Q67" i="13"/>
  <c r="V67" i="13"/>
  <c r="V66" i="13" s="1"/>
  <c r="G69" i="13"/>
  <c r="G66" i="13" s="1"/>
  <c r="I69" i="13"/>
  <c r="K69" i="13"/>
  <c r="O69" i="13"/>
  <c r="Q69" i="13"/>
  <c r="V69" i="13"/>
  <c r="G71" i="13"/>
  <c r="M71" i="13" s="1"/>
  <c r="I71" i="13"/>
  <c r="I66" i="13" s="1"/>
  <c r="K71" i="13"/>
  <c r="O71" i="13"/>
  <c r="Q71" i="13"/>
  <c r="V71" i="13"/>
  <c r="G73" i="13"/>
  <c r="M73" i="13" s="1"/>
  <c r="I73" i="13"/>
  <c r="K73" i="13"/>
  <c r="O73" i="13"/>
  <c r="Q73" i="13"/>
  <c r="V73" i="13"/>
  <c r="K75" i="13"/>
  <c r="G76" i="13"/>
  <c r="I76" i="13"/>
  <c r="I75" i="13" s="1"/>
  <c r="K76" i="13"/>
  <c r="M76" i="13"/>
  <c r="M75" i="13" s="1"/>
  <c r="O76" i="13"/>
  <c r="O75" i="13" s="1"/>
  <c r="Q76" i="13"/>
  <c r="V76" i="13"/>
  <c r="G78" i="13"/>
  <c r="I78" i="13"/>
  <c r="K78" i="13"/>
  <c r="M78" i="13"/>
  <c r="O78" i="13"/>
  <c r="Q78" i="13"/>
  <c r="Q75" i="13" s="1"/>
  <c r="V78" i="13"/>
  <c r="G80" i="13"/>
  <c r="I80" i="13"/>
  <c r="K80" i="13"/>
  <c r="M80" i="13"/>
  <c r="O80" i="13"/>
  <c r="Q80" i="13"/>
  <c r="V80" i="13"/>
  <c r="V75" i="13" s="1"/>
  <c r="G82" i="13"/>
  <c r="I82" i="13"/>
  <c r="K82" i="13"/>
  <c r="M82" i="13"/>
  <c r="O82" i="13"/>
  <c r="Q82" i="13"/>
  <c r="V82" i="13"/>
  <c r="G84" i="13"/>
  <c r="M84" i="13" s="1"/>
  <c r="I84" i="13"/>
  <c r="K84" i="13"/>
  <c r="O84" i="13"/>
  <c r="Q84" i="13"/>
  <c r="V84" i="13"/>
  <c r="G86" i="13"/>
  <c r="M86" i="13" s="1"/>
  <c r="I86" i="13"/>
  <c r="K86" i="13"/>
  <c r="O86" i="13"/>
  <c r="Q86" i="13"/>
  <c r="V86" i="13"/>
  <c r="G89" i="13"/>
  <c r="M89" i="13" s="1"/>
  <c r="I89" i="13"/>
  <c r="K89" i="13"/>
  <c r="K88" i="13" s="1"/>
  <c r="O89" i="13"/>
  <c r="Q89" i="13"/>
  <c r="V89" i="13"/>
  <c r="V88" i="13" s="1"/>
  <c r="G91" i="13"/>
  <c r="I91" i="13"/>
  <c r="K91" i="13"/>
  <c r="M91" i="13"/>
  <c r="O91" i="13"/>
  <c r="O88" i="13" s="1"/>
  <c r="Q91" i="13"/>
  <c r="V91" i="13"/>
  <c r="G93" i="13"/>
  <c r="I93" i="13"/>
  <c r="K93" i="13"/>
  <c r="M93" i="13"/>
  <c r="O93" i="13"/>
  <c r="Q93" i="13"/>
  <c r="Q88" i="13" s="1"/>
  <c r="V93" i="13"/>
  <c r="G95" i="13"/>
  <c r="I95" i="13"/>
  <c r="K95" i="13"/>
  <c r="M95" i="13"/>
  <c r="O95" i="13"/>
  <c r="Q95" i="13"/>
  <c r="V95" i="13"/>
  <c r="G97" i="13"/>
  <c r="M97" i="13" s="1"/>
  <c r="I97" i="13"/>
  <c r="K97" i="13"/>
  <c r="O97" i="13"/>
  <c r="Q97" i="13"/>
  <c r="V97" i="13"/>
  <c r="G99" i="13"/>
  <c r="M99" i="13" s="1"/>
  <c r="I99" i="13"/>
  <c r="K99" i="13"/>
  <c r="O99" i="13"/>
  <c r="Q99" i="13"/>
  <c r="V99" i="13"/>
  <c r="G101" i="13"/>
  <c r="M101" i="13" s="1"/>
  <c r="I101" i="13"/>
  <c r="K101" i="13"/>
  <c r="O101" i="13"/>
  <c r="Q101" i="13"/>
  <c r="V101" i="13"/>
  <c r="G103" i="13"/>
  <c r="M103" i="13" s="1"/>
  <c r="I103" i="13"/>
  <c r="I88" i="13" s="1"/>
  <c r="K103" i="13"/>
  <c r="O103" i="13"/>
  <c r="Q103" i="13"/>
  <c r="V103" i="13"/>
  <c r="G105" i="13"/>
  <c r="I105" i="13"/>
  <c r="K105" i="13"/>
  <c r="Q105" i="13"/>
  <c r="V105" i="13"/>
  <c r="G106" i="13"/>
  <c r="I106" i="13"/>
  <c r="K106" i="13"/>
  <c r="M106" i="13"/>
  <c r="M105" i="13" s="1"/>
  <c r="O106" i="13"/>
  <c r="O105" i="13" s="1"/>
  <c r="Q106" i="13"/>
  <c r="V106" i="13"/>
  <c r="AE109" i="13"/>
  <c r="G43" i="12"/>
  <c r="BA24" i="12"/>
  <c r="BA16" i="12"/>
  <c r="BA13" i="12"/>
  <c r="O8" i="12"/>
  <c r="G9" i="12"/>
  <c r="I9" i="12"/>
  <c r="I8" i="12" s="1"/>
  <c r="K9" i="12"/>
  <c r="M9" i="12"/>
  <c r="O9" i="12"/>
  <c r="Q9" i="12"/>
  <c r="Q8" i="12" s="1"/>
  <c r="V9" i="12"/>
  <c r="V8" i="12" s="1"/>
  <c r="G12" i="12"/>
  <c r="I12" i="12"/>
  <c r="K12" i="12"/>
  <c r="K8" i="12" s="1"/>
  <c r="M12" i="12"/>
  <c r="O12" i="12"/>
  <c r="Q12" i="12"/>
  <c r="V12" i="12"/>
  <c r="G15" i="12"/>
  <c r="I15" i="12"/>
  <c r="K15" i="12"/>
  <c r="M15" i="12"/>
  <c r="M8" i="12" s="1"/>
  <c r="O15" i="12"/>
  <c r="Q15" i="12"/>
  <c r="V15" i="12"/>
  <c r="G19" i="12"/>
  <c r="M19" i="12" s="1"/>
  <c r="I19" i="12"/>
  <c r="K19" i="12"/>
  <c r="O19" i="12"/>
  <c r="Q19" i="12"/>
  <c r="V19" i="12"/>
  <c r="G22" i="12"/>
  <c r="I22" i="12"/>
  <c r="O22" i="12"/>
  <c r="Q22" i="12"/>
  <c r="G23" i="12"/>
  <c r="M23" i="12" s="1"/>
  <c r="M22" i="12" s="1"/>
  <c r="I23" i="12"/>
  <c r="K23" i="12"/>
  <c r="K22" i="12" s="1"/>
  <c r="O23" i="12"/>
  <c r="Q23" i="12"/>
  <c r="V23" i="12"/>
  <c r="V22" i="12" s="1"/>
  <c r="G26" i="12"/>
  <c r="K26" i="12"/>
  <c r="M26" i="12"/>
  <c r="V26" i="12"/>
  <c r="G27" i="12"/>
  <c r="I27" i="12"/>
  <c r="I26" i="12" s="1"/>
  <c r="K27" i="12"/>
  <c r="M27" i="12"/>
  <c r="O27" i="12"/>
  <c r="O26" i="12" s="1"/>
  <c r="Q27" i="12"/>
  <c r="Q26" i="12" s="1"/>
  <c r="V27" i="12"/>
  <c r="Q29" i="12"/>
  <c r="G30" i="12"/>
  <c r="I30" i="12"/>
  <c r="K30" i="12"/>
  <c r="M30" i="12"/>
  <c r="O30" i="12"/>
  <c r="Q30" i="12"/>
  <c r="V30" i="12"/>
  <c r="V29" i="12" s="1"/>
  <c r="G32" i="12"/>
  <c r="I32" i="12"/>
  <c r="K32" i="12"/>
  <c r="M32" i="12"/>
  <c r="O32" i="12"/>
  <c r="O29" i="12" s="1"/>
  <c r="Q32" i="12"/>
  <c r="V32" i="12"/>
  <c r="G34" i="12"/>
  <c r="M34" i="12" s="1"/>
  <c r="I34" i="12"/>
  <c r="K34" i="12"/>
  <c r="O34" i="12"/>
  <c r="Q34" i="12"/>
  <c r="V34" i="12"/>
  <c r="G36" i="12"/>
  <c r="M36" i="12" s="1"/>
  <c r="I36" i="12"/>
  <c r="I29" i="12" s="1"/>
  <c r="K36" i="12"/>
  <c r="O36" i="12"/>
  <c r="Q36" i="12"/>
  <c r="V36" i="12"/>
  <c r="G38" i="12"/>
  <c r="M38" i="12" s="1"/>
  <c r="I38" i="12"/>
  <c r="K38" i="12"/>
  <c r="K29" i="12" s="1"/>
  <c r="O38" i="12"/>
  <c r="Q38" i="12"/>
  <c r="V38" i="12"/>
  <c r="G40" i="12"/>
  <c r="I40" i="12"/>
  <c r="K40" i="12"/>
  <c r="M40" i="12"/>
  <c r="O40" i="12"/>
  <c r="Q40" i="12"/>
  <c r="V40" i="12"/>
  <c r="AE43" i="12"/>
  <c r="I20" i="1"/>
  <c r="I19" i="1"/>
  <c r="I18" i="1"/>
  <c r="I17" i="1"/>
  <c r="F50" i="1"/>
  <c r="G23" i="1" s="1"/>
  <c r="G50" i="1"/>
  <c r="G25" i="1" s="1"/>
  <c r="H50" i="1"/>
  <c r="I50" i="1"/>
  <c r="J43" i="1" s="1"/>
  <c r="I49" i="1"/>
  <c r="I48" i="1"/>
  <c r="I47" i="1"/>
  <c r="I46" i="1"/>
  <c r="I45" i="1"/>
  <c r="I44" i="1"/>
  <c r="I43" i="1"/>
  <c r="I42" i="1"/>
  <c r="I41" i="1"/>
  <c r="I40" i="1"/>
  <c r="I39" i="1"/>
  <c r="I83" i="1" l="1"/>
  <c r="A27" i="1"/>
  <c r="M45" i="19"/>
  <c r="M119" i="19"/>
  <c r="M112" i="19"/>
  <c r="M94" i="19"/>
  <c r="G130" i="19"/>
  <c r="G89" i="19"/>
  <c r="G45" i="19"/>
  <c r="AF140" i="19"/>
  <c r="M9" i="19"/>
  <c r="M8" i="19" s="1"/>
  <c r="M117" i="19"/>
  <c r="M14" i="18"/>
  <c r="G14" i="18"/>
  <c r="M38" i="18"/>
  <c r="M37" i="18" s="1"/>
  <c r="M12" i="18"/>
  <c r="M8" i="18" s="1"/>
  <c r="G8" i="18"/>
  <c r="M59" i="17"/>
  <c r="M56" i="17" s="1"/>
  <c r="M76" i="17"/>
  <c r="M71" i="17" s="1"/>
  <c r="M9" i="17"/>
  <c r="M8" i="17" s="1"/>
  <c r="M173" i="16"/>
  <c r="M30" i="16"/>
  <c r="M56" i="16"/>
  <c r="M8" i="16"/>
  <c r="M140" i="16"/>
  <c r="M87" i="16"/>
  <c r="AF189" i="16"/>
  <c r="G56" i="16"/>
  <c r="G8" i="16"/>
  <c r="G173" i="16"/>
  <c r="M134" i="16"/>
  <c r="M130" i="16" s="1"/>
  <c r="M21" i="15"/>
  <c r="M20" i="15" s="1"/>
  <c r="M9" i="15"/>
  <c r="M8" i="15" s="1"/>
  <c r="M18" i="14"/>
  <c r="G40" i="14"/>
  <c r="M23" i="14"/>
  <c r="AF66" i="14"/>
  <c r="M53" i="14"/>
  <c r="M52" i="14" s="1"/>
  <c r="M9" i="14"/>
  <c r="M8" i="14" s="1"/>
  <c r="M88" i="13"/>
  <c r="M11" i="13"/>
  <c r="M24" i="13"/>
  <c r="G88" i="13"/>
  <c r="G75" i="13"/>
  <c r="AF109" i="13"/>
  <c r="M69" i="13"/>
  <c r="M66" i="13" s="1"/>
  <c r="M54" i="13"/>
  <c r="M53" i="13" s="1"/>
  <c r="M39" i="13"/>
  <c r="M38" i="13" s="1"/>
  <c r="M9" i="13"/>
  <c r="M8" i="13" s="1"/>
  <c r="M29" i="12"/>
  <c r="G8" i="12"/>
  <c r="AF43" i="12"/>
  <c r="G29" i="12"/>
  <c r="J40" i="1"/>
  <c r="J44" i="1"/>
  <c r="J48" i="1"/>
  <c r="J41" i="1"/>
  <c r="J45" i="1"/>
  <c r="J46" i="1"/>
  <c r="J47" i="1"/>
  <c r="J49" i="1"/>
  <c r="J42" i="1"/>
  <c r="J39" i="1"/>
  <c r="J50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80" i="1" l="1"/>
  <c r="J76" i="1"/>
  <c r="J72" i="1"/>
  <c r="J68" i="1"/>
  <c r="J64" i="1"/>
  <c r="J60" i="1"/>
  <c r="J77" i="1"/>
  <c r="J57" i="1"/>
  <c r="J79" i="1"/>
  <c r="J75" i="1"/>
  <c r="J71" i="1"/>
  <c r="J67" i="1"/>
  <c r="J63" i="1"/>
  <c r="J59" i="1"/>
  <c r="J62" i="1"/>
  <c r="J61" i="1"/>
  <c r="J78" i="1"/>
  <c r="J73" i="1"/>
  <c r="J69" i="1"/>
  <c r="J82" i="1"/>
  <c r="J74" i="1"/>
  <c r="J70" i="1"/>
  <c r="J66" i="1"/>
  <c r="J58" i="1"/>
  <c r="J65" i="1"/>
  <c r="J81" i="1"/>
  <c r="G28" i="1"/>
  <c r="G27" i="1" s="1"/>
  <c r="G29" i="1" s="1"/>
  <c r="A28" i="1"/>
  <c r="J83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<sst xmlns="http://schemas.openxmlformats.org/spreadsheetml/2006/main" count="3134" uniqueCount="689">
  <si>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</si>
  <si>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</si>
  <si>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</si>
  <si>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</si>
  <si>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</si>
  <si>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</si>
  <si>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</si>
  <si>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</si>
  <si>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</si>
  <si>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</si>
  <si>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</si>
  <si>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</si>
  <si>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</si>
  <si>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</si>
  <si>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</si>
  <si>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</si>
  <si>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</si>
  <si>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</si>
  <si>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</si>
  <si>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</si>
  <si>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</si>
  <si>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</si>
  <si>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</si>
  <si>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</si>
  <si>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</si>
  <si>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</si>
  <si>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</si>
  <si>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</si>
  <si>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</si>
  <si>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</si>
  <si>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</si>
  <si>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</si>
  <si>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</si>
  <si>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</si>
  <si>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</si>
  <si>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</si>
  <si>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</si>
  <si>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</si>
  <si>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</si>
  <si>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</si>
  <si>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</si>
  <si>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</si>
  <si>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</si>
  <si>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OM</t>
  </si>
  <si>
    <t>0503</t>
  </si>
  <si>
    <t>JH - úprava kogenerace</t>
  </si>
  <si>
    <t>Stavba</t>
  </si>
  <si>
    <t>Stavební objekt</t>
  </si>
  <si>
    <t>SO01</t>
  </si>
  <si>
    <t>Strojovna KGJ</t>
  </si>
  <si>
    <t>R19050301</t>
  </si>
  <si>
    <t>Stavební úpravy</t>
  </si>
  <si>
    <t>R19050301a</t>
  </si>
  <si>
    <t>Demontáž - technologie</t>
  </si>
  <si>
    <t>R19050301b</t>
  </si>
  <si>
    <t>Demontáže - chlazení</t>
  </si>
  <si>
    <t>R19050301c</t>
  </si>
  <si>
    <t>Demontáže - plynoinstalace</t>
  </si>
  <si>
    <t>R19050302</t>
  </si>
  <si>
    <t>Technologie</t>
  </si>
  <si>
    <t>R19050303</t>
  </si>
  <si>
    <t>Plynoinstalace</t>
  </si>
  <si>
    <t>R19050304</t>
  </si>
  <si>
    <t>Vzduchotechnika</t>
  </si>
  <si>
    <t>R19050305</t>
  </si>
  <si>
    <t>MaR</t>
  </si>
  <si>
    <t>Celkem za stavbu</t>
  </si>
  <si>
    <t>CZK</t>
  </si>
  <si>
    <t>Rekapitulace dílů</t>
  </si>
  <si>
    <t>Typ dílu</t>
  </si>
  <si>
    <t>01-54</t>
  </si>
  <si>
    <t>Montážní materiál</t>
  </si>
  <si>
    <t>18-80</t>
  </si>
  <si>
    <t>Ostatní služby</t>
  </si>
  <si>
    <t>19-51</t>
  </si>
  <si>
    <t>Elektromontážní práce</t>
  </si>
  <si>
    <t>19-52</t>
  </si>
  <si>
    <t>Uvedení do provozu</t>
  </si>
  <si>
    <t>19-53</t>
  </si>
  <si>
    <t>Software DDC - práce</t>
  </si>
  <si>
    <t>19-54</t>
  </si>
  <si>
    <t>Revize, zkoušky, odborné prohlídky</t>
  </si>
  <si>
    <t>19-55</t>
  </si>
  <si>
    <t>Inženýring</t>
  </si>
  <si>
    <t>19-56</t>
  </si>
  <si>
    <t>Vizualizace</t>
  </si>
  <si>
    <t>19-57</t>
  </si>
  <si>
    <t>Projekční práce</t>
  </si>
  <si>
    <t>2</t>
  </si>
  <si>
    <t>Základy a zvláštní zakládání</t>
  </si>
  <si>
    <t>61</t>
  </si>
  <si>
    <t>Úpravy povrchů vnitřní</t>
  </si>
  <si>
    <t>96</t>
  </si>
  <si>
    <t>Bourání konstrukcí</t>
  </si>
  <si>
    <t>713</t>
  </si>
  <si>
    <t>Izolace tepelné</t>
  </si>
  <si>
    <t>721</t>
  </si>
  <si>
    <t>Vnitřní kanalizace</t>
  </si>
  <si>
    <t>723</t>
  </si>
  <si>
    <t>Vnitřní plynovod</t>
  </si>
  <si>
    <t>725</t>
  </si>
  <si>
    <t>Zařizovací předměty</t>
  </si>
  <si>
    <t>728</t>
  </si>
  <si>
    <t>730</t>
  </si>
  <si>
    <t>Ústřední vytápění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</si>
  <si>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</si>
  <si>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</si>
  <si>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</si>
  <si>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</si>
  <si>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</si>
  <si>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</si>
  <si>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</si>
  <si>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</si>
  <si>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</si>
  <si>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</si>
  <si>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</si>
  <si>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</si>
  <si>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</si>
  <si>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</si>
  <si>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</si>
  <si>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</si>
  <si>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</si>
  <si>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</si>
  <si>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</si>
  <si>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</si>
  <si>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</si>
  <si>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</si>
  <si>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</si>
  <si>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</si>
  <si>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</si>
  <si>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</si>
  <si>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</si>
  <si>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</si>
  <si>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</si>
  <si>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</si>
  <si>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</si>
  <si>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</si>
  <si>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</si>
  <si>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</si>
  <si>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</si>
  <si>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</si>
  <si>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</si>
  <si>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</si>
  <si>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</si>
  <si>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</si>
  <si>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</si>
  <si>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</si>
  <si>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273313621R00</t>
  </si>
  <si>
    <t>Beton základových desek prostý třídy C 20/25</t>
  </si>
  <si>
    <t>m3</t>
  </si>
  <si>
    <t>801-1</t>
  </si>
  <si>
    <t>RTS 19/ II</t>
  </si>
  <si>
    <t>Práce</t>
  </si>
  <si>
    <t>POL1_</t>
  </si>
  <si>
    <t>dodávka a uložení betonu do připravené konstrukce,</t>
  </si>
  <si>
    <t>SPI</t>
  </si>
  <si>
    <t>SPU</t>
  </si>
  <si>
    <t>273351215R00</t>
  </si>
  <si>
    <t>Bednění stěn základových desek zřízení</t>
  </si>
  <si>
    <t>m2</t>
  </si>
  <si>
    <t>svislé nebo šikmé (odkloněné) , půdorysně přímé nebo zalomené, stěn základových desek ve volných nebo zapažených jámách, rýhách, šachtách, včetně případných vzpěr,</t>
  </si>
  <si>
    <t>273351216R00</t>
  </si>
  <si>
    <t>Bednění stěn základových desek odstranění</t>
  </si>
  <si>
    <t>Včetně očištění, vytřídění a uložení bednicího materiálu.</t>
  </si>
  <si>
    <t>POP</t>
  </si>
  <si>
    <t>273362021R00</t>
  </si>
  <si>
    <t>Výztuž základových desek ze svařovaných sítí ze svařovaných sítí</t>
  </si>
  <si>
    <t>t</t>
  </si>
  <si>
    <t>včetně distančních prvků</t>
  </si>
  <si>
    <t>612401391R00</t>
  </si>
  <si>
    <t>Omítky malých ploch vnitřních stěn přes 0,25 do 1 m2, vápennou štukovou omítkou</t>
  </si>
  <si>
    <t>kus</t>
  </si>
  <si>
    <t>801-4</t>
  </si>
  <si>
    <t>jakoukoliv maltou, z pomocného pracovního lešení o výšce podlahy do 1900 mm a pro zatížení do 1,5 kPa,</t>
  </si>
  <si>
    <t>725210911R00</t>
  </si>
  <si>
    <t>Opravy umyvadel demontáž a zpět.montáž umyvadla bez výtokových armtur</t>
  </si>
  <si>
    <t>800-721</t>
  </si>
  <si>
    <t>R_3049927T001</t>
  </si>
  <si>
    <t>Zpracování Technologických postupů</t>
  </si>
  <si>
    <t>soubor</t>
  </si>
  <si>
    <t>Vlastní</t>
  </si>
  <si>
    <t>Indiv</t>
  </si>
  <si>
    <t>POL1_1</t>
  </si>
  <si>
    <t>R_3049930T002</t>
  </si>
  <si>
    <t>Opatření v oblasti BOZP a PO v průběhu realizace</t>
  </si>
  <si>
    <t>R_3049931T003</t>
  </si>
  <si>
    <t>Zřízení, provoz a likvidace zařízení staveniště vč spotřebovaných energií</t>
  </si>
  <si>
    <t>R_3049933T004</t>
  </si>
  <si>
    <t>Pravidelný úklid staveniště vč.závěrečného úklidu</t>
  </si>
  <si>
    <t>R_3049934T005</t>
  </si>
  <si>
    <t>Ochrana staveniště a zařízení staveniště</t>
  </si>
  <si>
    <t>909      R00</t>
  </si>
  <si>
    <t>Hzs-nezmeritelne stavebni prace</t>
  </si>
  <si>
    <t xml:space="preserve">hod   </t>
  </si>
  <si>
    <t>Prav.M</t>
  </si>
  <si>
    <t>RTS 19/ I</t>
  </si>
  <si>
    <t>HZS</t>
  </si>
  <si>
    <t>POL10_</t>
  </si>
  <si>
    <t>SUM</t>
  </si>
  <si>
    <t>END</t>
  </si>
  <si>
    <t>963051110R0022</t>
  </si>
  <si>
    <t>Bourání prostupu pro tlumič hluku komínu; trapézový plech + 7 cm prostého betonu, ;včetně řezání a přípomocí</t>
  </si>
  <si>
    <t>979011211R00</t>
  </si>
  <si>
    <t>Svislá doprava suti a vybouraných hmot nošením za prvé podlaží nad základním podlažím</t>
  </si>
  <si>
    <t>801-3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</si>
  <si>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</si>
  <si>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</si>
  <si>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</si>
  <si>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</si>
  <si>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</si>
  <si>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</si>
  <si>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</si>
  <si>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</si>
  <si>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</si>
  <si>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979990103R00</t>
  </si>
  <si>
    <t>Poplatek za skládku beton do 30x30 cm</t>
  </si>
  <si>
    <t>713400811R00</t>
  </si>
  <si>
    <t>Odstranění tepelné izolace potrubí oplechování_x000D_
 potrubí</t>
  </si>
  <si>
    <t>800-713</t>
  </si>
  <si>
    <t>Odstranění oplechování coby povrchové úpravy tepelné izolace potrubí.</t>
  </si>
  <si>
    <t>713400812R00</t>
  </si>
  <si>
    <t>Odstranění tepelné izolace potrubí oplechování_x000D_
 ohybů</t>
  </si>
  <si>
    <t>713400821R00</t>
  </si>
  <si>
    <t>Odstranění tepelné izolace potrubí pásy nebo foĺiemi_x000D_
 potrubí</t>
  </si>
  <si>
    <t>979981101R00</t>
  </si>
  <si>
    <t>Odvoz a likvidace demontovaného materiálu vč. izolací</t>
  </si>
  <si>
    <t>728111818R00</t>
  </si>
  <si>
    <t>Demontáž potrubí plechového čtyřhranného do průřezu 0,50 m2</t>
  </si>
  <si>
    <t>m</t>
  </si>
  <si>
    <t>800-728</t>
  </si>
  <si>
    <t>728314852R002</t>
  </si>
  <si>
    <t>Demontáž VZT připojení stávající KGJ</t>
  </si>
  <si>
    <t>731200828R002</t>
  </si>
  <si>
    <t>Demontáž stávající kogenerační jednotky</t>
  </si>
  <si>
    <t>725524917B11x</t>
  </si>
  <si>
    <t>Demontáž kouřovodů a komínu Dmax=350 mm; třívrstvý nerez. systém, délka cca. 12 m</t>
  </si>
  <si>
    <t>731391813R00fg</t>
  </si>
  <si>
    <t>Vypouštění vody z kogenerační jednotky</t>
  </si>
  <si>
    <t>731890801R00</t>
  </si>
  <si>
    <t>Vnitrostaveništní přemístění demontovaných hmot umístěných ve výšce (hloubce) do 6 m</t>
  </si>
  <si>
    <t>800-731</t>
  </si>
  <si>
    <t>kotelen vodorovně 100 m, umístěných ve výšce (hloubce)</t>
  </si>
  <si>
    <t>998731101R00</t>
  </si>
  <si>
    <t>Přesun hmot pro kotelny umístěné ve výšce (hloubce) do 6 m</t>
  </si>
  <si>
    <t>Přesun hmot</t>
  </si>
  <si>
    <t>POL7_</t>
  </si>
  <si>
    <t>vodorovně do 50 m</t>
  </si>
  <si>
    <t>732420814R00</t>
  </si>
  <si>
    <t>Demontáž čerpadel oběhových spirálních(do potrubí) DN 65</t>
  </si>
  <si>
    <t>732224809R001</t>
  </si>
  <si>
    <t>Vypuštění vody z potrubí</t>
  </si>
  <si>
    <t>733140811R00a1</t>
  </si>
  <si>
    <t>Odřezání a demontáže - ostatní</t>
  </si>
  <si>
    <t>998732101R00</t>
  </si>
  <si>
    <t>Přesun hmot pro strojovny v objektech výšky do 6 m</t>
  </si>
  <si>
    <t>733110806R00</t>
  </si>
  <si>
    <t>Demontáž potrubí z ocelových trubek závitových přes 15 do DN 32</t>
  </si>
  <si>
    <t>733120826R00</t>
  </si>
  <si>
    <t>Demontáž potrubí z ocelových trubek hladkých přes 60,3 do D 89</t>
  </si>
  <si>
    <t>733120832R00</t>
  </si>
  <si>
    <t>Demontáž potrubí z ocelových trubek hladkých přes 89 do D 133</t>
  </si>
  <si>
    <t>733120836R00</t>
  </si>
  <si>
    <t>Demontáž potrubí z ocelových trubek hladkých přes 133 do D 159</t>
  </si>
  <si>
    <t>900      RT3</t>
  </si>
  <si>
    <t>HZS, Práce v tarifní třídě 6</t>
  </si>
  <si>
    <t>h</t>
  </si>
  <si>
    <t>998733101R00</t>
  </si>
  <si>
    <t>Přesun hmot pro rozvody potrubí v objektech výšky do 6 m</t>
  </si>
  <si>
    <t>734100811R00</t>
  </si>
  <si>
    <t>Demontáž přírubových armatur se dvěma přírubami, do DN 50</t>
  </si>
  <si>
    <t>734100812R00</t>
  </si>
  <si>
    <t>Demontáž přírubových armatur se dvěma přírubami, přes 50 do DN 100</t>
  </si>
  <si>
    <t>734100822R00</t>
  </si>
  <si>
    <t>Demontáž přírubových armatur se třemi přírubami, přes 50 do DN 100</t>
  </si>
  <si>
    <t>734200811R00</t>
  </si>
  <si>
    <t xml:space="preserve">Demontáž závitových armatur s jedním závitem, do G 1/2" </t>
  </si>
  <si>
    <t>734200824R00</t>
  </si>
  <si>
    <t>Demontáž závitových armatur se dvěma závity, přes 6/4 do G 2"</t>
  </si>
  <si>
    <t>734410811R00</t>
  </si>
  <si>
    <t>Demontáž teploměrů přímých a rohových</t>
  </si>
  <si>
    <t>734420811R00</t>
  </si>
  <si>
    <t>Demontáž tlakoměrů se spodním přípojením</t>
  </si>
  <si>
    <t>998734101R00</t>
  </si>
  <si>
    <t>Přesun hmot pro armatury v objektech výšky do 6 m</t>
  </si>
  <si>
    <t>767999801R00</t>
  </si>
  <si>
    <t>Demontáž ostatních doplňků staveb doplňků staveb_x000D_
 o hmotnosti přes 20 do 50 kg</t>
  </si>
  <si>
    <t>kg</t>
  </si>
  <si>
    <t>800-767</t>
  </si>
  <si>
    <t>732320814R00</t>
  </si>
  <si>
    <t>Demontáž nádrží beztlakých nebo tlakových odpojení od rozvodů potrubí_x000D_
 nádrží o obsahu přes 200 do 500 l</t>
  </si>
  <si>
    <t>732393815R00</t>
  </si>
  <si>
    <t>Ostatní rozřezání demontovaných nádrží_x000D_
 o obsahu nádrže do 1000 l</t>
  </si>
  <si>
    <t>732224809R00121</t>
  </si>
  <si>
    <t>Vypuštění chladicí vody ze systému chlazení, včetně likvidace</t>
  </si>
  <si>
    <t xml:space="preserve">l     </t>
  </si>
  <si>
    <t>733110808R00</t>
  </si>
  <si>
    <t>Demontáž potrubí z ocelových trubek závitových přes 32 do DN 50</t>
  </si>
  <si>
    <t>733110810R00</t>
  </si>
  <si>
    <t>Demontáž potrubí z ocelových trubek závitových přes 50 do DN 80</t>
  </si>
  <si>
    <t>734100813R00</t>
  </si>
  <si>
    <t>Demontáž přírubových armatur se dvěma přírubami, přes 100 do DN 150</t>
  </si>
  <si>
    <t>734200823R00</t>
  </si>
  <si>
    <t>Demontáž závitových armatur se dvěma závity, přes 1 do G 6/4"</t>
  </si>
  <si>
    <t>723150801R001</t>
  </si>
  <si>
    <t>Demontáž potrubí ocel.hladkého svařovaného do D 32</t>
  </si>
  <si>
    <t>723150803R001</t>
  </si>
  <si>
    <t>Demontáž potrubí ocel.hladkého svařovaného do D 76</t>
  </si>
  <si>
    <t>631547422R1</t>
  </si>
  <si>
    <t>Pouzdro potrubní izolační 76/50 mm, kamenná vlna s polepem Al fólií vyztuženou skleněnou mřížkou</t>
  </si>
  <si>
    <t>Specifikace</t>
  </si>
  <si>
    <t>POL3_7</t>
  </si>
  <si>
    <t>631547423R12</t>
  </si>
  <si>
    <t>Pouzdro potrubní izolační 89/60 mm, kamenná vlna s polepem Al fólií vyztuženou skleněnou mřížkou</t>
  </si>
  <si>
    <t>476I23</t>
  </si>
  <si>
    <t>Snimatelná izolace uzavíracích klapek mezipřírubových DN 65, max. 150 °C; včetně montáže</t>
  </si>
  <si>
    <t>476I45</t>
  </si>
  <si>
    <t>Snimatelná izolace filtru DN 65, max. 150 °C; včetně montáže</t>
  </si>
  <si>
    <t>722182026R003</t>
  </si>
  <si>
    <t>Montáž izol.skruží na potrubí přímé do DN 80, lepidlo</t>
  </si>
  <si>
    <t>998713201R00</t>
  </si>
  <si>
    <t>Přesun hmot pro izolace tepelné v objektech výšky do 6 m</t>
  </si>
  <si>
    <t>50 m vodorovně</t>
  </si>
  <si>
    <t>721290111R001</t>
  </si>
  <si>
    <t>Zkouška těsnosti stávající kanalizace vodou do DN 125</t>
  </si>
  <si>
    <t>POL1_7</t>
  </si>
  <si>
    <t>32</t>
  </si>
  <si>
    <t>propláchnutí otopné soustavy</t>
  </si>
  <si>
    <t>36S2</t>
  </si>
  <si>
    <t>napuštění stávající otopné soustavy upravenou vodou</t>
  </si>
  <si>
    <t>476021</t>
  </si>
  <si>
    <t>Plynová kogenerační jednotka, el. výkon max. 199 kW, včetně prvního tlumiče hluku, včetně nezbytného vybavení - viz příloha P1; včetně dopravy, osazení a UDP</t>
  </si>
  <si>
    <t>POL3_</t>
  </si>
  <si>
    <t>4760311</t>
  </si>
  <si>
    <t>Systém odkouření kogenerační jednotky; třívrstvý nerezový spalinovod s tep. izolací tl. 32,5 mm, spalinovod DN150 a DN200; tlumič hluku DN150</t>
  </si>
  <si>
    <t>- Třívrstvý nerezový spalinovod systému DN150; tep. izolace z minerální vlny tl. 32,5 mm celková délka cca. 1 m</t>
  </si>
  <si>
    <t>- Třívrstvý nerezový spalinovod systému DN200; tep. izolace z minerální vlny tl. 32,5 mm celková délka cca. 10 m</t>
  </si>
  <si>
    <t>- Tlumič hluku spalin (kombinovaný rezonančně absorpční tlumič hluku L=2420 mm, DN200, vnější plášť DN600); pro utlumení hluku na hodnotu 45 dB ve 2 m od ústí komínu (přesný typ a velikost bude upřesněna na základě konkrétního stroje KGJ)</t>
  </si>
  <si>
    <t>732121</t>
  </si>
  <si>
    <t>Oběhové čerpadlo KGJ, 12,6 m3/h, H=9,5 m; DN 40, (zař. 1.2)</t>
  </si>
  <si>
    <t>731341150R00</t>
  </si>
  <si>
    <t>Hadice napouštěcí pryžové D 25/35</t>
  </si>
  <si>
    <t>47605144</t>
  </si>
  <si>
    <t>Montáž systému odkouření od KGJ, obsahuje: montážní práce, revizní zprávy, zaměření a doplňkové práce</t>
  </si>
  <si>
    <t>- montáž včetně záchytného systému apod.</t>
  </si>
  <si>
    <t>- včetně pracovních plošin</t>
  </si>
  <si>
    <t>732429112R00</t>
  </si>
  <si>
    <t>Čerpadla teplovodní Montáž čerpadel teplovodních oběhových spirálních DN 40</t>
  </si>
  <si>
    <t>0015112</t>
  </si>
  <si>
    <t>Systémové uchycení potrubí (objímky,závěsy, konzoly)</t>
  </si>
  <si>
    <t>kpl.</t>
  </si>
  <si>
    <t>00163</t>
  </si>
  <si>
    <t>plošiny, stavební mechanismy</t>
  </si>
  <si>
    <t>36S1</t>
  </si>
  <si>
    <t>napuštění otopné soustavy upravenou vodou</t>
  </si>
  <si>
    <t>Přesun hmot pro strojovny , výšky do 6 m</t>
  </si>
  <si>
    <t>733121112R002</t>
  </si>
  <si>
    <t>Potrubí hladké bezešvé nízkotlaké do D 28 x 2,6 mm</t>
  </si>
  <si>
    <t>Potrubí včetně tvarovek a zednických výpomocí.</t>
  </si>
  <si>
    <t>733121115R00</t>
  </si>
  <si>
    <t>Potrubí z trubek hladkých ocelových bezešvých tvářených za tepla_x000D_
 nízkotlaké, D 38 mm, tloušťka stěny 2,6 mm</t>
  </si>
  <si>
    <t>733121222R00</t>
  </si>
  <si>
    <t>Potrubí z trubek hladkých ocelových bezešvých tvářených za tepla_x000D_
 v kotelnách a strojovnách, D 76, tloušťka stěny 3,2 mm</t>
  </si>
  <si>
    <t>733121225R00</t>
  </si>
  <si>
    <t>Potrubí z trubek hladkých ocelových bezešvých tvářených za tepla_x000D_
 v kotelnách a strojovnách, D 89, tloušťka stěny 3,6 mm</t>
  </si>
  <si>
    <t>733190109R00</t>
  </si>
  <si>
    <t>Tlakové zkoušky potrubí ocelových závitových, plastových, měděných přes DN 50 do DN 65</t>
  </si>
  <si>
    <t>Včetně dodávky vody, uzavření a zabezpečení konců potrubí.</t>
  </si>
  <si>
    <t>733190225R00</t>
  </si>
  <si>
    <t>Tlakové zkoušky potrubí ocelových hladkých přes D 60,3/2,9 do D 89/3,6</t>
  </si>
  <si>
    <t>012bc</t>
  </si>
  <si>
    <t>Požární ucpávky, DO DN125</t>
  </si>
  <si>
    <t>47674</t>
  </si>
  <si>
    <t>Redukce ocelová varná DN 50/40</t>
  </si>
  <si>
    <t>47673</t>
  </si>
  <si>
    <t>Redukce ocelová varná DN 65/40</t>
  </si>
  <si>
    <t>47672</t>
  </si>
  <si>
    <t>Redukce ocelová varná DN 65/50</t>
  </si>
  <si>
    <t>47671</t>
  </si>
  <si>
    <t>Redukce ocelová varná DN 80/65</t>
  </si>
  <si>
    <t>998733201R00</t>
  </si>
  <si>
    <t>38822152Rb444T22</t>
  </si>
  <si>
    <t>Měřič tepla ultrazvukový; DN50; Qp 15m3; příruba, (zař.1.6)</t>
  </si>
  <si>
    <t>42285514R12</t>
  </si>
  <si>
    <t>Klapka mezipřírubová uzav. DN 65,disk litina</t>
  </si>
  <si>
    <t>42260624Rsd</t>
  </si>
  <si>
    <t>Ventil odvzdušňovací automatický 1/2"</t>
  </si>
  <si>
    <t>734291114R00</t>
  </si>
  <si>
    <t>Kohout kulový, napouštěcí a vypouštěcí, mosazný, DN 20, PN 10, včetně dodávky materiálu</t>
  </si>
  <si>
    <t>42274513R22</t>
  </si>
  <si>
    <t>Kompenzátor pryžový přírubový, DN 65, Pružný prvek</t>
  </si>
  <si>
    <t>476222</t>
  </si>
  <si>
    <t>Pojistný ventil  1" x 1"1/4"; KGJ, PN6; nastavený 5 bar; min S=234 mm2 (zař. 1.3)</t>
  </si>
  <si>
    <t>48488040R122</t>
  </si>
  <si>
    <t>Směšovač trojcestný DN 40; přírubový; kvs 40; zařízení 1.4, včetně ovládacího motorového pohonu</t>
  </si>
  <si>
    <t>551217BR005023</t>
  </si>
  <si>
    <t>Ventil vyvažovací DN50,vypouštěcí, včetně měřicích koncovek,, zař.1.5</t>
  </si>
  <si>
    <t>5513802104R2</t>
  </si>
  <si>
    <t>Filtr šikmý přírubový DN 65</t>
  </si>
  <si>
    <t>734245427R0022</t>
  </si>
  <si>
    <t>Klapka zpětná,2xvnitřní závit DN 65</t>
  </si>
  <si>
    <t>734421130R00</t>
  </si>
  <si>
    <t>Tlakoměr deformační 0-10 MPa č. 03313, D 160, včetně dodávky materiálu</t>
  </si>
  <si>
    <t>734413142R002</t>
  </si>
  <si>
    <t>Teploměr 120, D 100 / dl.jímky 50 mm, vč MTZ</t>
  </si>
  <si>
    <t>734109214R00</t>
  </si>
  <si>
    <t>Montáž přírubových armatur se dvěma přírubami, PN 1,6, DN 50, bez dodávky materiálu</t>
  </si>
  <si>
    <t>734109215R00</t>
  </si>
  <si>
    <t>Montáž přírubových armatur se dvěma přírubami, PN 1,6, DN 65, bez dodávky materiálu</t>
  </si>
  <si>
    <t>734209103R00</t>
  </si>
  <si>
    <t>Montáž závitové armatury s jedním závitem, G 1/2", bez dodávky materiálu</t>
  </si>
  <si>
    <t>734209104R00</t>
  </si>
  <si>
    <t>Montáž závitové armatury s jedním závitem, G 3/4", bez dodávky materiálu</t>
  </si>
  <si>
    <t>734209116R00</t>
  </si>
  <si>
    <t>Montáž závitové armatury se dvěma závity, G 5/4", bez dodávky materiálu</t>
  </si>
  <si>
    <t>734209118R00</t>
  </si>
  <si>
    <t>Montáž závitové armatury se dvěma závity, G 2", bez dodávky materiálu</t>
  </si>
  <si>
    <t>734209127R00</t>
  </si>
  <si>
    <t>Montáž závitové armatury se třemi závity, G 6/4", bez dodávky materiálu</t>
  </si>
  <si>
    <t>734419124R00</t>
  </si>
  <si>
    <t>Montáž kompaktního měřiče tepla přírubového_x000D_
 DN 50, bez dodávky materiálu</t>
  </si>
  <si>
    <t>998734201R00</t>
  </si>
  <si>
    <t>783225100R00</t>
  </si>
  <si>
    <t xml:space="preserve">Nátěry kov.stavebních doplňk.konstrukcí syntetické dvojnásobné + 1x email,  </t>
  </si>
  <si>
    <t>800-783</t>
  </si>
  <si>
    <t>včetně pomocného lešení.</t>
  </si>
  <si>
    <t>783424340R00</t>
  </si>
  <si>
    <t>Nátěry potrubí a armatur syntetické potrubí, do DN 50 mm, dvojnásobné s 1x emailováním a základním nátěrem</t>
  </si>
  <si>
    <t>na vzduchu schnoucí</t>
  </si>
  <si>
    <t>783425350R00</t>
  </si>
  <si>
    <t>Nátěry potrubí a armatur syntetické potrubí, do DN 100 mm, dvojnásobné s 1x emailováním a základním nátěrem</t>
  </si>
  <si>
    <t>R_3049922T00</t>
  </si>
  <si>
    <t>Vedení projektu a účast zástupců dodavatele na Kontrolních dnech a s tím spojené plněné úkolů</t>
  </si>
  <si>
    <t>R_3049925T00</t>
  </si>
  <si>
    <t>Komplexní a individuální funkční zkoušky dle Standardů</t>
  </si>
  <si>
    <t>R_3049927T00</t>
  </si>
  <si>
    <t xml:space="preserve">Zpracování Technologických postupů </t>
  </si>
  <si>
    <t>R_3049928T00</t>
  </si>
  <si>
    <t>Zpracování Dokumentace skutečného provedení a Dokladové části k Předávacímu protokolu Díla</t>
  </si>
  <si>
    <t>R_3049929T00</t>
  </si>
  <si>
    <t>Zpracování Dílenské, Výrobní a Montážní projektové dokumentace</t>
  </si>
  <si>
    <t>R_3049931T002</t>
  </si>
  <si>
    <t>R_3049933T002</t>
  </si>
  <si>
    <t>R_3049934T001</t>
  </si>
  <si>
    <t>904      R01</t>
  </si>
  <si>
    <t>Hzs-zkousky v ramci montaz.praci, Komplexni vyzkouseni</t>
  </si>
  <si>
    <t>904      R02</t>
  </si>
  <si>
    <t>Hzs-zkousky v ramci montaz.praci, Topná zkouška</t>
  </si>
  <si>
    <t>325227T108</t>
  </si>
  <si>
    <t>Doregulování hydrodynam. tlaků vyvážení topného, systému</t>
  </si>
  <si>
    <t>476211</t>
  </si>
  <si>
    <t>Rozbor topné vody v systému po záběhu</t>
  </si>
  <si>
    <t>55347010R21</t>
  </si>
  <si>
    <t>Žebřík - štafle  technické; dřevěné; 7 příček; 2,2 m</t>
  </si>
  <si>
    <t>905.10s</t>
  </si>
  <si>
    <t>Povinné vybavení kotelny (nasavač CO, lékárnička, svítilna...)</t>
  </si>
  <si>
    <t>kpl</t>
  </si>
  <si>
    <t>POL3_1</t>
  </si>
  <si>
    <t>4760212</t>
  </si>
  <si>
    <t>Autorizované měření hluku</t>
  </si>
  <si>
    <t>73003</t>
  </si>
  <si>
    <t>Zkušební provoz</t>
  </si>
  <si>
    <t>hod</t>
  </si>
  <si>
    <t>73004</t>
  </si>
  <si>
    <t>Zaučení obsluhy</t>
  </si>
  <si>
    <t>7310251</t>
  </si>
  <si>
    <t>Měření emisí, vč.protokolu</t>
  </si>
  <si>
    <t>Odborná prohlídka kotelny 91/93 Sb.</t>
  </si>
  <si>
    <t>7311523</t>
  </si>
  <si>
    <t>Revizní kniha KGJ</t>
  </si>
  <si>
    <t>905.08</t>
  </si>
  <si>
    <t>Místní provozní řád kotelny - kompletní zpracování</t>
  </si>
  <si>
    <t>723120203R00</t>
  </si>
  <si>
    <t>Potrubí z trubek černých závitových svařovaných DN 20</t>
  </si>
  <si>
    <t>bezešvých ČSN 42 0250 a běžných ČSN 42 5710 - jakost 11353.0,</t>
  </si>
  <si>
    <t>Včetně pomocného lešení o výšce podlahy do 1900 mm a pro zatížení do 1,5 kPa.</t>
  </si>
  <si>
    <t>723150312R00</t>
  </si>
  <si>
    <t>Potrubí ocelové hladké černé svařované D 57 mm, s 2,9 mm</t>
  </si>
  <si>
    <t>723214124R0032</t>
  </si>
  <si>
    <t>Armatura filtr plynový, DN 50, odlučnost 50 mikronů, příruba</t>
  </si>
  <si>
    <t>723235111R0012</t>
  </si>
  <si>
    <t>Kohout kulový,vnitřní-vnitřní z. DN 15</t>
  </si>
  <si>
    <t>723235112R001</t>
  </si>
  <si>
    <t>Kohout kulový,vnitřní-vnitřní z.  DN 20</t>
  </si>
  <si>
    <t>723235116R0013</t>
  </si>
  <si>
    <t>Kohout kulový,vnitřní-vnitřní z. DN 50</t>
  </si>
  <si>
    <t>38822276R12</t>
  </si>
  <si>
    <t>Plynoměr rotační G40; připojení DN 50; 0,65-65 m3/h</t>
  </si>
  <si>
    <t>734421160R0021</t>
  </si>
  <si>
    <t>Tlakoměr deformační 0-0,10 kPa , D 160, přesnost 1,6 %</t>
  </si>
  <si>
    <t>734494121R00</t>
  </si>
  <si>
    <t>Návarky M 20x1,5  délka do 220 mm</t>
  </si>
  <si>
    <t>R195031</t>
  </si>
  <si>
    <t>Připojení na stávající KK50 vedení plynu, závitem, včetně vyhotovení závitu, napojení</t>
  </si>
  <si>
    <t>734499211R00</t>
  </si>
  <si>
    <t>Montáž návarků  M 20 x 1,5</t>
  </si>
  <si>
    <t>732199100RM121</t>
  </si>
  <si>
    <t>Montáž orientačního štítku, včetně dodávky štítku</t>
  </si>
  <si>
    <t>723219102R00</t>
  </si>
  <si>
    <t>Montáž plynovodních přírubových armatur DN 50</t>
  </si>
  <si>
    <t>723229102R00</t>
  </si>
  <si>
    <t>Montáž armatur plynovodních s jedním závitem G 1/2"</t>
  </si>
  <si>
    <t>723239101R00</t>
  </si>
  <si>
    <t>Montáž plynovodních armatur se dvěma závity  , G 1/2"</t>
  </si>
  <si>
    <t>723239102R00</t>
  </si>
  <si>
    <t>Montáž plynovodních armatur se dvěma závity  , G 3/4"</t>
  </si>
  <si>
    <t>230230016R0013</t>
  </si>
  <si>
    <t>Hlavní tlaková zkouška vzduchem 0,6 MPa, do DN 65</t>
  </si>
  <si>
    <t>723190907R001</t>
  </si>
  <si>
    <t>Odvzdušnění a napuštění plynového potrubí, včetně stávajícího vedení</t>
  </si>
  <si>
    <t>998723202R00</t>
  </si>
  <si>
    <t>Přesun hmot pro vnitřní plynovod v objektech výšky do 12 m</t>
  </si>
  <si>
    <t>01121</t>
  </si>
  <si>
    <t>konstrukce pomocné zámečnické ( závěsy, podpěry)</t>
  </si>
  <si>
    <t>783215100R00</t>
  </si>
  <si>
    <t>Nátěry kov. stavebních doplňk. konstrukcí olejové dvojnásobné s 1 x emailováním</t>
  </si>
  <si>
    <t>R_3049922T002</t>
  </si>
  <si>
    <t>R_3049930T00</t>
  </si>
  <si>
    <t>R_3049933T001</t>
  </si>
  <si>
    <t>R_3049934T002</t>
  </si>
  <si>
    <t>9502</t>
  </si>
  <si>
    <t>Hzs - Koordinace s ostatními profesemi</t>
  </si>
  <si>
    <t>21012</t>
  </si>
  <si>
    <t>Pomocné práce, stavební přípomoci</t>
  </si>
  <si>
    <t>R723-013</t>
  </si>
  <si>
    <t>Revize vnitřního plynovodu, ověř.tlak,zkouška, revizní kniha,</t>
  </si>
  <si>
    <t>OPN</t>
  </si>
  <si>
    <t>POL13_0</t>
  </si>
  <si>
    <t>713381511R00</t>
  </si>
  <si>
    <t>Montáž tepelné izolace těles - speciální izolace čtyřhr. vzd. kanálů deskami z vláknitých materiálů připevněnými na přivařené trny</t>
  </si>
  <si>
    <t>713a1</t>
  </si>
  <si>
    <t>Tepelná izolace vzduchotechnického potrubí, minerální plsť, tloušťka 40 mm</t>
  </si>
  <si>
    <t xml:space="preserve">m2    </t>
  </si>
  <si>
    <t>728a16</t>
  </si>
  <si>
    <t>Vzduchotechnické potrubí, pozink, tl. 0,8 mm, rovné potrubí, včetně prořezu</t>
  </si>
  <si>
    <t>728a17</t>
  </si>
  <si>
    <t>Vzduchotechnické potrubí, pozink, tl. 0,8 mm, tvarované potrubí, včetně prořezu</t>
  </si>
  <si>
    <t>728a111</t>
  </si>
  <si>
    <t>Kulisa tlumiče hluku 200x500x1500 mm (šxvxd)</t>
  </si>
  <si>
    <t>ks</t>
  </si>
  <si>
    <t>7281625</t>
  </si>
  <si>
    <t>Tlumící vložka pro napojení KGJ 1400x600</t>
  </si>
  <si>
    <t>728091</t>
  </si>
  <si>
    <t>Štítky pro označení potrubí</t>
  </si>
  <si>
    <t>728101</t>
  </si>
  <si>
    <t>Spojovací materiál</t>
  </si>
  <si>
    <t>728112</t>
  </si>
  <si>
    <t>Těsnící materiál</t>
  </si>
  <si>
    <t>POL3_9</t>
  </si>
  <si>
    <t>728312111R00</t>
  </si>
  <si>
    <t xml:space="preserve">Montáž tlumiče hluku do čtyřhranného potrubí, do průřezu 0,15 m2,  </t>
  </si>
  <si>
    <t>728111119R002</t>
  </si>
  <si>
    <t>Montáž potrubí plechového čtyřhranného do 0,64 m2</t>
  </si>
  <si>
    <t>50332</t>
  </si>
  <si>
    <t>Zdemontování a opětovná montáž VZT výústku v 2. NP, potrubí 1000 x 500 mm</t>
  </si>
  <si>
    <t>998728202R00</t>
  </si>
  <si>
    <t>Přesun hmot pro vzduchotechniku, výšky do 12 m</t>
  </si>
  <si>
    <t>001511</t>
  </si>
  <si>
    <t>0016</t>
  </si>
  <si>
    <t>R_3049933T00</t>
  </si>
  <si>
    <t>R_3049934T000</t>
  </si>
  <si>
    <t>Pomocné práce, stavební přípomoci apod.</t>
  </si>
  <si>
    <t>72820</t>
  </si>
  <si>
    <t>Zaškolení obsluhy</t>
  </si>
  <si>
    <t>005241010R1</t>
  </si>
  <si>
    <t>Dokumentace skutečného provedení</t>
  </si>
  <si>
    <t>Soubor</t>
  </si>
  <si>
    <t>VRN</t>
  </si>
  <si>
    <t>POL99_8</t>
  </si>
  <si>
    <t>Náklady na vyhotovení dokumentace skutečného provedení stavby a její předání objednateli v požadované formě a požadovaném počtu.</t>
  </si>
  <si>
    <t>1220HFPP</t>
  </si>
  <si>
    <t>Trubkaocelová Trubka ocelová pevná 6016 ZNM PG 16 panc. se závitem, délka 3 m</t>
  </si>
  <si>
    <t>POL3_0</t>
  </si>
  <si>
    <t>34111090R</t>
  </si>
  <si>
    <t>Kabel silový s Cu jádrem 750 V CYKY 5 x 1,5 mm2</t>
  </si>
  <si>
    <t>SPCM</t>
  </si>
  <si>
    <t>34121550R</t>
  </si>
  <si>
    <t>Kabel sdělovací s Cu jádrem JYTY 2 x 1 mm</t>
  </si>
  <si>
    <t>34121556R</t>
  </si>
  <si>
    <t>Kabel sdělovací s Cu jádrem JYTY 7 x 1 mm</t>
  </si>
  <si>
    <t>KECV0269</t>
  </si>
  <si>
    <t>CY   6    ZEL/ŽL</t>
  </si>
  <si>
    <t>M</t>
  </si>
  <si>
    <t>KECH1732</t>
  </si>
  <si>
    <t>SVORKA ZEMNÍCÍ MALÁ BEČOV</t>
  </si>
  <si>
    <t>KS</t>
  </si>
  <si>
    <t>Pol__0007</t>
  </si>
  <si>
    <t>1-CYA 120 mm2 žlutozelený, pevně</t>
  </si>
  <si>
    <t>Pol__0008</t>
  </si>
  <si>
    <t>připojovací sada pro kabelové připojení 3x 185mm2 na fázi</t>
  </si>
  <si>
    <t>Pol__0009</t>
  </si>
  <si>
    <t>NSGAFOU 1x185č, pevně</t>
  </si>
  <si>
    <t>Pol__0010</t>
  </si>
  <si>
    <t>NSGAFOU 1x185z, pevně</t>
  </si>
  <si>
    <t>Pol__0011</t>
  </si>
  <si>
    <t>1-CXKE-V-O 2x1,5</t>
  </si>
  <si>
    <t>Pol__0012</t>
  </si>
  <si>
    <t>Tlačítko červené hřibové s aretací ve skříňce, 3Z</t>
  </si>
  <si>
    <t>Pol__0013</t>
  </si>
  <si>
    <t>kabelové trasa s funkční integritou P60-R pro 1 kabel CENTRAL STOPU tvořená kovovými kabelovými, příchytkami po 0,3m kotvenými do stropů a zdí kovovými kotvami</t>
  </si>
  <si>
    <t>Pol__0014</t>
  </si>
  <si>
    <t>Kabelový štítek</t>
  </si>
  <si>
    <t>Pol__0015</t>
  </si>
  <si>
    <t>Stahovací pásky 100x2,5mm, černý</t>
  </si>
  <si>
    <t>Pol__0016</t>
  </si>
  <si>
    <t>Stahovací pásky 203x3,5mm, černý</t>
  </si>
  <si>
    <t>Pol__0017</t>
  </si>
  <si>
    <t>Zámečnické konstrukce</t>
  </si>
  <si>
    <t>S9993</t>
  </si>
  <si>
    <t>Podružný materiál</t>
  </si>
  <si>
    <t>Pol__0019</t>
  </si>
  <si>
    <t>MTZ Trubkaocelová Trubka ocelová pevná 6016 ZNM PG 16 panc. se závitem, délka 3 m</t>
  </si>
  <si>
    <t>Pol__0020</t>
  </si>
  <si>
    <t>MTZ Trubkaocelová Trubka ocelová 25</t>
  </si>
  <si>
    <t>Pol__0021</t>
  </si>
  <si>
    <t>Mtz Kabel silový s Cu jádrem 750 V CYKY 5 x 1,5 mm2</t>
  </si>
  <si>
    <t>Pol__0022</t>
  </si>
  <si>
    <t>Mtz Kabel sdělovací s Cu jádrem JYTY 2 x 1 mm</t>
  </si>
  <si>
    <t>Pol__0023</t>
  </si>
  <si>
    <t>Mtz Kabel sdělovací s Cu jádrem JYTY 7 x 1 mm</t>
  </si>
  <si>
    <t>Pol__0024</t>
  </si>
  <si>
    <t>MTZ CY   6    ZEL/ŽL</t>
  </si>
  <si>
    <t>Pol__0025</t>
  </si>
  <si>
    <t>MTZ SVORKA ZEMNÍCÍ MALÁ BEČOV</t>
  </si>
  <si>
    <t>746211110R00</t>
  </si>
  <si>
    <t>Ukonceni vodicu v rozvadeci-2,5 mm2</t>
  </si>
  <si>
    <t>Pol__0027</t>
  </si>
  <si>
    <t>MTZ měřič tepla, vodoměr 230V</t>
  </si>
  <si>
    <t>Pol__0028</t>
  </si>
  <si>
    <t>Pol__0029</t>
  </si>
  <si>
    <t>Pol__0030</t>
  </si>
  <si>
    <t>Pol__0031</t>
  </si>
  <si>
    <t>Pol__0032</t>
  </si>
  <si>
    <t>Pol__0033</t>
  </si>
  <si>
    <t>Pol__0034</t>
  </si>
  <si>
    <t>Pol__0035</t>
  </si>
  <si>
    <t>Demontáž prvků</t>
  </si>
  <si>
    <t>Pol__0036</t>
  </si>
  <si>
    <t>Drobné montážní práce</t>
  </si>
  <si>
    <t>Oživ MaR</t>
  </si>
  <si>
    <t>oživení, odladění syst. MaR</t>
  </si>
  <si>
    <t>d.bod</t>
  </si>
  <si>
    <t>900      RT1</t>
  </si>
  <si>
    <t>Hzs - nezměřitelné práce   čl.17-1a, Práce v tarifní třídě 4</t>
  </si>
  <si>
    <t>923T00</t>
  </si>
  <si>
    <t>Hzs - zaučení obsluhy</t>
  </si>
  <si>
    <t>101100111T01</t>
  </si>
  <si>
    <t>Uživatelský software pro DDC</t>
  </si>
  <si>
    <t>Pol__0041</t>
  </si>
  <si>
    <t>Konfigurace periferií  M-bus</t>
  </si>
  <si>
    <t>kompl vyz</t>
  </si>
  <si>
    <t>účast na komplexním vyzkoušení</t>
  </si>
  <si>
    <t>901T00</t>
  </si>
  <si>
    <t>Hzs - práce aplikačního programátora-příprava ke, komplexní zkoušce</t>
  </si>
  <si>
    <t>904      R00</t>
  </si>
  <si>
    <t>Hzs-zkousky v ramci montaz.praci, zkušební provoz</t>
  </si>
  <si>
    <t>905      R01</t>
  </si>
  <si>
    <t>Hzs-revize provoz.souboru a st.obj., Revize</t>
  </si>
  <si>
    <t>925T00</t>
  </si>
  <si>
    <t>Hzs - spolupráce s revizním technikem</t>
  </si>
  <si>
    <t>Pol__0046</t>
  </si>
  <si>
    <t>Hzs  - zjištění stávajícího stavu</t>
  </si>
  <si>
    <t>POL10_0</t>
  </si>
  <si>
    <t>930T00</t>
  </si>
  <si>
    <t>Hzs-doprava osob</t>
  </si>
  <si>
    <t>km</t>
  </si>
  <si>
    <t>931T00</t>
  </si>
  <si>
    <t>Hzs-materiálu</t>
  </si>
  <si>
    <t>901      R00</t>
  </si>
  <si>
    <t>Hzs-spolupráce s dodavatelem</t>
  </si>
  <si>
    <t>911      R00</t>
  </si>
  <si>
    <t>Hzs- autorský dozor projektantem AD</t>
  </si>
  <si>
    <t>950T00</t>
  </si>
  <si>
    <t>Pol_100</t>
  </si>
  <si>
    <t>vizualizace na pracovní stanici</t>
  </si>
  <si>
    <t>Pol_106</t>
  </si>
  <si>
    <t>koordinace návazností</t>
  </si>
  <si>
    <t>Pol_107</t>
  </si>
  <si>
    <t>oživení komunikace M-bus</t>
  </si>
  <si>
    <t>Pol_108</t>
  </si>
  <si>
    <t>parametrizace interface M-bus</t>
  </si>
  <si>
    <t>Pol_109</t>
  </si>
  <si>
    <t>Vykreslení obrazovek</t>
  </si>
  <si>
    <t>921T00</t>
  </si>
  <si>
    <t>Hzs-výrobní dokumentace VD</t>
  </si>
  <si>
    <t>922T00</t>
  </si>
  <si>
    <t>Hzs-předaní dokumentace v tužce s opravami VD</t>
  </si>
  <si>
    <t>Hzs-projekt skutečný stav DSPS</t>
  </si>
  <si>
    <t>924T00</t>
  </si>
  <si>
    <t>Hzs-průvodně technická dokumentace PTD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</si>
</sst>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sjCri5bsrnVBJHWZsMxVbkDi6kndiDNdJIY3CS1fNqDkZAjQI1ykjl7jbRFmLAikcYxn+UfQEGM0/Xn17rVTLQ==" saltValue="c+a0BqKOUNaGa3FIDOg62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6"/>
  <sheetViews>
    <sheetView showGridLines="0" topLeftCell="B11" zoomScaleNormal="100" zoomScaleSheetLayoutView="75" workbookViewId="0">
      <selection activeCell="A29" sqref="A29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SUMIF(F57:F82,A16,I57:I82)+SUMIF(F57:F82,"PSU",I57:I82)</f>
        <v>0</v>
      </c>
      <c r="J16" s="85"/>
    </row>
    <row r="17" spans="1:10" ht="23.25" customHeight="1" x14ac:dyDescent="0.25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SUMIF(F57:F82,A17,I57:I82)</f>
        <v>0</v>
      </c>
      <c r="J17" s="85"/>
    </row>
    <row r="18" spans="1:10" ht="23.25" customHeight="1" x14ac:dyDescent="0.25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SUMIF(F57:F82,A18,I57:I82)</f>
        <v>0</v>
      </c>
      <c r="J18" s="85"/>
    </row>
    <row r="19" spans="1:10" ht="23.25" customHeight="1" x14ac:dyDescent="0.25">
      <c r="A19" s="197" t="s">
        <v>117</v>
      </c>
      <c r="B19" s="38" t="s">
        <v>27</v>
      </c>
      <c r="C19" s="62"/>
      <c r="D19" s="63"/>
      <c r="E19" s="83"/>
      <c r="F19" s="84"/>
      <c r="G19" s="83"/>
      <c r="H19" s="84"/>
      <c r="I19" s="83">
        <f>SUMIF(F57:F82,A19,I57:I82)</f>
        <v>0</v>
      </c>
      <c r="J19" s="85"/>
    </row>
    <row r="20" spans="1:10" ht="23.25" customHeight="1" x14ac:dyDescent="0.25">
      <c r="A20" s="197" t="s">
        <v>118</v>
      </c>
      <c r="B20" s="38" t="s">
        <v>28</v>
      </c>
      <c r="C20" s="62"/>
      <c r="D20" s="63"/>
      <c r="E20" s="83"/>
      <c r="F20" s="84"/>
      <c r="G20" s="83"/>
      <c r="H20" s="84"/>
      <c r="I20" s="83">
        <f>SUMIF(F57:F82,A20,I57:I82)</f>
        <v>0</v>
      </c>
      <c r="J20" s="85"/>
    </row>
    <row r="21" spans="1:10" ht="23.25" customHeight="1" x14ac:dyDescent="0.3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3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5">
      <c r="A39" s="135">
        <v>1</v>
      </c>
      <c r="B39" s="146" t="s">
        <v>46</v>
      </c>
      <c r="C39" s="147"/>
      <c r="D39" s="147"/>
      <c r="E39" s="147"/>
      <c r="F39" s="148">
        <f>'SO01 R19050301 Pol'!AE43+'SO01 R19050301a Pol'!AE109+'SO01 R19050301b Pol'!AE66+'SO01 R19050301c Pol'!AE34+'SO01 R19050302 Pol'!AE189+'SO01 R19050303 Pol'!AE79+'SO01 R19050304 Pol'!AE60+'SO01 R19050305 Pol'!AE140</f>
        <v>0</v>
      </c>
      <c r="G39" s="149">
        <f>'SO01 R19050301 Pol'!AF43+'SO01 R19050301a Pol'!AF109+'SO01 R19050301b Pol'!AF66+'SO01 R19050301c Pol'!AF34+'SO01 R19050302 Pol'!AF189+'SO01 R19050303 Pol'!AF79+'SO01 R19050304 Pol'!AF60+'SO01 R19050305 Pol'!AF140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5">
      <c r="A40" s="135">
        <v>2</v>
      </c>
      <c r="B40" s="153"/>
      <c r="C40" s="154" t="s">
        <v>47</v>
      </c>
      <c r="D40" s="154"/>
      <c r="E40" s="154"/>
      <c r="F40" s="155"/>
      <c r="G40" s="156"/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5">
      <c r="A41" s="135">
        <v>2</v>
      </c>
      <c r="B41" s="153" t="s">
        <v>48</v>
      </c>
      <c r="C41" s="154" t="s">
        <v>49</v>
      </c>
      <c r="D41" s="154"/>
      <c r="E41" s="154"/>
      <c r="F41" s="155">
        <f>'SO01 R19050301 Pol'!AE43+'SO01 R19050301a Pol'!AE109+'SO01 R19050301b Pol'!AE66+'SO01 R19050301c Pol'!AE34+'SO01 R19050302 Pol'!AE189+'SO01 R19050303 Pol'!AE79+'SO01 R19050304 Pol'!AE60+'SO01 R19050305 Pol'!AE140</f>
        <v>0</v>
      </c>
      <c r="G41" s="156">
        <f>'SO01 R19050301 Pol'!AF43+'SO01 R19050301a Pol'!AF109+'SO01 R19050301b Pol'!AF66+'SO01 R19050301c Pol'!AF34+'SO01 R19050302 Pol'!AF189+'SO01 R19050303 Pol'!AF79+'SO01 R19050304 Pol'!AF60+'SO01 R19050305 Pol'!AF140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5">
      <c r="A42" s="135">
        <v>3</v>
      </c>
      <c r="B42" s="159" t="s">
        <v>50</v>
      </c>
      <c r="C42" s="147" t="s">
        <v>51</v>
      </c>
      <c r="D42" s="147"/>
      <c r="E42" s="147"/>
      <c r="F42" s="160">
        <f>'SO01 R19050301 Pol'!AE43</f>
        <v>0</v>
      </c>
      <c r="G42" s="150">
        <f>'SO01 R19050301 Pol'!AF43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5">
      <c r="A43" s="135">
        <v>3</v>
      </c>
      <c r="B43" s="159" t="s">
        <v>52</v>
      </c>
      <c r="C43" s="147" t="s">
        <v>53</v>
      </c>
      <c r="D43" s="147"/>
      <c r="E43" s="147"/>
      <c r="F43" s="160">
        <f>'SO01 R19050301a Pol'!AE109</f>
        <v>0</v>
      </c>
      <c r="G43" s="150">
        <f>'SO01 R19050301a Pol'!AF109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5">
      <c r="A44" s="135">
        <v>3</v>
      </c>
      <c r="B44" s="159" t="s">
        <v>54</v>
      </c>
      <c r="C44" s="147" t="s">
        <v>55</v>
      </c>
      <c r="D44" s="147"/>
      <c r="E44" s="147"/>
      <c r="F44" s="160">
        <f>'SO01 R19050301b Pol'!AE66</f>
        <v>0</v>
      </c>
      <c r="G44" s="150">
        <f>'SO01 R19050301b Pol'!AF66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5">
      <c r="A45" s="135">
        <v>3</v>
      </c>
      <c r="B45" s="159" t="s">
        <v>56</v>
      </c>
      <c r="C45" s="147" t="s">
        <v>57</v>
      </c>
      <c r="D45" s="147"/>
      <c r="E45" s="147"/>
      <c r="F45" s="160">
        <f>'SO01 R19050301c Pol'!AE34</f>
        <v>0</v>
      </c>
      <c r="G45" s="150">
        <f>'SO01 R19050301c Pol'!AF34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5">
      <c r="A46" s="135">
        <v>3</v>
      </c>
      <c r="B46" s="159" t="s">
        <v>58</v>
      </c>
      <c r="C46" s="147" t="s">
        <v>59</v>
      </c>
      <c r="D46" s="147"/>
      <c r="E46" s="147"/>
      <c r="F46" s="160">
        <f>'SO01 R19050302 Pol'!AE189</f>
        <v>0</v>
      </c>
      <c r="G46" s="150">
        <f>'SO01 R19050302 Pol'!AF189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5">
      <c r="A47" s="135">
        <v>3</v>
      </c>
      <c r="B47" s="159" t="s">
        <v>60</v>
      </c>
      <c r="C47" s="147" t="s">
        <v>61</v>
      </c>
      <c r="D47" s="147"/>
      <c r="E47" s="147"/>
      <c r="F47" s="160">
        <f>'SO01 R19050303 Pol'!AE79</f>
        <v>0</v>
      </c>
      <c r="G47" s="150">
        <f>'SO01 R19050303 Pol'!AF79</f>
        <v>0</v>
      </c>
      <c r="H47" s="150"/>
      <c r="I47" s="151">
        <f>F47+G47+H47</f>
        <v>0</v>
      </c>
      <c r="J47" s="152" t="str">
        <f>IF(CenaCelkemVypocet=0,"",I47/CenaCelkemVypocet*100)</f>
        <v/>
      </c>
    </row>
    <row r="48" spans="1:10" ht="25.5" customHeight="1" x14ac:dyDescent="0.25">
      <c r="A48" s="135">
        <v>3</v>
      </c>
      <c r="B48" s="159" t="s">
        <v>62</v>
      </c>
      <c r="C48" s="147" t="s">
        <v>63</v>
      </c>
      <c r="D48" s="147"/>
      <c r="E48" s="147"/>
      <c r="F48" s="160">
        <f>'SO01 R19050304 Pol'!AE60</f>
        <v>0</v>
      </c>
      <c r="G48" s="150">
        <f>'SO01 R19050304 Pol'!AF60</f>
        <v>0</v>
      </c>
      <c r="H48" s="150"/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5">
      <c r="A49" s="135">
        <v>3</v>
      </c>
      <c r="B49" s="159" t="s">
        <v>64</v>
      </c>
      <c r="C49" s="147" t="s">
        <v>65</v>
      </c>
      <c r="D49" s="147"/>
      <c r="E49" s="147"/>
      <c r="F49" s="160">
        <f>'SO01 R19050305 Pol'!AE140</f>
        <v>0</v>
      </c>
      <c r="G49" s="150">
        <f>'SO01 R19050305 Pol'!AF140</f>
        <v>0</v>
      </c>
      <c r="H49" s="150"/>
      <c r="I49" s="151">
        <f>F49+G49+H49</f>
        <v>0</v>
      </c>
      <c r="J49" s="152" t="str">
        <f>IF(CenaCelkemVypocet=0,"",I49/CenaCelkemVypocet*100)</f>
        <v/>
      </c>
    </row>
    <row r="50" spans="1:10" ht="25.5" customHeight="1" x14ac:dyDescent="0.25">
      <c r="A50" s="135"/>
      <c r="B50" s="161" t="s">
        <v>66</v>
      </c>
      <c r="C50" s="162"/>
      <c r="D50" s="162"/>
      <c r="E50" s="162"/>
      <c r="F50" s="163">
        <f>SUMIF(A39:A49,"=1",F39:F49)</f>
        <v>0</v>
      </c>
      <c r="G50" s="164">
        <f>SUMIF(A39:A49,"=1",G39:G49)</f>
        <v>0</v>
      </c>
      <c r="H50" s="164">
        <f>SUMIF(A39:A49,"=1",H39:H49)</f>
        <v>0</v>
      </c>
      <c r="I50" s="165">
        <f>SUMIF(A39:A49,"=1",I39:I49)</f>
        <v>0</v>
      </c>
      <c r="J50" s="166">
        <f>SUMIF(A39:A49,"=1",J39:J49)</f>
        <v>0</v>
      </c>
    </row>
    <row r="54" spans="1:10" ht="15.5" x14ac:dyDescent="0.35">
      <c r="B54" s="177" t="s">
        <v>68</v>
      </c>
    </row>
    <row r="56" spans="1:10" ht="25.5" customHeight="1" x14ac:dyDescent="0.25">
      <c r="A56" s="179"/>
      <c r="B56" s="182" t="s">
        <v>17</v>
      </c>
      <c r="C56" s="182" t="s">
        <v>5</v>
      </c>
      <c r="D56" s="183"/>
      <c r="E56" s="183"/>
      <c r="F56" s="184" t="s">
        <v>69</v>
      </c>
      <c r="G56" s="184"/>
      <c r="H56" s="184"/>
      <c r="I56" s="184" t="s">
        <v>29</v>
      </c>
      <c r="J56" s="184" t="s">
        <v>0</v>
      </c>
    </row>
    <row r="57" spans="1:10" ht="36.75" customHeight="1" x14ac:dyDescent="0.25">
      <c r="A57" s="180"/>
      <c r="B57" s="185" t="s">
        <v>70</v>
      </c>
      <c r="C57" s="186" t="s">
        <v>71</v>
      </c>
      <c r="D57" s="187"/>
      <c r="E57" s="187"/>
      <c r="F57" s="193" t="s">
        <v>24</v>
      </c>
      <c r="G57" s="194"/>
      <c r="H57" s="194"/>
      <c r="I57" s="194">
        <f>'SO01 R19050305 Pol'!G8</f>
        <v>0</v>
      </c>
      <c r="J57" s="191" t="str">
        <f>IF(I83=0,"",I57/I83*100)</f>
        <v/>
      </c>
    </row>
    <row r="58" spans="1:10" ht="36.75" customHeight="1" x14ac:dyDescent="0.25">
      <c r="A58" s="180"/>
      <c r="B58" s="185" t="s">
        <v>72</v>
      </c>
      <c r="C58" s="186" t="s">
        <v>73</v>
      </c>
      <c r="D58" s="187"/>
      <c r="E58" s="187"/>
      <c r="F58" s="193" t="s">
        <v>24</v>
      </c>
      <c r="G58" s="194"/>
      <c r="H58" s="194"/>
      <c r="I58" s="194">
        <f>'SO01 R19050305 Pol'!G107</f>
        <v>0</v>
      </c>
      <c r="J58" s="191" t="str">
        <f>IF(I83=0,"",I58/I83*100)</f>
        <v/>
      </c>
    </row>
    <row r="59" spans="1:10" ht="36.75" customHeight="1" x14ac:dyDescent="0.25">
      <c r="A59" s="180"/>
      <c r="B59" s="185" t="s">
        <v>74</v>
      </c>
      <c r="C59" s="186" t="s">
        <v>75</v>
      </c>
      <c r="D59" s="187"/>
      <c r="E59" s="187"/>
      <c r="F59" s="193" t="s">
        <v>24</v>
      </c>
      <c r="G59" s="194"/>
      <c r="H59" s="194"/>
      <c r="I59" s="194">
        <f>'SO01 R19050305 Pol'!G45</f>
        <v>0</v>
      </c>
      <c r="J59" s="191" t="str">
        <f>IF(I83=0,"",I59/I83*100)</f>
        <v/>
      </c>
    </row>
    <row r="60" spans="1:10" ht="36.75" customHeight="1" x14ac:dyDescent="0.25">
      <c r="A60" s="180"/>
      <c r="B60" s="185" t="s">
        <v>76</v>
      </c>
      <c r="C60" s="186" t="s">
        <v>77</v>
      </c>
      <c r="D60" s="187"/>
      <c r="E60" s="187"/>
      <c r="F60" s="193" t="s">
        <v>24</v>
      </c>
      <c r="G60" s="194"/>
      <c r="H60" s="194"/>
      <c r="I60" s="194">
        <f>'SO01 R19050305 Pol'!G82</f>
        <v>0</v>
      </c>
      <c r="J60" s="191" t="str">
        <f>IF(I83=0,"",I60/I83*100)</f>
        <v/>
      </c>
    </row>
    <row r="61" spans="1:10" ht="36.75" customHeight="1" x14ac:dyDescent="0.25">
      <c r="A61" s="180"/>
      <c r="B61" s="185" t="s">
        <v>78</v>
      </c>
      <c r="C61" s="186" t="s">
        <v>79</v>
      </c>
      <c r="D61" s="187"/>
      <c r="E61" s="187"/>
      <c r="F61" s="193" t="s">
        <v>24</v>
      </c>
      <c r="G61" s="194"/>
      <c r="H61" s="194"/>
      <c r="I61" s="194">
        <f>'SO01 R19050305 Pol'!G89</f>
        <v>0</v>
      </c>
      <c r="J61" s="191" t="str">
        <f>IF(I83=0,"",I61/I83*100)</f>
        <v/>
      </c>
    </row>
    <row r="62" spans="1:10" ht="36.75" customHeight="1" x14ac:dyDescent="0.25">
      <c r="A62" s="180"/>
      <c r="B62" s="185" t="s">
        <v>80</v>
      </c>
      <c r="C62" s="186" t="s">
        <v>81</v>
      </c>
      <c r="D62" s="187"/>
      <c r="E62" s="187"/>
      <c r="F62" s="193" t="s">
        <v>24</v>
      </c>
      <c r="G62" s="194"/>
      <c r="H62" s="194"/>
      <c r="I62" s="194">
        <f>'SO01 R19050305 Pol'!G94</f>
        <v>0</v>
      </c>
      <c r="J62" s="191" t="str">
        <f>IF(I83=0,"",I62/I83*100)</f>
        <v/>
      </c>
    </row>
    <row r="63" spans="1:10" ht="36.75" customHeight="1" x14ac:dyDescent="0.25">
      <c r="A63" s="180"/>
      <c r="B63" s="185" t="s">
        <v>82</v>
      </c>
      <c r="C63" s="186" t="s">
        <v>83</v>
      </c>
      <c r="D63" s="187"/>
      <c r="E63" s="187"/>
      <c r="F63" s="193" t="s">
        <v>24</v>
      </c>
      <c r="G63" s="194"/>
      <c r="H63" s="194"/>
      <c r="I63" s="194">
        <f>'SO01 R19050305 Pol'!G112</f>
        <v>0</v>
      </c>
      <c r="J63" s="191" t="str">
        <f>IF(I83=0,"",I63/I83*100)</f>
        <v/>
      </c>
    </row>
    <row r="64" spans="1:10" ht="36.75" customHeight="1" x14ac:dyDescent="0.25">
      <c r="A64" s="180"/>
      <c r="B64" s="185" t="s">
        <v>84</v>
      </c>
      <c r="C64" s="186" t="s">
        <v>85</v>
      </c>
      <c r="D64" s="187"/>
      <c r="E64" s="187"/>
      <c r="F64" s="193" t="s">
        <v>24</v>
      </c>
      <c r="G64" s="194"/>
      <c r="H64" s="194"/>
      <c r="I64" s="194">
        <f>'SO01 R19050305 Pol'!G119</f>
        <v>0</v>
      </c>
      <c r="J64" s="191" t="str">
        <f>IF(I83=0,"",I64/I83*100)</f>
        <v/>
      </c>
    </row>
    <row r="65" spans="1:10" ht="36.75" customHeight="1" x14ac:dyDescent="0.25">
      <c r="A65" s="180"/>
      <c r="B65" s="185" t="s">
        <v>86</v>
      </c>
      <c r="C65" s="186" t="s">
        <v>87</v>
      </c>
      <c r="D65" s="187"/>
      <c r="E65" s="187"/>
      <c r="F65" s="193" t="s">
        <v>24</v>
      </c>
      <c r="G65" s="194"/>
      <c r="H65" s="194"/>
      <c r="I65" s="194">
        <f>'SO01 R19050305 Pol'!G130</f>
        <v>0</v>
      </c>
      <c r="J65" s="191" t="str">
        <f>IF(I83=0,"",I65/I83*100)</f>
        <v/>
      </c>
    </row>
    <row r="66" spans="1:10" ht="36.75" customHeight="1" x14ac:dyDescent="0.25">
      <c r="A66" s="180"/>
      <c r="B66" s="185" t="s">
        <v>88</v>
      </c>
      <c r="C66" s="186" t="s">
        <v>89</v>
      </c>
      <c r="D66" s="187"/>
      <c r="E66" s="187"/>
      <c r="F66" s="193" t="s">
        <v>24</v>
      </c>
      <c r="G66" s="194"/>
      <c r="H66" s="194"/>
      <c r="I66" s="194">
        <f>'SO01 R19050301 Pol'!G8</f>
        <v>0</v>
      </c>
      <c r="J66" s="191" t="str">
        <f>IF(I83=0,"",I66/I83*100)</f>
        <v/>
      </c>
    </row>
    <row r="67" spans="1:10" ht="36.75" customHeight="1" x14ac:dyDescent="0.25">
      <c r="A67" s="180"/>
      <c r="B67" s="185" t="s">
        <v>90</v>
      </c>
      <c r="C67" s="186" t="s">
        <v>91</v>
      </c>
      <c r="D67" s="187"/>
      <c r="E67" s="187"/>
      <c r="F67" s="193" t="s">
        <v>24</v>
      </c>
      <c r="G67" s="194"/>
      <c r="H67" s="194"/>
      <c r="I67" s="194">
        <f>'SO01 R19050301 Pol'!G22</f>
        <v>0</v>
      </c>
      <c r="J67" s="191" t="str">
        <f>IF(I83=0,"",I67/I83*100)</f>
        <v/>
      </c>
    </row>
    <row r="68" spans="1:10" ht="36.75" customHeight="1" x14ac:dyDescent="0.25">
      <c r="A68" s="180"/>
      <c r="B68" s="185" t="s">
        <v>92</v>
      </c>
      <c r="C68" s="186" t="s">
        <v>93</v>
      </c>
      <c r="D68" s="187"/>
      <c r="E68" s="187"/>
      <c r="F68" s="193" t="s">
        <v>24</v>
      </c>
      <c r="G68" s="194"/>
      <c r="H68" s="194"/>
      <c r="I68" s="194">
        <f>'SO01 R19050301a Pol'!G8+'SO01 R19050301a Pol'!G24</f>
        <v>0</v>
      </c>
      <c r="J68" s="191" t="str">
        <f>IF(I83=0,"",I68/I83*100)</f>
        <v/>
      </c>
    </row>
    <row r="69" spans="1:10" ht="36.75" customHeight="1" x14ac:dyDescent="0.25">
      <c r="A69" s="180"/>
      <c r="B69" s="185" t="s">
        <v>94</v>
      </c>
      <c r="C69" s="186" t="s">
        <v>95</v>
      </c>
      <c r="D69" s="187"/>
      <c r="E69" s="187"/>
      <c r="F69" s="193" t="s">
        <v>25</v>
      </c>
      <c r="G69" s="194"/>
      <c r="H69" s="194"/>
      <c r="I69" s="194">
        <f>'SO01 R19050301a Pol'!G38+'SO01 R19050301b Pol'!G8+'SO01 R19050302 Pol'!G8+'SO01 R19050304 Pol'!G8</f>
        <v>0</v>
      </c>
      <c r="J69" s="191" t="str">
        <f>IF(I83=0,"",I69/I83*100)</f>
        <v/>
      </c>
    </row>
    <row r="70" spans="1:10" ht="36.75" customHeight="1" x14ac:dyDescent="0.25">
      <c r="A70" s="180"/>
      <c r="B70" s="185" t="s">
        <v>96</v>
      </c>
      <c r="C70" s="186" t="s">
        <v>97</v>
      </c>
      <c r="D70" s="187"/>
      <c r="E70" s="187"/>
      <c r="F70" s="193" t="s">
        <v>25</v>
      </c>
      <c r="G70" s="194"/>
      <c r="H70" s="194"/>
      <c r="I70" s="194">
        <f>'SO01 R19050302 Pol'!G22</f>
        <v>0</v>
      </c>
      <c r="J70" s="191" t="str">
        <f>IF(I83=0,"",I70/I83*100)</f>
        <v/>
      </c>
    </row>
    <row r="71" spans="1:10" ht="36.75" customHeight="1" x14ac:dyDescent="0.25">
      <c r="A71" s="180"/>
      <c r="B71" s="185" t="s">
        <v>98</v>
      </c>
      <c r="C71" s="186" t="s">
        <v>99</v>
      </c>
      <c r="D71" s="187"/>
      <c r="E71" s="187"/>
      <c r="F71" s="193" t="s">
        <v>25</v>
      </c>
      <c r="G71" s="194"/>
      <c r="H71" s="194"/>
      <c r="I71" s="194">
        <f>'SO01 R19050303 Pol'!G8</f>
        <v>0</v>
      </c>
      <c r="J71" s="191" t="str">
        <f>IF(I83=0,"",I71/I83*100)</f>
        <v/>
      </c>
    </row>
    <row r="72" spans="1:10" ht="36.75" customHeight="1" x14ac:dyDescent="0.25">
      <c r="A72" s="180"/>
      <c r="B72" s="185" t="s">
        <v>100</v>
      </c>
      <c r="C72" s="186" t="s">
        <v>101</v>
      </c>
      <c r="D72" s="187"/>
      <c r="E72" s="187"/>
      <c r="F72" s="193" t="s">
        <v>25</v>
      </c>
      <c r="G72" s="194"/>
      <c r="H72" s="194"/>
      <c r="I72" s="194">
        <f>'SO01 R19050301 Pol'!G26</f>
        <v>0</v>
      </c>
      <c r="J72" s="191" t="str">
        <f>IF(I83=0,"",I72/I83*100)</f>
        <v/>
      </c>
    </row>
    <row r="73" spans="1:10" ht="36.75" customHeight="1" x14ac:dyDescent="0.25">
      <c r="A73" s="180"/>
      <c r="B73" s="185" t="s">
        <v>102</v>
      </c>
      <c r="C73" s="186" t="s">
        <v>63</v>
      </c>
      <c r="D73" s="187"/>
      <c r="E73" s="187"/>
      <c r="F73" s="193" t="s">
        <v>25</v>
      </c>
      <c r="G73" s="194"/>
      <c r="H73" s="194"/>
      <c r="I73" s="194">
        <f>'SO01 R19050301a Pol'!G48+'SO01 R19050304 Pol'!G14</f>
        <v>0</v>
      </c>
      <c r="J73" s="191" t="str">
        <f>IF(I83=0,"",I73/I83*100)</f>
        <v/>
      </c>
    </row>
    <row r="74" spans="1:10" ht="36.75" customHeight="1" x14ac:dyDescent="0.25">
      <c r="A74" s="180"/>
      <c r="B74" s="185" t="s">
        <v>103</v>
      </c>
      <c r="C74" s="186" t="s">
        <v>104</v>
      </c>
      <c r="D74" s="187"/>
      <c r="E74" s="187"/>
      <c r="F74" s="193" t="s">
        <v>25</v>
      </c>
      <c r="G74" s="194"/>
      <c r="H74" s="194"/>
      <c r="I74" s="194">
        <f>'SO01 R19050302 Pol'!G25</f>
        <v>0</v>
      </c>
      <c r="J74" s="191" t="str">
        <f>IF(I83=0,"",I74/I83*100)</f>
        <v/>
      </c>
    </row>
    <row r="75" spans="1:10" ht="36.75" customHeight="1" x14ac:dyDescent="0.25">
      <c r="A75" s="180"/>
      <c r="B75" s="185" t="s">
        <v>105</v>
      </c>
      <c r="C75" s="186" t="s">
        <v>106</v>
      </c>
      <c r="D75" s="187"/>
      <c r="E75" s="187"/>
      <c r="F75" s="193" t="s">
        <v>25</v>
      </c>
      <c r="G75" s="194"/>
      <c r="H75" s="194"/>
      <c r="I75" s="194">
        <f>'SO01 R19050301a Pol'!G53</f>
        <v>0</v>
      </c>
      <c r="J75" s="191" t="str">
        <f>IF(I83=0,"",I75/I83*100)</f>
        <v/>
      </c>
    </row>
    <row r="76" spans="1:10" ht="36.75" customHeight="1" x14ac:dyDescent="0.25">
      <c r="A76" s="180"/>
      <c r="B76" s="185" t="s">
        <v>107</v>
      </c>
      <c r="C76" s="186" t="s">
        <v>108</v>
      </c>
      <c r="D76" s="187"/>
      <c r="E76" s="187"/>
      <c r="F76" s="193" t="s">
        <v>25</v>
      </c>
      <c r="G76" s="194"/>
      <c r="H76" s="194"/>
      <c r="I76" s="194">
        <f>'SO01 R19050301a Pol'!G66+'SO01 R19050301b Pol'!G18+'SO01 R19050302 Pol'!G30</f>
        <v>0</v>
      </c>
      <c r="J76" s="191" t="str">
        <f>IF(I83=0,"",I76/I83*100)</f>
        <v/>
      </c>
    </row>
    <row r="77" spans="1:10" ht="36.75" customHeight="1" x14ac:dyDescent="0.25">
      <c r="A77" s="180"/>
      <c r="B77" s="185" t="s">
        <v>109</v>
      </c>
      <c r="C77" s="186" t="s">
        <v>110</v>
      </c>
      <c r="D77" s="187"/>
      <c r="E77" s="187"/>
      <c r="F77" s="193" t="s">
        <v>25</v>
      </c>
      <c r="G77" s="194"/>
      <c r="H77" s="194"/>
      <c r="I77" s="194">
        <f>'SO01 R19050301a Pol'!G75+'SO01 R19050301b Pol'!G29+'SO01 R19050301c Pol'!G8+'SO01 R19050302 Pol'!G56</f>
        <v>0</v>
      </c>
      <c r="J77" s="191" t="str">
        <f>IF(I83=0,"",I77/I83*100)</f>
        <v/>
      </c>
    </row>
    <row r="78" spans="1:10" ht="36.75" customHeight="1" x14ac:dyDescent="0.25">
      <c r="A78" s="180"/>
      <c r="B78" s="185" t="s">
        <v>111</v>
      </c>
      <c r="C78" s="186" t="s">
        <v>112</v>
      </c>
      <c r="D78" s="187"/>
      <c r="E78" s="187"/>
      <c r="F78" s="193" t="s">
        <v>25</v>
      </c>
      <c r="G78" s="194"/>
      <c r="H78" s="194"/>
      <c r="I78" s="194">
        <f>'SO01 R19050301a Pol'!G88+'SO01 R19050301b Pol'!G40+'SO01 R19050301c Pol'!G15+'SO01 R19050302 Pol'!G87</f>
        <v>0</v>
      </c>
      <c r="J78" s="191" t="str">
        <f>IF(I83=0,"",I78/I83*100)</f>
        <v/>
      </c>
    </row>
    <row r="79" spans="1:10" ht="36.75" customHeight="1" x14ac:dyDescent="0.25">
      <c r="A79" s="180"/>
      <c r="B79" s="185" t="s">
        <v>113</v>
      </c>
      <c r="C79" s="186" t="s">
        <v>114</v>
      </c>
      <c r="D79" s="187"/>
      <c r="E79" s="187"/>
      <c r="F79" s="193" t="s">
        <v>25</v>
      </c>
      <c r="G79" s="194"/>
      <c r="H79" s="194"/>
      <c r="I79" s="194">
        <f>'SO01 R19050301a Pol'!G105+'SO01 R19050301b Pol'!G49+'SO01 R19050303 Pol'!G53</f>
        <v>0</v>
      </c>
      <c r="J79" s="191" t="str">
        <f>IF(I83=0,"",I79/I83*100)</f>
        <v/>
      </c>
    </row>
    <row r="80" spans="1:10" ht="36.75" customHeight="1" x14ac:dyDescent="0.25">
      <c r="A80" s="180"/>
      <c r="B80" s="185" t="s">
        <v>115</v>
      </c>
      <c r="C80" s="186" t="s">
        <v>116</v>
      </c>
      <c r="D80" s="187"/>
      <c r="E80" s="187"/>
      <c r="F80" s="193" t="s">
        <v>25</v>
      </c>
      <c r="G80" s="194"/>
      <c r="H80" s="194"/>
      <c r="I80" s="194">
        <f>'SO01 R19050302 Pol'!G130+'SO01 R19050303 Pol'!G56</f>
        <v>0</v>
      </c>
      <c r="J80" s="191" t="str">
        <f>IF(I83=0,"",I80/I83*100)</f>
        <v/>
      </c>
    </row>
    <row r="81" spans="1:10" ht="36.75" customHeight="1" x14ac:dyDescent="0.25">
      <c r="A81" s="180"/>
      <c r="B81" s="185" t="s">
        <v>117</v>
      </c>
      <c r="C81" s="186" t="s">
        <v>27</v>
      </c>
      <c r="D81" s="187"/>
      <c r="E81" s="187"/>
      <c r="F81" s="193" t="s">
        <v>117</v>
      </c>
      <c r="G81" s="194"/>
      <c r="H81" s="194"/>
      <c r="I81" s="194">
        <f>'SO01 R19050301 Pol'!G29+'SO01 R19050301a Pol'!G11+'SO01 R19050301b Pol'!G52+'SO01 R19050301c Pol'!G20+'SO01 R19050302 Pol'!G140+'SO01 R19050303 Pol'!G62+'SO01 R19050304 Pol'!G37</f>
        <v>0</v>
      </c>
      <c r="J81" s="191" t="str">
        <f>IF(I83=0,"",I81/I83*100)</f>
        <v/>
      </c>
    </row>
    <row r="82" spans="1:10" ht="36.75" customHeight="1" x14ac:dyDescent="0.25">
      <c r="A82" s="180"/>
      <c r="B82" s="185" t="s">
        <v>118</v>
      </c>
      <c r="C82" s="186" t="s">
        <v>28</v>
      </c>
      <c r="D82" s="187"/>
      <c r="E82" s="187"/>
      <c r="F82" s="193" t="s">
        <v>118</v>
      </c>
      <c r="G82" s="194"/>
      <c r="H82" s="194"/>
      <c r="I82" s="194">
        <f>'SO01 R19050302 Pol'!G173+'SO01 R19050303 Pol'!G71</f>
        <v>0</v>
      </c>
      <c r="J82" s="191" t="str">
        <f>IF(I83=0,"",I82/I83*100)</f>
        <v/>
      </c>
    </row>
    <row r="83" spans="1:10" ht="25.5" customHeight="1" x14ac:dyDescent="0.25">
      <c r="A83" s="181"/>
      <c r="B83" s="188" t="s">
        <v>1</v>
      </c>
      <c r="C83" s="189"/>
      <c r="D83" s="190"/>
      <c r="E83" s="190"/>
      <c r="F83" s="195"/>
      <c r="G83" s="196"/>
      <c r="H83" s="196"/>
      <c r="I83" s="196">
        <f>SUM(I57:I82)</f>
        <v>0</v>
      </c>
      <c r="J83" s="192">
        <f>SUM(J57:J82)</f>
        <v>0</v>
      </c>
    </row>
    <row r="84" spans="1:10" x14ac:dyDescent="0.25">
      <c r="F84" s="133"/>
      <c r="G84" s="133"/>
      <c r="H84" s="133"/>
      <c r="I84" s="133"/>
      <c r="J84" s="134"/>
    </row>
    <row r="85" spans="1:10" x14ac:dyDescent="0.25">
      <c r="F85" s="133"/>
      <c r="G85" s="133"/>
      <c r="H85" s="133"/>
      <c r="I85" s="133"/>
      <c r="J85" s="134"/>
    </row>
    <row r="86" spans="1:10" x14ac:dyDescent="0.25">
      <c r="F86" s="133"/>
      <c r="G86" s="133"/>
      <c r="H86" s="133"/>
      <c r="I86" s="133"/>
      <c r="J86" s="134"/>
    </row>
  </sheetData>
  <sheetProtection algorithmName="SHA-512" hashValue="hlAqKbteMKTRayx1RobzUJ8Uaf3oFi3N5dpW2KVMB3MiPvnAwN6DqNO+LM2oLNN9bGAsRnnVsvUNoGCTxTFkGA==" saltValue="bWHAjMCQqpdIoC8GCpw7P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C80:E80"/>
    <mergeCell ref="C81:E81"/>
    <mergeCell ref="C82:E82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B50:E50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Hc08Vpg07PTwteXQVcVuVXSI0MmCxtD8Bi83+kZ8lwoISzBtKBrLCcYJWZVBxI7s/lbxiKh0VcmdsPpHx91YWg==" saltValue="od8LWcsanbihr0+yi00Un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5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119</v>
      </c>
      <c r="B1" s="198"/>
      <c r="C1" s="198"/>
      <c r="D1" s="198"/>
      <c r="E1" s="198"/>
      <c r="F1" s="198"/>
      <c r="G1" s="198"/>
      <c r="AG1" t="s">
        <v>120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121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121</v>
      </c>
      <c r="AG3" t="s">
        <v>122</v>
      </c>
    </row>
    <row r="4" spans="1:60" ht="25" customHeight="1" x14ac:dyDescent="0.25">
      <c r="A4" s="203" t="s">
        <v>9</v>
      </c>
      <c r="B4" s="204" t="s">
        <v>50</v>
      </c>
      <c r="C4" s="205" t="s">
        <v>51</v>
      </c>
      <c r="D4" s="206"/>
      <c r="E4" s="206"/>
      <c r="F4" s="206"/>
      <c r="G4" s="207"/>
      <c r="AG4" t="s">
        <v>123</v>
      </c>
    </row>
    <row r="5" spans="1:60" x14ac:dyDescent="0.25">
      <c r="D5" s="10"/>
    </row>
    <row r="6" spans="1:60" ht="37.5" x14ac:dyDescent="0.25">
      <c r="A6" s="209" t="s">
        <v>124</v>
      </c>
      <c r="B6" s="211" t="s">
        <v>125</v>
      </c>
      <c r="C6" s="211" t="s">
        <v>126</v>
      </c>
      <c r="D6" s="210" t="s">
        <v>127</v>
      </c>
      <c r="E6" s="209" t="s">
        <v>128</v>
      </c>
      <c r="F6" s="208" t="s">
        <v>129</v>
      </c>
      <c r="G6" s="209" t="s">
        <v>29</v>
      </c>
      <c r="H6" s="212" t="s">
        <v>30</v>
      </c>
      <c r="I6" s="212" t="s">
        <v>130</v>
      </c>
      <c r="J6" s="212" t="s">
        <v>31</v>
      </c>
      <c r="K6" s="212" t="s">
        <v>131</v>
      </c>
      <c r="L6" s="212" t="s">
        <v>132</v>
      </c>
      <c r="M6" s="212" t="s">
        <v>133</v>
      </c>
      <c r="N6" s="212" t="s">
        <v>134</v>
      </c>
      <c r="O6" s="212" t="s">
        <v>135</v>
      </c>
      <c r="P6" s="212" t="s">
        <v>136</v>
      </c>
      <c r="Q6" s="212" t="s">
        <v>137</v>
      </c>
      <c r="R6" s="212" t="s">
        <v>138</v>
      </c>
      <c r="S6" s="212" t="s">
        <v>139</v>
      </c>
      <c r="T6" s="212" t="s">
        <v>140</v>
      </c>
      <c r="U6" s="212" t="s">
        <v>141</v>
      </c>
      <c r="V6" s="212" t="s">
        <v>142</v>
      </c>
      <c r="W6" s="212" t="s">
        <v>143</v>
      </c>
      <c r="X6" s="212" t="s">
        <v>144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ht="13" x14ac:dyDescent="0.25">
      <c r="A8" s="226" t="s">
        <v>145</v>
      </c>
      <c r="B8" s="227" t="s">
        <v>88</v>
      </c>
      <c r="C8" s="246" t="s">
        <v>89</v>
      </c>
      <c r="D8" s="228"/>
      <c r="E8" s="229"/>
      <c r="F8" s="230"/>
      <c r="G8" s="230">
        <f>SUMIF(AG9:AG21,"&lt;&gt;NOR",G9:G21)</f>
        <v>0</v>
      </c>
      <c r="H8" s="230"/>
      <c r="I8" s="230">
        <f>SUM(I9:I21)</f>
        <v>0</v>
      </c>
      <c r="J8" s="230"/>
      <c r="K8" s="230">
        <f>SUM(K9:K21)</f>
        <v>0</v>
      </c>
      <c r="L8" s="230"/>
      <c r="M8" s="230">
        <f>SUM(M9:M21)</f>
        <v>0</v>
      </c>
      <c r="N8" s="230"/>
      <c r="O8" s="230">
        <f>SUM(O9:O21)</f>
        <v>4.0199999999999996</v>
      </c>
      <c r="P8" s="230"/>
      <c r="Q8" s="230">
        <f>SUM(Q9:Q21)</f>
        <v>0</v>
      </c>
      <c r="R8" s="230"/>
      <c r="S8" s="230"/>
      <c r="T8" s="231"/>
      <c r="U8" s="225"/>
      <c r="V8" s="225">
        <f>SUM(V9:V21)</f>
        <v>6.44</v>
      </c>
      <c r="W8" s="225"/>
      <c r="X8" s="225"/>
      <c r="AG8" t="s">
        <v>146</v>
      </c>
    </row>
    <row r="9" spans="1:60" outlineLevel="1" x14ac:dyDescent="0.25">
      <c r="A9" s="232">
        <v>1</v>
      </c>
      <c r="B9" s="233" t="s">
        <v>147</v>
      </c>
      <c r="C9" s="247" t="s">
        <v>148</v>
      </c>
      <c r="D9" s="234" t="s">
        <v>149</v>
      </c>
      <c r="E9" s="235">
        <v>1.53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2.5249999999999999</v>
      </c>
      <c r="O9" s="237">
        <f>ROUND(E9*N9,2)</f>
        <v>3.86</v>
      </c>
      <c r="P9" s="237">
        <v>0</v>
      </c>
      <c r="Q9" s="237">
        <f>ROUND(E9*P9,2)</f>
        <v>0</v>
      </c>
      <c r="R9" s="237" t="s">
        <v>150</v>
      </c>
      <c r="S9" s="237" t="s">
        <v>151</v>
      </c>
      <c r="T9" s="238" t="s">
        <v>151</v>
      </c>
      <c r="U9" s="223">
        <v>0.47699999999999998</v>
      </c>
      <c r="V9" s="223">
        <f>ROUND(E9*U9,2)</f>
        <v>0.73</v>
      </c>
      <c r="W9" s="223"/>
      <c r="X9" s="223" t="s">
        <v>152</v>
      </c>
      <c r="Y9" s="213"/>
      <c r="Z9" s="213"/>
      <c r="AA9" s="213"/>
      <c r="AB9" s="213"/>
      <c r="AC9" s="213"/>
      <c r="AD9" s="213"/>
      <c r="AE9" s="213"/>
      <c r="AF9" s="213"/>
      <c r="AG9" s="213" t="s">
        <v>153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48" t="s">
        <v>154</v>
      </c>
      <c r="D10" s="239"/>
      <c r="E10" s="239"/>
      <c r="F10" s="239"/>
      <c r="G10" s="239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155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49"/>
      <c r="D11" s="241"/>
      <c r="E11" s="241"/>
      <c r="F11" s="241"/>
      <c r="G11" s="241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156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32">
        <v>2</v>
      </c>
      <c r="B12" s="233" t="s">
        <v>157</v>
      </c>
      <c r="C12" s="247" t="s">
        <v>158</v>
      </c>
      <c r="D12" s="234" t="s">
        <v>159</v>
      </c>
      <c r="E12" s="235">
        <v>2.5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7">
        <v>3.9199999999999999E-2</v>
      </c>
      <c r="O12" s="237">
        <f>ROUND(E12*N12,2)</f>
        <v>0.1</v>
      </c>
      <c r="P12" s="237">
        <v>0</v>
      </c>
      <c r="Q12" s="237">
        <f>ROUND(E12*P12,2)</f>
        <v>0</v>
      </c>
      <c r="R12" s="237" t="s">
        <v>150</v>
      </c>
      <c r="S12" s="237" t="s">
        <v>151</v>
      </c>
      <c r="T12" s="238" t="s">
        <v>151</v>
      </c>
      <c r="U12" s="223">
        <v>1.6</v>
      </c>
      <c r="V12" s="223">
        <f>ROUND(E12*U12,2)</f>
        <v>4</v>
      </c>
      <c r="W12" s="223"/>
      <c r="X12" s="223" t="s">
        <v>152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153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0.5" outlineLevel="1" x14ac:dyDescent="0.25">
      <c r="A13" s="220"/>
      <c r="B13" s="221"/>
      <c r="C13" s="248" t="s">
        <v>160</v>
      </c>
      <c r="D13" s="239"/>
      <c r="E13" s="239"/>
      <c r="F13" s="239"/>
      <c r="G13" s="239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155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42" t="str">
        <f>C13</f>
        <v>svislé nebo šikmé (odkloněné) , půdorysně přímé nebo zalomené, stěn základových desek ve volných nebo zapažených jámách, rýhách, šachtách, včetně případných vzpěr,</v>
      </c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49"/>
      <c r="D14" s="241"/>
      <c r="E14" s="241"/>
      <c r="F14" s="241"/>
      <c r="G14" s="241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156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32">
        <v>3</v>
      </c>
      <c r="B15" s="233" t="s">
        <v>161</v>
      </c>
      <c r="C15" s="247" t="s">
        <v>162</v>
      </c>
      <c r="D15" s="234" t="s">
        <v>159</v>
      </c>
      <c r="E15" s="235">
        <v>2.5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150</v>
      </c>
      <c r="S15" s="237" t="s">
        <v>151</v>
      </c>
      <c r="T15" s="238" t="s">
        <v>151</v>
      </c>
      <c r="U15" s="223">
        <v>0.32</v>
      </c>
      <c r="V15" s="223">
        <f>ROUND(E15*U15,2)</f>
        <v>0.8</v>
      </c>
      <c r="W15" s="223"/>
      <c r="X15" s="223" t="s">
        <v>152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153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0.5" outlineLevel="1" x14ac:dyDescent="0.25">
      <c r="A16" s="220"/>
      <c r="B16" s="221"/>
      <c r="C16" s="248" t="s">
        <v>160</v>
      </c>
      <c r="D16" s="239"/>
      <c r="E16" s="239"/>
      <c r="F16" s="239"/>
      <c r="G16" s="239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155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42" t="str">
        <f>C16</f>
        <v>svislé nebo šikmé (odkloněné) , půdorysně přímé nebo zalomené, stěn základových desek ve volných nebo zapažených jámách, rýhách, šachtách, včetně případných vzpěr,</v>
      </c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50" t="s">
        <v>163</v>
      </c>
      <c r="D17" s="243"/>
      <c r="E17" s="243"/>
      <c r="F17" s="243"/>
      <c r="G17" s="24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164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49"/>
      <c r="D18" s="241"/>
      <c r="E18" s="241"/>
      <c r="F18" s="241"/>
      <c r="G18" s="241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156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32">
        <v>4</v>
      </c>
      <c r="B19" s="233" t="s">
        <v>165</v>
      </c>
      <c r="C19" s="247" t="s">
        <v>166</v>
      </c>
      <c r="D19" s="234" t="s">
        <v>167</v>
      </c>
      <c r="E19" s="235">
        <v>0.06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1.0570200000000001</v>
      </c>
      <c r="O19" s="237">
        <f>ROUND(E19*N19,2)</f>
        <v>0.06</v>
      </c>
      <c r="P19" s="237">
        <v>0</v>
      </c>
      <c r="Q19" s="237">
        <f>ROUND(E19*P19,2)</f>
        <v>0</v>
      </c>
      <c r="R19" s="237" t="s">
        <v>150</v>
      </c>
      <c r="S19" s="237" t="s">
        <v>151</v>
      </c>
      <c r="T19" s="238" t="s">
        <v>151</v>
      </c>
      <c r="U19" s="223">
        <v>15.231</v>
      </c>
      <c r="V19" s="223">
        <f>ROUND(E19*U19,2)</f>
        <v>0.91</v>
      </c>
      <c r="W19" s="223"/>
      <c r="X19" s="223" t="s">
        <v>152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153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48" t="s">
        <v>168</v>
      </c>
      <c r="D20" s="239"/>
      <c r="E20" s="239"/>
      <c r="F20" s="239"/>
      <c r="G20" s="239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155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20"/>
      <c r="B21" s="221"/>
      <c r="C21" s="249"/>
      <c r="D21" s="241"/>
      <c r="E21" s="241"/>
      <c r="F21" s="241"/>
      <c r="G21" s="241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156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13" x14ac:dyDescent="0.25">
      <c r="A22" s="226" t="s">
        <v>145</v>
      </c>
      <c r="B22" s="227" t="s">
        <v>90</v>
      </c>
      <c r="C22" s="246" t="s">
        <v>91</v>
      </c>
      <c r="D22" s="228"/>
      <c r="E22" s="229"/>
      <c r="F22" s="230"/>
      <c r="G22" s="230">
        <f>SUMIF(AG23:AG25,"&lt;&gt;NOR",G23:G25)</f>
        <v>0</v>
      </c>
      <c r="H22" s="230"/>
      <c r="I22" s="230">
        <f>SUM(I23:I25)</f>
        <v>0</v>
      </c>
      <c r="J22" s="230"/>
      <c r="K22" s="230">
        <f>SUM(K23:K25)</f>
        <v>0</v>
      </c>
      <c r="L22" s="230"/>
      <c r="M22" s="230">
        <f>SUM(M23:M25)</f>
        <v>0</v>
      </c>
      <c r="N22" s="230"/>
      <c r="O22" s="230">
        <f>SUM(O23:O25)</f>
        <v>0.04</v>
      </c>
      <c r="P22" s="230"/>
      <c r="Q22" s="230">
        <f>SUM(Q23:Q25)</f>
        <v>0</v>
      </c>
      <c r="R22" s="230"/>
      <c r="S22" s="230"/>
      <c r="T22" s="231"/>
      <c r="U22" s="225"/>
      <c r="V22" s="225">
        <f>SUM(V23:V25)</f>
        <v>0.88</v>
      </c>
      <c r="W22" s="225"/>
      <c r="X22" s="225"/>
      <c r="AG22" t="s">
        <v>146</v>
      </c>
    </row>
    <row r="23" spans="1:60" outlineLevel="1" x14ac:dyDescent="0.25">
      <c r="A23" s="232">
        <v>5</v>
      </c>
      <c r="B23" s="233" t="s">
        <v>169</v>
      </c>
      <c r="C23" s="247" t="s">
        <v>170</v>
      </c>
      <c r="D23" s="234" t="s">
        <v>171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4.3049999999999998E-2</v>
      </c>
      <c r="O23" s="237">
        <f>ROUND(E23*N23,2)</f>
        <v>0.04</v>
      </c>
      <c r="P23" s="237">
        <v>0</v>
      </c>
      <c r="Q23" s="237">
        <f>ROUND(E23*P23,2)</f>
        <v>0</v>
      </c>
      <c r="R23" s="237" t="s">
        <v>172</v>
      </c>
      <c r="S23" s="237" t="s">
        <v>151</v>
      </c>
      <c r="T23" s="238" t="s">
        <v>151</v>
      </c>
      <c r="U23" s="223">
        <v>0.87802999999999998</v>
      </c>
      <c r="V23" s="223">
        <f>ROUND(E23*U23,2)</f>
        <v>0.88</v>
      </c>
      <c r="W23" s="223"/>
      <c r="X23" s="223" t="s">
        <v>152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153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48" t="s">
        <v>173</v>
      </c>
      <c r="D24" s="239"/>
      <c r="E24" s="239"/>
      <c r="F24" s="239"/>
      <c r="G24" s="239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155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42" t="str">
        <f>C24</f>
        <v>jakoukoliv maltou, z pomocného pracovního lešení o výšce podlahy do 1900 mm a pro zatížení do 1,5 kPa,</v>
      </c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20"/>
      <c r="B25" s="221"/>
      <c r="C25" s="249"/>
      <c r="D25" s="241"/>
      <c r="E25" s="241"/>
      <c r="F25" s="241"/>
      <c r="G25" s="241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156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13" x14ac:dyDescent="0.25">
      <c r="A26" s="226" t="s">
        <v>145</v>
      </c>
      <c r="B26" s="227" t="s">
        <v>100</v>
      </c>
      <c r="C26" s="246" t="s">
        <v>101</v>
      </c>
      <c r="D26" s="228"/>
      <c r="E26" s="229"/>
      <c r="F26" s="230"/>
      <c r="G26" s="230">
        <f>SUMIF(AG27:AG28,"&lt;&gt;NOR",G27:G28)</f>
        <v>0</v>
      </c>
      <c r="H26" s="230"/>
      <c r="I26" s="230">
        <f>SUM(I27:I28)</f>
        <v>0</v>
      </c>
      <c r="J26" s="230"/>
      <c r="K26" s="230">
        <f>SUM(K27:K28)</f>
        <v>0</v>
      </c>
      <c r="L26" s="230"/>
      <c r="M26" s="230">
        <f>SUM(M27:M28)</f>
        <v>0</v>
      </c>
      <c r="N26" s="230"/>
      <c r="O26" s="230">
        <f>SUM(O27:O28)</f>
        <v>0</v>
      </c>
      <c r="P26" s="230"/>
      <c r="Q26" s="230">
        <f>SUM(Q27:Q28)</f>
        <v>0</v>
      </c>
      <c r="R26" s="230"/>
      <c r="S26" s="230"/>
      <c r="T26" s="231"/>
      <c r="U26" s="225"/>
      <c r="V26" s="225">
        <f>SUM(V27:V28)</f>
        <v>0.9</v>
      </c>
      <c r="W26" s="225"/>
      <c r="X26" s="225"/>
      <c r="AG26" t="s">
        <v>146</v>
      </c>
    </row>
    <row r="27" spans="1:60" outlineLevel="1" x14ac:dyDescent="0.25">
      <c r="A27" s="232">
        <v>6</v>
      </c>
      <c r="B27" s="233" t="s">
        <v>174</v>
      </c>
      <c r="C27" s="247" t="s">
        <v>175</v>
      </c>
      <c r="D27" s="234" t="s">
        <v>171</v>
      </c>
      <c r="E27" s="235">
        <v>1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3.0000000000000001E-5</v>
      </c>
      <c r="O27" s="237">
        <f>ROUND(E27*N27,2)</f>
        <v>0</v>
      </c>
      <c r="P27" s="237">
        <v>0</v>
      </c>
      <c r="Q27" s="237">
        <f>ROUND(E27*P27,2)</f>
        <v>0</v>
      </c>
      <c r="R27" s="237" t="s">
        <v>176</v>
      </c>
      <c r="S27" s="237" t="s">
        <v>151</v>
      </c>
      <c r="T27" s="238" t="s">
        <v>151</v>
      </c>
      <c r="U27" s="223">
        <v>0.89500000000000002</v>
      </c>
      <c r="V27" s="223">
        <f>ROUND(E27*U27,2)</f>
        <v>0.9</v>
      </c>
      <c r="W27" s="223"/>
      <c r="X27" s="223" t="s">
        <v>152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153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/>
      <c r="B28" s="221"/>
      <c r="C28" s="251"/>
      <c r="D28" s="244"/>
      <c r="E28" s="244"/>
      <c r="F28" s="244"/>
      <c r="G28" s="244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156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13" x14ac:dyDescent="0.25">
      <c r="A29" s="226" t="s">
        <v>145</v>
      </c>
      <c r="B29" s="227" t="s">
        <v>117</v>
      </c>
      <c r="C29" s="246" t="s">
        <v>27</v>
      </c>
      <c r="D29" s="228"/>
      <c r="E29" s="229"/>
      <c r="F29" s="230"/>
      <c r="G29" s="230">
        <f>SUMIF(AG30:AG41,"&lt;&gt;NOR",G30:G41)</f>
        <v>0</v>
      </c>
      <c r="H29" s="230"/>
      <c r="I29" s="230">
        <f>SUM(I30:I41)</f>
        <v>0</v>
      </c>
      <c r="J29" s="230"/>
      <c r="K29" s="230">
        <f>SUM(K30:K41)</f>
        <v>0</v>
      </c>
      <c r="L29" s="230"/>
      <c r="M29" s="230">
        <f>SUM(M30:M41)</f>
        <v>0</v>
      </c>
      <c r="N29" s="230"/>
      <c r="O29" s="230">
        <f>SUM(O30:O41)</f>
        <v>0</v>
      </c>
      <c r="P29" s="230"/>
      <c r="Q29" s="230">
        <f>SUM(Q30:Q41)</f>
        <v>0</v>
      </c>
      <c r="R29" s="230"/>
      <c r="S29" s="230"/>
      <c r="T29" s="231"/>
      <c r="U29" s="225"/>
      <c r="V29" s="225">
        <f>SUM(V30:V41)</f>
        <v>8</v>
      </c>
      <c r="W29" s="225"/>
      <c r="X29" s="225"/>
      <c r="AG29" t="s">
        <v>146</v>
      </c>
    </row>
    <row r="30" spans="1:60" outlineLevel="1" x14ac:dyDescent="0.25">
      <c r="A30" s="232">
        <v>7</v>
      </c>
      <c r="B30" s="233" t="s">
        <v>177</v>
      </c>
      <c r="C30" s="247" t="s">
        <v>178</v>
      </c>
      <c r="D30" s="234" t="s">
        <v>179</v>
      </c>
      <c r="E30" s="235">
        <v>1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180</v>
      </c>
      <c r="T30" s="238" t="s">
        <v>181</v>
      </c>
      <c r="U30" s="223">
        <v>0</v>
      </c>
      <c r="V30" s="223">
        <f>ROUND(E30*U30,2)</f>
        <v>0</v>
      </c>
      <c r="W30" s="223"/>
      <c r="X30" s="223" t="s">
        <v>152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182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51"/>
      <c r="D31" s="244"/>
      <c r="E31" s="244"/>
      <c r="F31" s="244"/>
      <c r="G31" s="244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156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32">
        <v>8</v>
      </c>
      <c r="B32" s="233" t="s">
        <v>183</v>
      </c>
      <c r="C32" s="247" t="s">
        <v>184</v>
      </c>
      <c r="D32" s="234" t="s">
        <v>179</v>
      </c>
      <c r="E32" s="235">
        <v>1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/>
      <c r="S32" s="237" t="s">
        <v>180</v>
      </c>
      <c r="T32" s="238" t="s">
        <v>181</v>
      </c>
      <c r="U32" s="223">
        <v>0</v>
      </c>
      <c r="V32" s="223">
        <f>ROUND(E32*U32,2)</f>
        <v>0</v>
      </c>
      <c r="W32" s="223"/>
      <c r="X32" s="223" t="s">
        <v>152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182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51"/>
      <c r="D33" s="244"/>
      <c r="E33" s="244"/>
      <c r="F33" s="244"/>
      <c r="G33" s="244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156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32">
        <v>9</v>
      </c>
      <c r="B34" s="233" t="s">
        <v>185</v>
      </c>
      <c r="C34" s="247" t="s">
        <v>186</v>
      </c>
      <c r="D34" s="234" t="s">
        <v>179</v>
      </c>
      <c r="E34" s="235">
        <v>1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/>
      <c r="S34" s="237" t="s">
        <v>180</v>
      </c>
      <c r="T34" s="238" t="s">
        <v>181</v>
      </c>
      <c r="U34" s="223">
        <v>0</v>
      </c>
      <c r="V34" s="223">
        <f>ROUND(E34*U34,2)</f>
        <v>0</v>
      </c>
      <c r="W34" s="223"/>
      <c r="X34" s="223" t="s">
        <v>152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182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51"/>
      <c r="D35" s="244"/>
      <c r="E35" s="244"/>
      <c r="F35" s="244"/>
      <c r="G35" s="244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156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32">
        <v>10</v>
      </c>
      <c r="B36" s="233" t="s">
        <v>187</v>
      </c>
      <c r="C36" s="247" t="s">
        <v>188</v>
      </c>
      <c r="D36" s="234" t="s">
        <v>179</v>
      </c>
      <c r="E36" s="235">
        <v>1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/>
      <c r="S36" s="237" t="s">
        <v>180</v>
      </c>
      <c r="T36" s="238" t="s">
        <v>181</v>
      </c>
      <c r="U36" s="223">
        <v>0</v>
      </c>
      <c r="V36" s="223">
        <f>ROUND(E36*U36,2)</f>
        <v>0</v>
      </c>
      <c r="W36" s="223"/>
      <c r="X36" s="223" t="s">
        <v>152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182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51"/>
      <c r="D37" s="244"/>
      <c r="E37" s="244"/>
      <c r="F37" s="244"/>
      <c r="G37" s="244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156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32">
        <v>11</v>
      </c>
      <c r="B38" s="233" t="s">
        <v>189</v>
      </c>
      <c r="C38" s="247" t="s">
        <v>190</v>
      </c>
      <c r="D38" s="234" t="s">
        <v>179</v>
      </c>
      <c r="E38" s="235">
        <v>1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/>
      <c r="S38" s="237" t="s">
        <v>180</v>
      </c>
      <c r="T38" s="238" t="s">
        <v>181</v>
      </c>
      <c r="U38" s="223">
        <v>0</v>
      </c>
      <c r="V38" s="223">
        <f>ROUND(E38*U38,2)</f>
        <v>0</v>
      </c>
      <c r="W38" s="223"/>
      <c r="X38" s="223" t="s">
        <v>152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182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51"/>
      <c r="D39" s="244"/>
      <c r="E39" s="244"/>
      <c r="F39" s="244"/>
      <c r="G39" s="244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156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32">
        <v>12</v>
      </c>
      <c r="B40" s="233" t="s">
        <v>191</v>
      </c>
      <c r="C40" s="247" t="s">
        <v>192</v>
      </c>
      <c r="D40" s="234" t="s">
        <v>193</v>
      </c>
      <c r="E40" s="235">
        <v>8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 t="s">
        <v>194</v>
      </c>
      <c r="S40" s="237" t="s">
        <v>151</v>
      </c>
      <c r="T40" s="238" t="s">
        <v>195</v>
      </c>
      <c r="U40" s="223">
        <v>1</v>
      </c>
      <c r="V40" s="223">
        <f>ROUND(E40*U40,2)</f>
        <v>8</v>
      </c>
      <c r="W40" s="223"/>
      <c r="X40" s="223" t="s">
        <v>196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197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51"/>
      <c r="D41" s="244"/>
      <c r="E41" s="244"/>
      <c r="F41" s="244"/>
      <c r="G41" s="244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156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5">
      <c r="A42" s="3"/>
      <c r="B42" s="4"/>
      <c r="C42" s="252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132</v>
      </c>
    </row>
    <row r="43" spans="1:60" ht="13" x14ac:dyDescent="0.25">
      <c r="A43" s="216"/>
      <c r="B43" s="217" t="s">
        <v>29</v>
      </c>
      <c r="C43" s="253"/>
      <c r="D43" s="218"/>
      <c r="E43" s="219"/>
      <c r="F43" s="219"/>
      <c r="G43" s="245">
        <f>G8+G22+G26+G29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198</v>
      </c>
    </row>
    <row r="44" spans="1:60" x14ac:dyDescent="0.25">
      <c r="C44" s="254"/>
      <c r="D44" s="10"/>
      <c r="AG44" t="s">
        <v>199</v>
      </c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+dN/qGOhljeiv3tQGZqgt4yGHVTB3Wlj1Lw/czE9YVSPiUy/fFmo2SZs8PTP+Q+b73VogkFbMyykbvanYlyxgg==" saltValue="d1kMuF/VM/91eHIaJfsUUg==" spinCount="100000" sheet="1"/>
  <mergeCells count="22">
    <mergeCell ref="C35:G35"/>
    <mergeCell ref="C37:G37"/>
    <mergeCell ref="C39:G39"/>
    <mergeCell ref="C41:G41"/>
    <mergeCell ref="C21:G21"/>
    <mergeCell ref="C24:G24"/>
    <mergeCell ref="C25:G25"/>
    <mergeCell ref="C28:G28"/>
    <mergeCell ref="C31:G31"/>
    <mergeCell ref="C33:G33"/>
    <mergeCell ref="C13:G13"/>
    <mergeCell ref="C14:G14"/>
    <mergeCell ref="C16:G16"/>
    <mergeCell ref="C17:G17"/>
    <mergeCell ref="C18:G18"/>
    <mergeCell ref="C20:G2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5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8" t="s">
        <v>119</v>
      </c>
      <c r="B1" s="198"/>
      <c r="C1" s="198"/>
      <c r="D1" s="198"/>
      <c r="E1" s="198"/>
      <c r="F1" s="198"/>
      <c r="G1" s="198"/>
      <c r="AG1" t="s">
        <v>120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121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121</v>
      </c>
      <c r="AG3" t="s">
        <v>122</v>
      </c>
    </row>
    <row r="4" spans="1:60" ht="25" customHeight="1" x14ac:dyDescent="0.25">
      <c r="A4" s="203" t="s">
        <v>9</v>
      </c>
      <c r="B4" s="204" t="s">
        <v>52</v>
      </c>
      <c r="C4" s="205" t="s">
        <v>53</v>
      </c>
      <c r="D4" s="206"/>
      <c r="E4" s="206"/>
      <c r="F4" s="206"/>
      <c r="G4" s="207"/>
      <c r="AG4" t="s">
        <v>123</v>
      </c>
    </row>
    <row r="5" spans="1:60" x14ac:dyDescent="0.25">
      <c r="D5" s="10"/>
    </row>
    <row r="6" spans="1:60" ht="37.5" x14ac:dyDescent="0.25">
      <c r="A6" s="209" t="s">
        <v>124</v>
      </c>
      <c r="B6" s="211" t="s">
        <v>125</v>
      </c>
      <c r="C6" s="211" t="s">
        <v>126</v>
      </c>
      <c r="D6" s="210" t="s">
        <v>127</v>
      </c>
      <c r="E6" s="209" t="s">
        <v>128</v>
      </c>
      <c r="F6" s="208" t="s">
        <v>129</v>
      </c>
      <c r="G6" s="209" t="s">
        <v>29</v>
      </c>
      <c r="H6" s="212" t="s">
        <v>30</v>
      </c>
      <c r="I6" s="212" t="s">
        <v>130</v>
      </c>
      <c r="J6" s="212" t="s">
        <v>31</v>
      </c>
      <c r="K6" s="212" t="s">
        <v>131</v>
      </c>
      <c r="L6" s="212" t="s">
        <v>132</v>
      </c>
      <c r="M6" s="212" t="s">
        <v>133</v>
      </c>
      <c r="N6" s="212" t="s">
        <v>134</v>
      </c>
      <c r="O6" s="212" t="s">
        <v>135</v>
      </c>
      <c r="P6" s="212" t="s">
        <v>136</v>
      </c>
      <c r="Q6" s="212" t="s">
        <v>137</v>
      </c>
      <c r="R6" s="212" t="s">
        <v>138</v>
      </c>
      <c r="S6" s="212" t="s">
        <v>139</v>
      </c>
      <c r="T6" s="212" t="s">
        <v>140</v>
      </c>
      <c r="U6" s="212" t="s">
        <v>141</v>
      </c>
      <c r="V6" s="212" t="s">
        <v>142</v>
      </c>
      <c r="W6" s="212" t="s">
        <v>143</v>
      </c>
      <c r="X6" s="212" t="s">
        <v>144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ht="13" x14ac:dyDescent="0.25">
      <c r="A8" s="226" t="s">
        <v>145</v>
      </c>
      <c r="B8" s="227" t="s">
        <v>92</v>
      </c>
      <c r="C8" s="246" t="s">
        <v>93</v>
      </c>
      <c r="D8" s="228"/>
      <c r="E8" s="229"/>
      <c r="F8" s="230"/>
      <c r="G8" s="230">
        <f>SUMIF(AG9:AG10,"&lt;&gt;NOR",G9:G10)</f>
        <v>0</v>
      </c>
      <c r="H8" s="230"/>
      <c r="I8" s="230">
        <f>SUM(I9:I10)</f>
        <v>0</v>
      </c>
      <c r="J8" s="230"/>
      <c r="K8" s="230">
        <f>SUM(K9:K10)</f>
        <v>0</v>
      </c>
      <c r="L8" s="230"/>
      <c r="M8" s="230">
        <f>SUM(M9:M10)</f>
        <v>0</v>
      </c>
      <c r="N8" s="230"/>
      <c r="O8" s="230">
        <f>SUM(O9:O10)</f>
        <v>0.01</v>
      </c>
      <c r="P8" s="230"/>
      <c r="Q8" s="230">
        <f>SUM(Q9:Q10)</f>
        <v>2.4</v>
      </c>
      <c r="R8" s="230"/>
      <c r="S8" s="230"/>
      <c r="T8" s="231"/>
      <c r="U8" s="225"/>
      <c r="V8" s="225">
        <f>SUM(V9:V10)</f>
        <v>9.3800000000000008</v>
      </c>
      <c r="W8" s="225"/>
      <c r="X8" s="225"/>
      <c r="AG8" t="s">
        <v>146</v>
      </c>
    </row>
    <row r="9" spans="1:60" ht="20" outlineLevel="1" x14ac:dyDescent="0.25">
      <c r="A9" s="232">
        <v>1</v>
      </c>
      <c r="B9" s="233" t="s">
        <v>200</v>
      </c>
      <c r="C9" s="247" t="s">
        <v>201</v>
      </c>
      <c r="D9" s="234" t="s">
        <v>171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9.5099999999999994E-3</v>
      </c>
      <c r="O9" s="237">
        <f>ROUND(E9*N9,2)</f>
        <v>0.01</v>
      </c>
      <c r="P9" s="237">
        <v>2.4</v>
      </c>
      <c r="Q9" s="237">
        <f>ROUND(E9*P9,2)</f>
        <v>2.4</v>
      </c>
      <c r="R9" s="237"/>
      <c r="S9" s="237" t="s">
        <v>180</v>
      </c>
      <c r="T9" s="238" t="s">
        <v>181</v>
      </c>
      <c r="U9" s="223">
        <v>9.3829999999999991</v>
      </c>
      <c r="V9" s="223">
        <f>ROUND(E9*U9,2)</f>
        <v>9.3800000000000008</v>
      </c>
      <c r="W9" s="223"/>
      <c r="X9" s="223" t="s">
        <v>152</v>
      </c>
      <c r="Y9" s="213"/>
      <c r="Z9" s="213"/>
      <c r="AA9" s="213"/>
      <c r="AB9" s="213"/>
      <c r="AC9" s="213"/>
      <c r="AD9" s="213"/>
      <c r="AE9" s="213"/>
      <c r="AF9" s="213"/>
      <c r="AG9" s="213" t="s">
        <v>153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1"/>
      <c r="D10" s="244"/>
      <c r="E10" s="244"/>
      <c r="F10" s="244"/>
      <c r="G10" s="244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156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13" x14ac:dyDescent="0.25">
      <c r="A11" s="226" t="s">
        <v>145</v>
      </c>
      <c r="B11" s="227" t="s">
        <v>117</v>
      </c>
      <c r="C11" s="246" t="s">
        <v>27</v>
      </c>
      <c r="D11" s="228"/>
      <c r="E11" s="229"/>
      <c r="F11" s="230"/>
      <c r="G11" s="230">
        <f>SUMIF(AG12:AG23,"&lt;&gt;NOR",G12:G23)</f>
        <v>0</v>
      </c>
      <c r="H11" s="230"/>
      <c r="I11" s="230">
        <f>SUM(I12:I23)</f>
        <v>0</v>
      </c>
      <c r="J11" s="230"/>
      <c r="K11" s="230">
        <f>SUM(K12:K23)</f>
        <v>0</v>
      </c>
      <c r="L11" s="230"/>
      <c r="M11" s="230">
        <f>SUM(M12:M23)</f>
        <v>0</v>
      </c>
      <c r="N11" s="230"/>
      <c r="O11" s="230">
        <f>SUM(O12:O23)</f>
        <v>0</v>
      </c>
      <c r="P11" s="230"/>
      <c r="Q11" s="230">
        <f>SUM(Q12:Q23)</f>
        <v>0</v>
      </c>
      <c r="R11" s="230"/>
      <c r="S11" s="230"/>
      <c r="T11" s="231"/>
      <c r="U11" s="225"/>
      <c r="V11" s="225">
        <f>SUM(V12:V23)</f>
        <v>8</v>
      </c>
      <c r="W11" s="225"/>
      <c r="X11" s="225"/>
      <c r="AG11" t="s">
        <v>146</v>
      </c>
    </row>
    <row r="12" spans="1:60" outlineLevel="1" x14ac:dyDescent="0.25">
      <c r="A12" s="232">
        <v>2</v>
      </c>
      <c r="B12" s="233" t="s">
        <v>177</v>
      </c>
      <c r="C12" s="247" t="s">
        <v>178</v>
      </c>
      <c r="D12" s="234" t="s">
        <v>179</v>
      </c>
      <c r="E12" s="235">
        <v>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180</v>
      </c>
      <c r="T12" s="238" t="s">
        <v>181</v>
      </c>
      <c r="U12" s="223">
        <v>0</v>
      </c>
      <c r="V12" s="223">
        <f>ROUND(E12*U12,2)</f>
        <v>0</v>
      </c>
      <c r="W12" s="223"/>
      <c r="X12" s="223" t="s">
        <v>152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182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51"/>
      <c r="D13" s="244"/>
      <c r="E13" s="244"/>
      <c r="F13" s="244"/>
      <c r="G13" s="244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156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32">
        <v>3</v>
      </c>
      <c r="B14" s="233" t="s">
        <v>183</v>
      </c>
      <c r="C14" s="247" t="s">
        <v>184</v>
      </c>
      <c r="D14" s="234" t="s">
        <v>179</v>
      </c>
      <c r="E14" s="235">
        <v>1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/>
      <c r="S14" s="237" t="s">
        <v>180</v>
      </c>
      <c r="T14" s="238" t="s">
        <v>181</v>
      </c>
      <c r="U14" s="223">
        <v>0</v>
      </c>
      <c r="V14" s="223">
        <f>ROUND(E14*U14,2)</f>
        <v>0</v>
      </c>
      <c r="W14" s="223"/>
      <c r="X14" s="223" t="s">
        <v>152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182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51"/>
      <c r="D15" s="244"/>
      <c r="E15" s="244"/>
      <c r="F15" s="244"/>
      <c r="G15" s="244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156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32">
        <v>4</v>
      </c>
      <c r="B16" s="233" t="s">
        <v>185</v>
      </c>
      <c r="C16" s="247" t="s">
        <v>186</v>
      </c>
      <c r="D16" s="234" t="s">
        <v>179</v>
      </c>
      <c r="E16" s="235">
        <v>1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/>
      <c r="S16" s="237" t="s">
        <v>180</v>
      </c>
      <c r="T16" s="238" t="s">
        <v>181</v>
      </c>
      <c r="U16" s="223">
        <v>0</v>
      </c>
      <c r="V16" s="223">
        <f>ROUND(E16*U16,2)</f>
        <v>0</v>
      </c>
      <c r="W16" s="223"/>
      <c r="X16" s="223" t="s">
        <v>152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182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51"/>
      <c r="D17" s="244"/>
      <c r="E17" s="244"/>
      <c r="F17" s="244"/>
      <c r="G17" s="244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156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32">
        <v>5</v>
      </c>
      <c r="B18" s="233" t="s">
        <v>187</v>
      </c>
      <c r="C18" s="247" t="s">
        <v>188</v>
      </c>
      <c r="D18" s="234" t="s">
        <v>179</v>
      </c>
      <c r="E18" s="235">
        <v>1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/>
      <c r="S18" s="237" t="s">
        <v>180</v>
      </c>
      <c r="T18" s="238" t="s">
        <v>181</v>
      </c>
      <c r="U18" s="223">
        <v>0</v>
      </c>
      <c r="V18" s="223">
        <f>ROUND(E18*U18,2)</f>
        <v>0</v>
      </c>
      <c r="W18" s="223"/>
      <c r="X18" s="223" t="s">
        <v>152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182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51"/>
      <c r="D19" s="244"/>
      <c r="E19" s="244"/>
      <c r="F19" s="244"/>
      <c r="G19" s="244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156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32">
        <v>6</v>
      </c>
      <c r="B20" s="233" t="s">
        <v>189</v>
      </c>
      <c r="C20" s="247" t="s">
        <v>190</v>
      </c>
      <c r="D20" s="234" t="s">
        <v>179</v>
      </c>
      <c r="E20" s="235">
        <v>1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180</v>
      </c>
      <c r="T20" s="238" t="s">
        <v>181</v>
      </c>
      <c r="U20" s="223">
        <v>0</v>
      </c>
      <c r="V20" s="223">
        <f>ROUND(E20*U20,2)</f>
        <v>0</v>
      </c>
      <c r="W20" s="223"/>
      <c r="X20" s="223" t="s">
        <v>152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182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20"/>
      <c r="B21" s="221"/>
      <c r="C21" s="251"/>
      <c r="D21" s="244"/>
      <c r="E21" s="244"/>
      <c r="F21" s="244"/>
      <c r="G21" s="244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156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32">
        <v>7</v>
      </c>
      <c r="B22" s="233" t="s">
        <v>191</v>
      </c>
      <c r="C22" s="247" t="s">
        <v>192</v>
      </c>
      <c r="D22" s="234" t="s">
        <v>193</v>
      </c>
      <c r="E22" s="235">
        <v>8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21</v>
      </c>
      <c r="M22" s="237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7" t="s">
        <v>194</v>
      </c>
      <c r="S22" s="237" t="s">
        <v>151</v>
      </c>
      <c r="T22" s="238" t="s">
        <v>195</v>
      </c>
      <c r="U22" s="223">
        <v>1</v>
      </c>
      <c r="V22" s="223">
        <f>ROUND(E22*U22,2)</f>
        <v>8</v>
      </c>
      <c r="W22" s="223"/>
      <c r="X22" s="223" t="s">
        <v>196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197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51"/>
      <c r="D23" s="244"/>
      <c r="E23" s="244"/>
      <c r="F23" s="244"/>
      <c r="G23" s="244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156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13" x14ac:dyDescent="0.25">
      <c r="A24" s="226" t="s">
        <v>145</v>
      </c>
      <c r="B24" s="227" t="s">
        <v>92</v>
      </c>
      <c r="C24" s="246" t="s">
        <v>93</v>
      </c>
      <c r="D24" s="228"/>
      <c r="E24" s="229"/>
      <c r="F24" s="230"/>
      <c r="G24" s="230">
        <f>SUMIF(AG25:AG37,"&lt;&gt;NOR",G25:G37)</f>
        <v>0</v>
      </c>
      <c r="H24" s="230"/>
      <c r="I24" s="230">
        <f>SUM(I25:I37)</f>
        <v>0</v>
      </c>
      <c r="J24" s="230"/>
      <c r="K24" s="230">
        <f>SUM(K25:K37)</f>
        <v>0</v>
      </c>
      <c r="L24" s="230"/>
      <c r="M24" s="230">
        <f>SUM(M25:M37)</f>
        <v>0</v>
      </c>
      <c r="N24" s="230"/>
      <c r="O24" s="230">
        <f>SUM(O25:O37)</f>
        <v>0.09</v>
      </c>
      <c r="P24" s="230"/>
      <c r="Q24" s="230">
        <f>SUM(Q25:Q37)</f>
        <v>0</v>
      </c>
      <c r="R24" s="230"/>
      <c r="S24" s="230"/>
      <c r="T24" s="231"/>
      <c r="U24" s="225"/>
      <c r="V24" s="225">
        <f>SUM(V25:V37)</f>
        <v>0.36000000000000004</v>
      </c>
      <c r="W24" s="225"/>
      <c r="X24" s="225"/>
      <c r="AG24" t="s">
        <v>146</v>
      </c>
    </row>
    <row r="25" spans="1:60" outlineLevel="1" x14ac:dyDescent="0.25">
      <c r="A25" s="232">
        <v>8</v>
      </c>
      <c r="B25" s="233" t="s">
        <v>202</v>
      </c>
      <c r="C25" s="247" t="s">
        <v>203</v>
      </c>
      <c r="D25" s="234" t="s">
        <v>167</v>
      </c>
      <c r="E25" s="235">
        <v>0.1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 t="s">
        <v>204</v>
      </c>
      <c r="S25" s="237" t="s">
        <v>151</v>
      </c>
      <c r="T25" s="238" t="s">
        <v>151</v>
      </c>
      <c r="U25" s="223">
        <v>2.0099999999999998</v>
      </c>
      <c r="V25" s="223">
        <f>ROUND(E25*U25,2)</f>
        <v>0.2</v>
      </c>
      <c r="W25" s="223"/>
      <c r="X25" s="223" t="s">
        <v>152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153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20"/>
      <c r="B26" s="221"/>
      <c r="C26" s="251"/>
      <c r="D26" s="244"/>
      <c r="E26" s="244"/>
      <c r="F26" s="244"/>
      <c r="G26" s="244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156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32">
        <v>9</v>
      </c>
      <c r="B27" s="233" t="s">
        <v>205</v>
      </c>
      <c r="C27" s="247" t="s">
        <v>206</v>
      </c>
      <c r="D27" s="234" t="s">
        <v>167</v>
      </c>
      <c r="E27" s="235">
        <v>0.1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0.9</v>
      </c>
      <c r="O27" s="237">
        <f>ROUND(E27*N27,2)</f>
        <v>0.09</v>
      </c>
      <c r="P27" s="237">
        <v>0</v>
      </c>
      <c r="Q27" s="237">
        <f>ROUND(E27*P27,2)</f>
        <v>0</v>
      </c>
      <c r="R27" s="237" t="s">
        <v>204</v>
      </c>
      <c r="S27" s="237" t="s">
        <v>151</v>
      </c>
      <c r="T27" s="238" t="s">
        <v>151</v>
      </c>
      <c r="U27" s="223">
        <v>0.94</v>
      </c>
      <c r="V27" s="223">
        <f>ROUND(E27*U27,2)</f>
        <v>0.09</v>
      </c>
      <c r="W27" s="223"/>
      <c r="X27" s="223" t="s">
        <v>152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153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/>
      <c r="B28" s="221"/>
      <c r="C28" s="251"/>
      <c r="D28" s="244"/>
      <c r="E28" s="244"/>
      <c r="F28" s="244"/>
      <c r="G28" s="244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156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32">
        <v>10</v>
      </c>
      <c r="B29" s="233" t="s">
        <v>207</v>
      </c>
      <c r="C29" s="247" t="s">
        <v>208</v>
      </c>
      <c r="D29" s="234" t="s">
        <v>167</v>
      </c>
      <c r="E29" s="235">
        <v>0.2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 t="s">
        <v>204</v>
      </c>
      <c r="S29" s="237" t="s">
        <v>151</v>
      </c>
      <c r="T29" s="238" t="s">
        <v>151</v>
      </c>
      <c r="U29" s="223">
        <v>0.11</v>
      </c>
      <c r="V29" s="223">
        <f>ROUND(E29*U29,2)</f>
        <v>0.02</v>
      </c>
      <c r="W29" s="223"/>
      <c r="X29" s="223" t="s">
        <v>152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153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/>
      <c r="B30" s="221"/>
      <c r="C30" s="251"/>
      <c r="D30" s="244"/>
      <c r="E30" s="244"/>
      <c r="F30" s="244"/>
      <c r="G30" s="244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156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32">
        <v>11</v>
      </c>
      <c r="B31" s="233" t="s">
        <v>209</v>
      </c>
      <c r="C31" s="247" t="s">
        <v>210</v>
      </c>
      <c r="D31" s="234" t="s">
        <v>167</v>
      </c>
      <c r="E31" s="235">
        <v>0.1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 t="s">
        <v>204</v>
      </c>
      <c r="S31" s="237" t="s">
        <v>151</v>
      </c>
      <c r="T31" s="238" t="s">
        <v>151</v>
      </c>
      <c r="U31" s="223">
        <v>0.49</v>
      </c>
      <c r="V31" s="223">
        <f>ROUND(E31*U31,2)</f>
        <v>0.05</v>
      </c>
      <c r="W31" s="223"/>
      <c r="X31" s="223" t="s">
        <v>152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153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20"/>
      <c r="B32" s="221"/>
      <c r="C32" s="256" t="s">
        <v>211</v>
      </c>
      <c r="D32" s="255"/>
      <c r="E32" s="255"/>
      <c r="F32" s="255"/>
      <c r="G32" s="25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164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49"/>
      <c r="D33" s="241"/>
      <c r="E33" s="241"/>
      <c r="F33" s="241"/>
      <c r="G33" s="241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156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32">
        <v>12</v>
      </c>
      <c r="B34" s="233" t="s">
        <v>212</v>
      </c>
      <c r="C34" s="247" t="s">
        <v>213</v>
      </c>
      <c r="D34" s="234" t="s">
        <v>167</v>
      </c>
      <c r="E34" s="235">
        <v>0.3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 t="s">
        <v>204</v>
      </c>
      <c r="S34" s="237" t="s">
        <v>151</v>
      </c>
      <c r="T34" s="238" t="s">
        <v>151</v>
      </c>
      <c r="U34" s="223">
        <v>0</v>
      </c>
      <c r="V34" s="223">
        <f>ROUND(E34*U34,2)</f>
        <v>0</v>
      </c>
      <c r="W34" s="223"/>
      <c r="X34" s="223" t="s">
        <v>152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153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51"/>
      <c r="D35" s="244"/>
      <c r="E35" s="244"/>
      <c r="F35" s="244"/>
      <c r="G35" s="244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156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32">
        <v>13</v>
      </c>
      <c r="B36" s="233" t="s">
        <v>214</v>
      </c>
      <c r="C36" s="247" t="s">
        <v>215</v>
      </c>
      <c r="D36" s="234" t="s">
        <v>167</v>
      </c>
      <c r="E36" s="235">
        <v>0.1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 t="s">
        <v>204</v>
      </c>
      <c r="S36" s="237" t="s">
        <v>151</v>
      </c>
      <c r="T36" s="238" t="s">
        <v>151</v>
      </c>
      <c r="U36" s="223">
        <v>0</v>
      </c>
      <c r="V36" s="223">
        <f>ROUND(E36*U36,2)</f>
        <v>0</v>
      </c>
      <c r="W36" s="223"/>
      <c r="X36" s="223" t="s">
        <v>152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153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51"/>
      <c r="D37" s="244"/>
      <c r="E37" s="244"/>
      <c r="F37" s="244"/>
      <c r="G37" s="244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156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13" x14ac:dyDescent="0.25">
      <c r="A38" s="226" t="s">
        <v>145</v>
      </c>
      <c r="B38" s="227" t="s">
        <v>94</v>
      </c>
      <c r="C38" s="246" t="s">
        <v>95</v>
      </c>
      <c r="D38" s="228"/>
      <c r="E38" s="229"/>
      <c r="F38" s="230"/>
      <c r="G38" s="230">
        <f>SUMIF(AG39:AG47,"&lt;&gt;NOR",G39:G47)</f>
        <v>0</v>
      </c>
      <c r="H38" s="230"/>
      <c r="I38" s="230">
        <f>SUM(I39:I47)</f>
        <v>0</v>
      </c>
      <c r="J38" s="230"/>
      <c r="K38" s="230">
        <f>SUM(K39:K47)</f>
        <v>0</v>
      </c>
      <c r="L38" s="230"/>
      <c r="M38" s="230">
        <f>SUM(M39:M47)</f>
        <v>0</v>
      </c>
      <c r="N38" s="230"/>
      <c r="O38" s="230">
        <f>SUM(O39:O47)</f>
        <v>0</v>
      </c>
      <c r="P38" s="230"/>
      <c r="Q38" s="230">
        <f>SUM(Q39:Q47)</f>
        <v>0.30000000000000004</v>
      </c>
      <c r="R38" s="230"/>
      <c r="S38" s="230"/>
      <c r="T38" s="231"/>
      <c r="U38" s="225"/>
      <c r="V38" s="225">
        <f>SUM(V39:V47)</f>
        <v>22.86</v>
      </c>
      <c r="W38" s="225"/>
      <c r="X38" s="225"/>
      <c r="AG38" t="s">
        <v>146</v>
      </c>
    </row>
    <row r="39" spans="1:60" ht="20" outlineLevel="1" x14ac:dyDescent="0.25">
      <c r="A39" s="232">
        <v>14</v>
      </c>
      <c r="B39" s="233" t="s">
        <v>216</v>
      </c>
      <c r="C39" s="247" t="s">
        <v>217</v>
      </c>
      <c r="D39" s="234" t="s">
        <v>159</v>
      </c>
      <c r="E39" s="235">
        <v>39.51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7">
        <v>0</v>
      </c>
      <c r="O39" s="237">
        <f>ROUND(E39*N39,2)</f>
        <v>0</v>
      </c>
      <c r="P39" s="237">
        <v>5.1000000000000004E-3</v>
      </c>
      <c r="Q39" s="237">
        <f>ROUND(E39*P39,2)</f>
        <v>0.2</v>
      </c>
      <c r="R39" s="237" t="s">
        <v>218</v>
      </c>
      <c r="S39" s="237" t="s">
        <v>151</v>
      </c>
      <c r="T39" s="238" t="s">
        <v>151</v>
      </c>
      <c r="U39" s="223">
        <v>0.36</v>
      </c>
      <c r="V39" s="223">
        <f>ROUND(E39*U39,2)</f>
        <v>14.22</v>
      </c>
      <c r="W39" s="223"/>
      <c r="X39" s="223" t="s">
        <v>152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153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56" t="s">
        <v>219</v>
      </c>
      <c r="D40" s="255"/>
      <c r="E40" s="255"/>
      <c r="F40" s="255"/>
      <c r="G40" s="255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164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49"/>
      <c r="D41" s="241"/>
      <c r="E41" s="241"/>
      <c r="F41" s="241"/>
      <c r="G41" s="241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156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0" outlineLevel="1" x14ac:dyDescent="0.25">
      <c r="A42" s="232">
        <v>15</v>
      </c>
      <c r="B42" s="233" t="s">
        <v>220</v>
      </c>
      <c r="C42" s="247" t="s">
        <v>221</v>
      </c>
      <c r="D42" s="234" t="s">
        <v>159</v>
      </c>
      <c r="E42" s="235">
        <v>1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7">
        <v>0</v>
      </c>
      <c r="O42" s="237">
        <f>ROUND(E42*N42,2)</f>
        <v>0</v>
      </c>
      <c r="P42" s="237">
        <v>7.1000000000000004E-3</v>
      </c>
      <c r="Q42" s="237">
        <f>ROUND(E42*P42,2)</f>
        <v>0.01</v>
      </c>
      <c r="R42" s="237" t="s">
        <v>218</v>
      </c>
      <c r="S42" s="237" t="s">
        <v>151</v>
      </c>
      <c r="T42" s="238" t="s">
        <v>151</v>
      </c>
      <c r="U42" s="223">
        <v>0.54</v>
      </c>
      <c r="V42" s="223">
        <f>ROUND(E42*U42,2)</f>
        <v>0.54</v>
      </c>
      <c r="W42" s="223"/>
      <c r="X42" s="223" t="s">
        <v>152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153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51"/>
      <c r="D43" s="244"/>
      <c r="E43" s="244"/>
      <c r="F43" s="244"/>
      <c r="G43" s="244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156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0" outlineLevel="1" x14ac:dyDescent="0.25">
      <c r="A44" s="232">
        <v>16</v>
      </c>
      <c r="B44" s="233" t="s">
        <v>222</v>
      </c>
      <c r="C44" s="247" t="s">
        <v>223</v>
      </c>
      <c r="D44" s="234" t="s">
        <v>159</v>
      </c>
      <c r="E44" s="235">
        <v>40.51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7">
        <v>0</v>
      </c>
      <c r="O44" s="237">
        <f>ROUND(E44*N44,2)</f>
        <v>0</v>
      </c>
      <c r="P44" s="237">
        <v>2.0999999999999999E-3</v>
      </c>
      <c r="Q44" s="237">
        <f>ROUND(E44*P44,2)</f>
        <v>0.09</v>
      </c>
      <c r="R44" s="237" t="s">
        <v>218</v>
      </c>
      <c r="S44" s="237" t="s">
        <v>151</v>
      </c>
      <c r="T44" s="238" t="s">
        <v>151</v>
      </c>
      <c r="U44" s="223">
        <v>0.2</v>
      </c>
      <c r="V44" s="223">
        <f>ROUND(E44*U44,2)</f>
        <v>8.1</v>
      </c>
      <c r="W44" s="223"/>
      <c r="X44" s="223" t="s">
        <v>152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153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51"/>
      <c r="D45" s="244"/>
      <c r="E45" s="244"/>
      <c r="F45" s="244"/>
      <c r="G45" s="244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3"/>
      <c r="Z45" s="213"/>
      <c r="AA45" s="213"/>
      <c r="AB45" s="213"/>
      <c r="AC45" s="213"/>
      <c r="AD45" s="213"/>
      <c r="AE45" s="213"/>
      <c r="AF45" s="213"/>
      <c r="AG45" s="213" t="s">
        <v>156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32">
        <v>17</v>
      </c>
      <c r="B46" s="233" t="s">
        <v>224</v>
      </c>
      <c r="C46" s="247" t="s">
        <v>225</v>
      </c>
      <c r="D46" s="234" t="s">
        <v>167</v>
      </c>
      <c r="E46" s="235">
        <v>0.75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/>
      <c r="S46" s="237" t="s">
        <v>180</v>
      </c>
      <c r="T46" s="238" t="s">
        <v>181</v>
      </c>
      <c r="U46" s="223">
        <v>0</v>
      </c>
      <c r="V46" s="223">
        <f>ROUND(E46*U46,2)</f>
        <v>0</v>
      </c>
      <c r="W46" s="223"/>
      <c r="X46" s="223" t="s">
        <v>152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153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51"/>
      <c r="D47" s="244"/>
      <c r="E47" s="244"/>
      <c r="F47" s="244"/>
      <c r="G47" s="244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156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13" x14ac:dyDescent="0.25">
      <c r="A48" s="226" t="s">
        <v>145</v>
      </c>
      <c r="B48" s="227" t="s">
        <v>102</v>
      </c>
      <c r="C48" s="246" t="s">
        <v>63</v>
      </c>
      <c r="D48" s="228"/>
      <c r="E48" s="229"/>
      <c r="F48" s="230"/>
      <c r="G48" s="230">
        <f>SUMIF(AG49:AG52,"&lt;&gt;NOR",G49:G52)</f>
        <v>0</v>
      </c>
      <c r="H48" s="230"/>
      <c r="I48" s="230">
        <f>SUM(I49:I52)</f>
        <v>0</v>
      </c>
      <c r="J48" s="230"/>
      <c r="K48" s="230">
        <f>SUM(K49:K52)</f>
        <v>0</v>
      </c>
      <c r="L48" s="230"/>
      <c r="M48" s="230">
        <f>SUM(M49:M52)</f>
        <v>0</v>
      </c>
      <c r="N48" s="230"/>
      <c r="O48" s="230">
        <f>SUM(O49:O52)</f>
        <v>0</v>
      </c>
      <c r="P48" s="230"/>
      <c r="Q48" s="230">
        <f>SUM(Q49:Q52)</f>
        <v>0.19999999999999998</v>
      </c>
      <c r="R48" s="230"/>
      <c r="S48" s="230"/>
      <c r="T48" s="231"/>
      <c r="U48" s="225"/>
      <c r="V48" s="225">
        <f>SUM(V49:V52)</f>
        <v>6.98</v>
      </c>
      <c r="W48" s="225"/>
      <c r="X48" s="225"/>
      <c r="AG48" t="s">
        <v>146</v>
      </c>
    </row>
    <row r="49" spans="1:60" outlineLevel="1" x14ac:dyDescent="0.25">
      <c r="A49" s="232">
        <v>18</v>
      </c>
      <c r="B49" s="233" t="s">
        <v>226</v>
      </c>
      <c r="C49" s="247" t="s">
        <v>227</v>
      </c>
      <c r="D49" s="234" t="s">
        <v>228</v>
      </c>
      <c r="E49" s="235">
        <v>7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7">
        <v>0</v>
      </c>
      <c r="O49" s="237">
        <f>ROUND(E49*N49,2)</f>
        <v>0</v>
      </c>
      <c r="P49" s="237">
        <v>2.5559999999999999E-2</v>
      </c>
      <c r="Q49" s="237">
        <f>ROUND(E49*P49,2)</f>
        <v>0.18</v>
      </c>
      <c r="R49" s="237" t="s">
        <v>229</v>
      </c>
      <c r="S49" s="237" t="s">
        <v>151</v>
      </c>
      <c r="T49" s="238" t="s">
        <v>151</v>
      </c>
      <c r="U49" s="223">
        <v>0.89</v>
      </c>
      <c r="V49" s="223">
        <f>ROUND(E49*U49,2)</f>
        <v>6.23</v>
      </c>
      <c r="W49" s="223"/>
      <c r="X49" s="223" t="s">
        <v>152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153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20"/>
      <c r="B50" s="221"/>
      <c r="C50" s="251"/>
      <c r="D50" s="244"/>
      <c r="E50" s="244"/>
      <c r="F50" s="244"/>
      <c r="G50" s="244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156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32">
        <v>19</v>
      </c>
      <c r="B51" s="233" t="s">
        <v>230</v>
      </c>
      <c r="C51" s="247" t="s">
        <v>231</v>
      </c>
      <c r="D51" s="234" t="s">
        <v>171</v>
      </c>
      <c r="E51" s="235">
        <v>1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0</v>
      </c>
      <c r="O51" s="237">
        <f>ROUND(E51*N51,2)</f>
        <v>0</v>
      </c>
      <c r="P51" s="237">
        <v>1.7999999999999999E-2</v>
      </c>
      <c r="Q51" s="237">
        <f>ROUND(E51*P51,2)</f>
        <v>0.02</v>
      </c>
      <c r="R51" s="237"/>
      <c r="S51" s="237" t="s">
        <v>180</v>
      </c>
      <c r="T51" s="238" t="s">
        <v>181</v>
      </c>
      <c r="U51" s="223">
        <v>0.74750000000000005</v>
      </c>
      <c r="V51" s="223">
        <f>ROUND(E51*U51,2)</f>
        <v>0.75</v>
      </c>
      <c r="W51" s="223"/>
      <c r="X51" s="223" t="s">
        <v>152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153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20"/>
      <c r="B52" s="221"/>
      <c r="C52" s="251"/>
      <c r="D52" s="244"/>
      <c r="E52" s="244"/>
      <c r="F52" s="244"/>
      <c r="G52" s="244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156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13" x14ac:dyDescent="0.25">
      <c r="A53" s="226" t="s">
        <v>145</v>
      </c>
      <c r="B53" s="227" t="s">
        <v>105</v>
      </c>
      <c r="C53" s="246" t="s">
        <v>106</v>
      </c>
      <c r="D53" s="228"/>
      <c r="E53" s="229"/>
      <c r="F53" s="230"/>
      <c r="G53" s="230">
        <f>SUMIF(AG54:AG65,"&lt;&gt;NOR",G54:G65)</f>
        <v>0</v>
      </c>
      <c r="H53" s="230"/>
      <c r="I53" s="230">
        <f>SUM(I54:I65)</f>
        <v>0</v>
      </c>
      <c r="J53" s="230"/>
      <c r="K53" s="230">
        <f>SUM(K54:K65)</f>
        <v>0</v>
      </c>
      <c r="L53" s="230"/>
      <c r="M53" s="230">
        <f>SUM(M54:M65)</f>
        <v>0</v>
      </c>
      <c r="N53" s="230"/>
      <c r="O53" s="230">
        <f>SUM(O54:O65)</f>
        <v>0</v>
      </c>
      <c r="P53" s="230"/>
      <c r="Q53" s="230">
        <f>SUM(Q54:Q65)</f>
        <v>0.47</v>
      </c>
      <c r="R53" s="230"/>
      <c r="S53" s="230"/>
      <c r="T53" s="231"/>
      <c r="U53" s="225"/>
      <c r="V53" s="225">
        <f>SUM(V54:V65)</f>
        <v>100.28</v>
      </c>
      <c r="W53" s="225"/>
      <c r="X53" s="225"/>
      <c r="AG53" t="s">
        <v>146</v>
      </c>
    </row>
    <row r="54" spans="1:60" outlineLevel="1" x14ac:dyDescent="0.25">
      <c r="A54" s="232">
        <v>20</v>
      </c>
      <c r="B54" s="233" t="s">
        <v>232</v>
      </c>
      <c r="C54" s="247" t="s">
        <v>233</v>
      </c>
      <c r="D54" s="234" t="s">
        <v>179</v>
      </c>
      <c r="E54" s="235">
        <v>1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7">
        <v>2.0000000000000001E-4</v>
      </c>
      <c r="O54" s="237">
        <f>ROUND(E54*N54,2)</f>
        <v>0</v>
      </c>
      <c r="P54" s="237">
        <v>0.47225</v>
      </c>
      <c r="Q54" s="237">
        <f>ROUND(E54*P54,2)</f>
        <v>0.47</v>
      </c>
      <c r="R54" s="237"/>
      <c r="S54" s="237" t="s">
        <v>180</v>
      </c>
      <c r="T54" s="238" t="s">
        <v>181</v>
      </c>
      <c r="U54" s="223">
        <v>6.93</v>
      </c>
      <c r="V54" s="223">
        <f>ROUND(E54*U54,2)</f>
        <v>6.93</v>
      </c>
      <c r="W54" s="223"/>
      <c r="X54" s="223" t="s">
        <v>152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153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20"/>
      <c r="B55" s="221"/>
      <c r="C55" s="251"/>
      <c r="D55" s="244"/>
      <c r="E55" s="244"/>
      <c r="F55" s="244"/>
      <c r="G55" s="244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156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32">
        <v>21</v>
      </c>
      <c r="B56" s="233" t="s">
        <v>234</v>
      </c>
      <c r="C56" s="247" t="s">
        <v>235</v>
      </c>
      <c r="D56" s="234" t="s">
        <v>171</v>
      </c>
      <c r="E56" s="235">
        <v>1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2.1700000000000001E-3</v>
      </c>
      <c r="O56" s="237">
        <f>ROUND(E56*N56,2)</f>
        <v>0</v>
      </c>
      <c r="P56" s="237">
        <v>1.57E-3</v>
      </c>
      <c r="Q56" s="237">
        <f>ROUND(E56*P56,2)</f>
        <v>0</v>
      </c>
      <c r="R56" s="237"/>
      <c r="S56" s="237" t="s">
        <v>180</v>
      </c>
      <c r="T56" s="238" t="s">
        <v>181</v>
      </c>
      <c r="U56" s="223">
        <v>0.46</v>
      </c>
      <c r="V56" s="223">
        <f>ROUND(E56*U56,2)</f>
        <v>0.46</v>
      </c>
      <c r="W56" s="223"/>
      <c r="X56" s="223" t="s">
        <v>152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153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20"/>
      <c r="B57" s="221"/>
      <c r="C57" s="251"/>
      <c r="D57" s="244"/>
      <c r="E57" s="244"/>
      <c r="F57" s="244"/>
      <c r="G57" s="244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3"/>
      <c r="Z57" s="213"/>
      <c r="AA57" s="213"/>
      <c r="AB57" s="213"/>
      <c r="AC57" s="213"/>
      <c r="AD57" s="213"/>
      <c r="AE57" s="213"/>
      <c r="AF57" s="213"/>
      <c r="AG57" s="213" t="s">
        <v>156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32">
        <v>22</v>
      </c>
      <c r="B58" s="233" t="s">
        <v>236</v>
      </c>
      <c r="C58" s="247" t="s">
        <v>237</v>
      </c>
      <c r="D58" s="234" t="s">
        <v>171</v>
      </c>
      <c r="E58" s="235">
        <v>1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21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/>
      <c r="S58" s="237" t="s">
        <v>180</v>
      </c>
      <c r="T58" s="238" t="s">
        <v>181</v>
      </c>
      <c r="U58" s="223">
        <v>1.66</v>
      </c>
      <c r="V58" s="223">
        <f>ROUND(E58*U58,2)</f>
        <v>1.66</v>
      </c>
      <c r="W58" s="223"/>
      <c r="X58" s="223" t="s">
        <v>152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153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20"/>
      <c r="B59" s="221"/>
      <c r="C59" s="251"/>
      <c r="D59" s="244"/>
      <c r="E59" s="244"/>
      <c r="F59" s="244"/>
      <c r="G59" s="244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156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32">
        <v>23</v>
      </c>
      <c r="B60" s="233" t="s">
        <v>238</v>
      </c>
      <c r="C60" s="247" t="s">
        <v>239</v>
      </c>
      <c r="D60" s="234" t="s">
        <v>167</v>
      </c>
      <c r="E60" s="235">
        <v>8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 t="s">
        <v>240</v>
      </c>
      <c r="S60" s="237" t="s">
        <v>151</v>
      </c>
      <c r="T60" s="238" t="s">
        <v>151</v>
      </c>
      <c r="U60" s="223">
        <v>11.4</v>
      </c>
      <c r="V60" s="223">
        <f>ROUND(E60*U60,2)</f>
        <v>91.2</v>
      </c>
      <c r="W60" s="223"/>
      <c r="X60" s="223" t="s">
        <v>152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153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20"/>
      <c r="B61" s="221"/>
      <c r="C61" s="248" t="s">
        <v>241</v>
      </c>
      <c r="D61" s="239"/>
      <c r="E61" s="239"/>
      <c r="F61" s="239"/>
      <c r="G61" s="239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3"/>
      <c r="Z61" s="213"/>
      <c r="AA61" s="213"/>
      <c r="AB61" s="213"/>
      <c r="AC61" s="213"/>
      <c r="AD61" s="213"/>
      <c r="AE61" s="213"/>
      <c r="AF61" s="213"/>
      <c r="AG61" s="213" t="s">
        <v>155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20"/>
      <c r="B62" s="221"/>
      <c r="C62" s="249"/>
      <c r="D62" s="241"/>
      <c r="E62" s="241"/>
      <c r="F62" s="241"/>
      <c r="G62" s="241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156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32">
        <v>24</v>
      </c>
      <c r="B63" s="233" t="s">
        <v>242</v>
      </c>
      <c r="C63" s="247" t="s">
        <v>243</v>
      </c>
      <c r="D63" s="234" t="s">
        <v>167</v>
      </c>
      <c r="E63" s="235">
        <v>2.3700000000000001E-3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7" t="s">
        <v>240</v>
      </c>
      <c r="S63" s="237" t="s">
        <v>151</v>
      </c>
      <c r="T63" s="238" t="s">
        <v>151</v>
      </c>
      <c r="U63" s="223">
        <v>10.582000000000001</v>
      </c>
      <c r="V63" s="223">
        <f>ROUND(E63*U63,2)</f>
        <v>0.03</v>
      </c>
      <c r="W63" s="223"/>
      <c r="X63" s="223" t="s">
        <v>244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245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48" t="s">
        <v>246</v>
      </c>
      <c r="D64" s="239"/>
      <c r="E64" s="239"/>
      <c r="F64" s="239"/>
      <c r="G64" s="239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155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49"/>
      <c r="D65" s="241"/>
      <c r="E65" s="241"/>
      <c r="F65" s="241"/>
      <c r="G65" s="241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3"/>
      <c r="Z65" s="213"/>
      <c r="AA65" s="213"/>
      <c r="AB65" s="213"/>
      <c r="AC65" s="213"/>
      <c r="AD65" s="213"/>
      <c r="AE65" s="213"/>
      <c r="AF65" s="213"/>
      <c r="AG65" s="213" t="s">
        <v>156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13" x14ac:dyDescent="0.25">
      <c r="A66" s="226" t="s">
        <v>145</v>
      </c>
      <c r="B66" s="227" t="s">
        <v>107</v>
      </c>
      <c r="C66" s="246" t="s">
        <v>108</v>
      </c>
      <c r="D66" s="228"/>
      <c r="E66" s="229"/>
      <c r="F66" s="230"/>
      <c r="G66" s="230">
        <f>SUMIF(AG67:AG74,"&lt;&gt;NOR",G67:G74)</f>
        <v>0</v>
      </c>
      <c r="H66" s="230"/>
      <c r="I66" s="230">
        <f>SUM(I67:I74)</f>
        <v>0</v>
      </c>
      <c r="J66" s="230"/>
      <c r="K66" s="230">
        <f>SUM(K67:K74)</f>
        <v>0</v>
      </c>
      <c r="L66" s="230"/>
      <c r="M66" s="230">
        <f>SUM(M67:M74)</f>
        <v>0</v>
      </c>
      <c r="N66" s="230"/>
      <c r="O66" s="230">
        <f>SUM(O67:O74)</f>
        <v>0</v>
      </c>
      <c r="P66" s="230"/>
      <c r="Q66" s="230">
        <f>SUM(Q67:Q74)</f>
        <v>0.02</v>
      </c>
      <c r="R66" s="230"/>
      <c r="S66" s="230"/>
      <c r="T66" s="231"/>
      <c r="U66" s="225"/>
      <c r="V66" s="225">
        <f>SUM(V67:V74)</f>
        <v>0.54</v>
      </c>
      <c r="W66" s="225"/>
      <c r="X66" s="225"/>
      <c r="AG66" t="s">
        <v>146</v>
      </c>
    </row>
    <row r="67" spans="1:60" outlineLevel="1" x14ac:dyDescent="0.25">
      <c r="A67" s="232">
        <v>25</v>
      </c>
      <c r="B67" s="233" t="s">
        <v>247</v>
      </c>
      <c r="C67" s="247" t="s">
        <v>248</v>
      </c>
      <c r="D67" s="234" t="s">
        <v>171</v>
      </c>
      <c r="E67" s="235">
        <v>1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21</v>
      </c>
      <c r="M67" s="237">
        <f>G67*(1+L67/100)</f>
        <v>0</v>
      </c>
      <c r="N67" s="237">
        <v>6.9999999999999994E-5</v>
      </c>
      <c r="O67" s="237">
        <f>ROUND(E67*N67,2)</f>
        <v>0</v>
      </c>
      <c r="P67" s="237">
        <v>2.4E-2</v>
      </c>
      <c r="Q67" s="237">
        <f>ROUND(E67*P67,2)</f>
        <v>0.02</v>
      </c>
      <c r="R67" s="237" t="s">
        <v>240</v>
      </c>
      <c r="S67" s="237" t="s">
        <v>151</v>
      </c>
      <c r="T67" s="238" t="s">
        <v>151</v>
      </c>
      <c r="U67" s="223">
        <v>0.54</v>
      </c>
      <c r="V67" s="223">
        <f>ROUND(E67*U67,2)</f>
        <v>0.54</v>
      </c>
      <c r="W67" s="223"/>
      <c r="X67" s="223" t="s">
        <v>152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153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20"/>
      <c r="B68" s="221"/>
      <c r="C68" s="251"/>
      <c r="D68" s="244"/>
      <c r="E68" s="244"/>
      <c r="F68" s="244"/>
      <c r="G68" s="244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156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32">
        <v>26</v>
      </c>
      <c r="B69" s="233" t="s">
        <v>249</v>
      </c>
      <c r="C69" s="247" t="s">
        <v>250</v>
      </c>
      <c r="D69" s="234" t="s">
        <v>179</v>
      </c>
      <c r="E69" s="235">
        <v>1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7"/>
      <c r="S69" s="237" t="s">
        <v>180</v>
      </c>
      <c r="T69" s="238" t="s">
        <v>181</v>
      </c>
      <c r="U69" s="223">
        <v>0</v>
      </c>
      <c r="V69" s="223">
        <f>ROUND(E69*U69,2)</f>
        <v>0</v>
      </c>
      <c r="W69" s="223"/>
      <c r="X69" s="223" t="s">
        <v>152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153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20"/>
      <c r="B70" s="221"/>
      <c r="C70" s="251"/>
      <c r="D70" s="244"/>
      <c r="E70" s="244"/>
      <c r="F70" s="244"/>
      <c r="G70" s="244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3"/>
      <c r="Z70" s="213"/>
      <c r="AA70" s="213"/>
      <c r="AB70" s="213"/>
      <c r="AC70" s="213"/>
      <c r="AD70" s="213"/>
      <c r="AE70" s="213"/>
      <c r="AF70" s="213"/>
      <c r="AG70" s="213" t="s">
        <v>156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32">
        <v>27</v>
      </c>
      <c r="B71" s="233" t="s">
        <v>251</v>
      </c>
      <c r="C71" s="247" t="s">
        <v>252</v>
      </c>
      <c r="D71" s="234" t="s">
        <v>179</v>
      </c>
      <c r="E71" s="235">
        <v>1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21</v>
      </c>
      <c r="M71" s="237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7"/>
      <c r="S71" s="237" t="s">
        <v>180</v>
      </c>
      <c r="T71" s="238" t="s">
        <v>181</v>
      </c>
      <c r="U71" s="223">
        <v>0</v>
      </c>
      <c r="V71" s="223">
        <f>ROUND(E71*U71,2)</f>
        <v>0</v>
      </c>
      <c r="W71" s="223"/>
      <c r="X71" s="223" t="s">
        <v>152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153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20"/>
      <c r="B72" s="221"/>
      <c r="C72" s="251"/>
      <c r="D72" s="244"/>
      <c r="E72" s="244"/>
      <c r="F72" s="244"/>
      <c r="G72" s="244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156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32">
        <v>28</v>
      </c>
      <c r="B73" s="233" t="s">
        <v>253</v>
      </c>
      <c r="C73" s="247" t="s">
        <v>254</v>
      </c>
      <c r="D73" s="234" t="s">
        <v>167</v>
      </c>
      <c r="E73" s="235">
        <v>6.9999999999999994E-5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21</v>
      </c>
      <c r="M73" s="237">
        <f>G73*(1+L73/100)</f>
        <v>0</v>
      </c>
      <c r="N73" s="237">
        <v>0</v>
      </c>
      <c r="O73" s="237">
        <f>ROUND(E73*N73,2)</f>
        <v>0</v>
      </c>
      <c r="P73" s="237">
        <v>0</v>
      </c>
      <c r="Q73" s="237">
        <f>ROUND(E73*P73,2)</f>
        <v>0</v>
      </c>
      <c r="R73" s="237" t="s">
        <v>240</v>
      </c>
      <c r="S73" s="237" t="s">
        <v>151</v>
      </c>
      <c r="T73" s="238" t="s">
        <v>151</v>
      </c>
      <c r="U73" s="223">
        <v>4.0430000000000001</v>
      </c>
      <c r="V73" s="223">
        <f>ROUND(E73*U73,2)</f>
        <v>0</v>
      </c>
      <c r="W73" s="223"/>
      <c r="X73" s="223" t="s">
        <v>244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245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20"/>
      <c r="B74" s="221"/>
      <c r="C74" s="251"/>
      <c r="D74" s="244"/>
      <c r="E74" s="244"/>
      <c r="F74" s="244"/>
      <c r="G74" s="244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156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13" x14ac:dyDescent="0.25">
      <c r="A75" s="226" t="s">
        <v>145</v>
      </c>
      <c r="B75" s="227" t="s">
        <v>109</v>
      </c>
      <c r="C75" s="246" t="s">
        <v>110</v>
      </c>
      <c r="D75" s="228"/>
      <c r="E75" s="229"/>
      <c r="F75" s="230"/>
      <c r="G75" s="230">
        <f>SUMIF(AG76:AG87,"&lt;&gt;NOR",G76:G87)</f>
        <v>0</v>
      </c>
      <c r="H75" s="230"/>
      <c r="I75" s="230">
        <f>SUM(I76:I87)</f>
        <v>0</v>
      </c>
      <c r="J75" s="230"/>
      <c r="K75" s="230">
        <f>SUM(K76:K87)</f>
        <v>0</v>
      </c>
      <c r="L75" s="230"/>
      <c r="M75" s="230">
        <f>SUM(M76:M87)</f>
        <v>0</v>
      </c>
      <c r="N75" s="230"/>
      <c r="O75" s="230">
        <f>SUM(O76:O87)</f>
        <v>0</v>
      </c>
      <c r="P75" s="230"/>
      <c r="Q75" s="230">
        <f>SUM(Q76:Q87)</f>
        <v>0.83</v>
      </c>
      <c r="R75" s="230"/>
      <c r="S75" s="230"/>
      <c r="T75" s="231"/>
      <c r="U75" s="225"/>
      <c r="V75" s="225">
        <f>SUM(V76:V87)</f>
        <v>15.7</v>
      </c>
      <c r="W75" s="225"/>
      <c r="X75" s="225"/>
      <c r="AG75" t="s">
        <v>146</v>
      </c>
    </row>
    <row r="76" spans="1:60" outlineLevel="1" x14ac:dyDescent="0.25">
      <c r="A76" s="232">
        <v>29</v>
      </c>
      <c r="B76" s="233" t="s">
        <v>255</v>
      </c>
      <c r="C76" s="247" t="s">
        <v>256</v>
      </c>
      <c r="D76" s="234" t="s">
        <v>228</v>
      </c>
      <c r="E76" s="235">
        <v>8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21</v>
      </c>
      <c r="M76" s="237">
        <f>G76*(1+L76/100)</f>
        <v>0</v>
      </c>
      <c r="N76" s="237">
        <v>2.0000000000000002E-5</v>
      </c>
      <c r="O76" s="237">
        <f>ROUND(E76*N76,2)</f>
        <v>0</v>
      </c>
      <c r="P76" s="237">
        <v>3.2000000000000002E-3</v>
      </c>
      <c r="Q76" s="237">
        <f>ROUND(E76*P76,2)</f>
        <v>0.03</v>
      </c>
      <c r="R76" s="237" t="s">
        <v>240</v>
      </c>
      <c r="S76" s="237" t="s">
        <v>151</v>
      </c>
      <c r="T76" s="238" t="s">
        <v>151</v>
      </c>
      <c r="U76" s="223">
        <v>5.2999999999999999E-2</v>
      </c>
      <c r="V76" s="223">
        <f>ROUND(E76*U76,2)</f>
        <v>0.42</v>
      </c>
      <c r="W76" s="223"/>
      <c r="X76" s="223" t="s">
        <v>152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153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51"/>
      <c r="D77" s="244"/>
      <c r="E77" s="244"/>
      <c r="F77" s="244"/>
      <c r="G77" s="244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156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32">
        <v>30</v>
      </c>
      <c r="B78" s="233" t="s">
        <v>257</v>
      </c>
      <c r="C78" s="247" t="s">
        <v>258</v>
      </c>
      <c r="D78" s="234" t="s">
        <v>228</v>
      </c>
      <c r="E78" s="235">
        <v>7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7">
        <v>6.0000000000000002E-5</v>
      </c>
      <c r="O78" s="237">
        <f>ROUND(E78*N78,2)</f>
        <v>0</v>
      </c>
      <c r="P78" s="237">
        <v>8.4100000000000008E-3</v>
      </c>
      <c r="Q78" s="237">
        <f>ROUND(E78*P78,2)</f>
        <v>0.06</v>
      </c>
      <c r="R78" s="237" t="s">
        <v>240</v>
      </c>
      <c r="S78" s="237" t="s">
        <v>151</v>
      </c>
      <c r="T78" s="238" t="s">
        <v>151</v>
      </c>
      <c r="U78" s="223">
        <v>0.187</v>
      </c>
      <c r="V78" s="223">
        <f>ROUND(E78*U78,2)</f>
        <v>1.31</v>
      </c>
      <c r="W78" s="223"/>
      <c r="X78" s="223" t="s">
        <v>152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153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20"/>
      <c r="B79" s="221"/>
      <c r="C79" s="251"/>
      <c r="D79" s="244"/>
      <c r="E79" s="244"/>
      <c r="F79" s="244"/>
      <c r="G79" s="244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3"/>
      <c r="Z79" s="213"/>
      <c r="AA79" s="213"/>
      <c r="AB79" s="213"/>
      <c r="AC79" s="213"/>
      <c r="AD79" s="213"/>
      <c r="AE79" s="213"/>
      <c r="AF79" s="213"/>
      <c r="AG79" s="213" t="s">
        <v>156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32">
        <v>31</v>
      </c>
      <c r="B80" s="233" t="s">
        <v>259</v>
      </c>
      <c r="C80" s="247" t="s">
        <v>260</v>
      </c>
      <c r="D80" s="234" t="s">
        <v>228</v>
      </c>
      <c r="E80" s="235">
        <v>45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21</v>
      </c>
      <c r="M80" s="237">
        <f>G80*(1+L80/100)</f>
        <v>0</v>
      </c>
      <c r="N80" s="237">
        <v>1E-4</v>
      </c>
      <c r="O80" s="237">
        <f>ROUND(E80*N80,2)</f>
        <v>0</v>
      </c>
      <c r="P80" s="237">
        <v>1.384E-2</v>
      </c>
      <c r="Q80" s="237">
        <f>ROUND(E80*P80,2)</f>
        <v>0.62</v>
      </c>
      <c r="R80" s="237" t="s">
        <v>240</v>
      </c>
      <c r="S80" s="237" t="s">
        <v>151</v>
      </c>
      <c r="T80" s="238" t="s">
        <v>151</v>
      </c>
      <c r="U80" s="223">
        <v>0.19800000000000001</v>
      </c>
      <c r="V80" s="223">
        <f>ROUND(E80*U80,2)</f>
        <v>8.91</v>
      </c>
      <c r="W80" s="223"/>
      <c r="X80" s="223" t="s">
        <v>152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153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20"/>
      <c r="B81" s="221"/>
      <c r="C81" s="251"/>
      <c r="D81" s="244"/>
      <c r="E81" s="244"/>
      <c r="F81" s="244"/>
      <c r="G81" s="244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3"/>
      <c r="Z81" s="213"/>
      <c r="AA81" s="213"/>
      <c r="AB81" s="213"/>
      <c r="AC81" s="213"/>
      <c r="AD81" s="213"/>
      <c r="AE81" s="213"/>
      <c r="AF81" s="213"/>
      <c r="AG81" s="213" t="s">
        <v>156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32">
        <v>32</v>
      </c>
      <c r="B82" s="233" t="s">
        <v>261</v>
      </c>
      <c r="C82" s="247" t="s">
        <v>262</v>
      </c>
      <c r="D82" s="234" t="s">
        <v>228</v>
      </c>
      <c r="E82" s="235">
        <v>5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7">
        <v>1.2999999999999999E-4</v>
      </c>
      <c r="O82" s="237">
        <f>ROUND(E82*N82,2)</f>
        <v>0</v>
      </c>
      <c r="P82" s="237">
        <v>2.359E-2</v>
      </c>
      <c r="Q82" s="237">
        <f>ROUND(E82*P82,2)</f>
        <v>0.12</v>
      </c>
      <c r="R82" s="237" t="s">
        <v>240</v>
      </c>
      <c r="S82" s="237" t="s">
        <v>151</v>
      </c>
      <c r="T82" s="238" t="s">
        <v>151</v>
      </c>
      <c r="U82" s="223">
        <v>0.20799999999999999</v>
      </c>
      <c r="V82" s="223">
        <f>ROUND(E82*U82,2)</f>
        <v>1.04</v>
      </c>
      <c r="W82" s="223"/>
      <c r="X82" s="223" t="s">
        <v>152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153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20"/>
      <c r="B83" s="221"/>
      <c r="C83" s="251"/>
      <c r="D83" s="244"/>
      <c r="E83" s="244"/>
      <c r="F83" s="244"/>
      <c r="G83" s="244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3"/>
      <c r="Z83" s="213"/>
      <c r="AA83" s="213"/>
      <c r="AB83" s="213"/>
      <c r="AC83" s="213"/>
      <c r="AD83" s="213"/>
      <c r="AE83" s="213"/>
      <c r="AF83" s="213"/>
      <c r="AG83" s="213" t="s">
        <v>156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32">
        <v>33</v>
      </c>
      <c r="B84" s="233" t="s">
        <v>263</v>
      </c>
      <c r="C84" s="247" t="s">
        <v>264</v>
      </c>
      <c r="D84" s="234" t="s">
        <v>265</v>
      </c>
      <c r="E84" s="235">
        <v>4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21</v>
      </c>
      <c r="M84" s="237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7" t="s">
        <v>194</v>
      </c>
      <c r="S84" s="237" t="s">
        <v>151</v>
      </c>
      <c r="T84" s="238" t="s">
        <v>195</v>
      </c>
      <c r="U84" s="223">
        <v>1</v>
      </c>
      <c r="V84" s="223">
        <f>ROUND(E84*U84,2)</f>
        <v>4</v>
      </c>
      <c r="W84" s="223"/>
      <c r="X84" s="223" t="s">
        <v>196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197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20"/>
      <c r="B85" s="221"/>
      <c r="C85" s="251"/>
      <c r="D85" s="244"/>
      <c r="E85" s="244"/>
      <c r="F85" s="244"/>
      <c r="G85" s="244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3"/>
      <c r="Z85" s="213"/>
      <c r="AA85" s="213"/>
      <c r="AB85" s="213"/>
      <c r="AC85" s="213"/>
      <c r="AD85" s="213"/>
      <c r="AE85" s="213"/>
      <c r="AF85" s="213"/>
      <c r="AG85" s="213" t="s">
        <v>156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32">
        <v>34</v>
      </c>
      <c r="B86" s="233" t="s">
        <v>266</v>
      </c>
      <c r="C86" s="247" t="s">
        <v>267</v>
      </c>
      <c r="D86" s="234" t="s">
        <v>167</v>
      </c>
      <c r="E86" s="235">
        <v>5.7299999999999999E-3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21</v>
      </c>
      <c r="M86" s="237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7" t="s">
        <v>240</v>
      </c>
      <c r="S86" s="237" t="s">
        <v>151</v>
      </c>
      <c r="T86" s="238" t="s">
        <v>151</v>
      </c>
      <c r="U86" s="223">
        <v>3.5630000000000002</v>
      </c>
      <c r="V86" s="223">
        <f>ROUND(E86*U86,2)</f>
        <v>0.02</v>
      </c>
      <c r="W86" s="223"/>
      <c r="X86" s="223" t="s">
        <v>244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245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20"/>
      <c r="B87" s="221"/>
      <c r="C87" s="251"/>
      <c r="D87" s="244"/>
      <c r="E87" s="244"/>
      <c r="F87" s="244"/>
      <c r="G87" s="244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3"/>
      <c r="Z87" s="213"/>
      <c r="AA87" s="213"/>
      <c r="AB87" s="213"/>
      <c r="AC87" s="213"/>
      <c r="AD87" s="213"/>
      <c r="AE87" s="213"/>
      <c r="AF87" s="213"/>
      <c r="AG87" s="213" t="s">
        <v>156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ht="13" x14ac:dyDescent="0.25">
      <c r="A88" s="226" t="s">
        <v>145</v>
      </c>
      <c r="B88" s="227" t="s">
        <v>111</v>
      </c>
      <c r="C88" s="246" t="s">
        <v>112</v>
      </c>
      <c r="D88" s="228"/>
      <c r="E88" s="229"/>
      <c r="F88" s="230"/>
      <c r="G88" s="230">
        <f>SUMIF(AG89:AG104,"&lt;&gt;NOR",G89:G104)</f>
        <v>0</v>
      </c>
      <c r="H88" s="230"/>
      <c r="I88" s="230">
        <f>SUM(I89:I104)</f>
        <v>0</v>
      </c>
      <c r="J88" s="230"/>
      <c r="K88" s="230">
        <f>SUM(K89:K104)</f>
        <v>0</v>
      </c>
      <c r="L88" s="230"/>
      <c r="M88" s="230">
        <f>SUM(M89:M104)</f>
        <v>0</v>
      </c>
      <c r="N88" s="230"/>
      <c r="O88" s="230">
        <f>SUM(O89:O104)</f>
        <v>0</v>
      </c>
      <c r="P88" s="230"/>
      <c r="Q88" s="230">
        <f>SUM(Q89:Q104)</f>
        <v>0.46</v>
      </c>
      <c r="R88" s="230"/>
      <c r="S88" s="230"/>
      <c r="T88" s="231"/>
      <c r="U88" s="225"/>
      <c r="V88" s="225">
        <f>SUM(V89:V104)</f>
        <v>9.98</v>
      </c>
      <c r="W88" s="225"/>
      <c r="X88" s="225"/>
      <c r="AG88" t="s">
        <v>146</v>
      </c>
    </row>
    <row r="89" spans="1:60" outlineLevel="1" x14ac:dyDescent="0.25">
      <c r="A89" s="232">
        <v>35</v>
      </c>
      <c r="B89" s="233" t="s">
        <v>268</v>
      </c>
      <c r="C89" s="247" t="s">
        <v>269</v>
      </c>
      <c r="D89" s="234" t="s">
        <v>171</v>
      </c>
      <c r="E89" s="235">
        <v>1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21</v>
      </c>
      <c r="M89" s="237">
        <f>G89*(1+L89/100)</f>
        <v>0</v>
      </c>
      <c r="N89" s="237">
        <v>2.0000000000000002E-5</v>
      </c>
      <c r="O89" s="237">
        <f>ROUND(E89*N89,2)</f>
        <v>0</v>
      </c>
      <c r="P89" s="237">
        <v>1.4E-2</v>
      </c>
      <c r="Q89" s="237">
        <f>ROUND(E89*P89,2)</f>
        <v>0.01</v>
      </c>
      <c r="R89" s="237" t="s">
        <v>240</v>
      </c>
      <c r="S89" s="237" t="s">
        <v>151</v>
      </c>
      <c r="T89" s="238" t="s">
        <v>151</v>
      </c>
      <c r="U89" s="223">
        <v>0.52</v>
      </c>
      <c r="V89" s="223">
        <f>ROUND(E89*U89,2)</f>
        <v>0.52</v>
      </c>
      <c r="W89" s="223"/>
      <c r="X89" s="223" t="s">
        <v>152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153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20"/>
      <c r="B90" s="221"/>
      <c r="C90" s="251"/>
      <c r="D90" s="244"/>
      <c r="E90" s="244"/>
      <c r="F90" s="244"/>
      <c r="G90" s="244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3"/>
      <c r="Z90" s="213"/>
      <c r="AA90" s="213"/>
      <c r="AB90" s="213"/>
      <c r="AC90" s="213"/>
      <c r="AD90" s="213"/>
      <c r="AE90" s="213"/>
      <c r="AF90" s="213"/>
      <c r="AG90" s="213" t="s">
        <v>156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32">
        <v>36</v>
      </c>
      <c r="B91" s="233" t="s">
        <v>270</v>
      </c>
      <c r="C91" s="247" t="s">
        <v>271</v>
      </c>
      <c r="D91" s="234" t="s">
        <v>171</v>
      </c>
      <c r="E91" s="235">
        <v>10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21</v>
      </c>
      <c r="M91" s="237">
        <f>G91*(1+L91/100)</f>
        <v>0</v>
      </c>
      <c r="N91" s="237">
        <v>2.0000000000000002E-5</v>
      </c>
      <c r="O91" s="237">
        <f>ROUND(E91*N91,2)</f>
        <v>0</v>
      </c>
      <c r="P91" s="237">
        <v>3.9E-2</v>
      </c>
      <c r="Q91" s="237">
        <f>ROUND(E91*P91,2)</f>
        <v>0.39</v>
      </c>
      <c r="R91" s="237" t="s">
        <v>240</v>
      </c>
      <c r="S91" s="237" t="s">
        <v>151</v>
      </c>
      <c r="T91" s="238" t="s">
        <v>151</v>
      </c>
      <c r="U91" s="223">
        <v>0.71</v>
      </c>
      <c r="V91" s="223">
        <f>ROUND(E91*U91,2)</f>
        <v>7.1</v>
      </c>
      <c r="W91" s="223"/>
      <c r="X91" s="223" t="s">
        <v>152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153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20"/>
      <c r="B92" s="221"/>
      <c r="C92" s="251"/>
      <c r="D92" s="244"/>
      <c r="E92" s="244"/>
      <c r="F92" s="244"/>
      <c r="G92" s="244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3"/>
      <c r="Z92" s="213"/>
      <c r="AA92" s="213"/>
      <c r="AB92" s="213"/>
      <c r="AC92" s="213"/>
      <c r="AD92" s="213"/>
      <c r="AE92" s="213"/>
      <c r="AF92" s="213"/>
      <c r="AG92" s="213" t="s">
        <v>156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32">
        <v>37</v>
      </c>
      <c r="B93" s="233" t="s">
        <v>272</v>
      </c>
      <c r="C93" s="247" t="s">
        <v>273</v>
      </c>
      <c r="D93" s="234" t="s">
        <v>171</v>
      </c>
      <c r="E93" s="235">
        <v>1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21</v>
      </c>
      <c r="M93" s="237">
        <f>G93*(1+L93/100)</f>
        <v>0</v>
      </c>
      <c r="N93" s="237">
        <v>2.0000000000000002E-5</v>
      </c>
      <c r="O93" s="237">
        <f>ROUND(E93*N93,2)</f>
        <v>0</v>
      </c>
      <c r="P93" s="237">
        <v>5.3999999999999999E-2</v>
      </c>
      <c r="Q93" s="237">
        <f>ROUND(E93*P93,2)</f>
        <v>0.05</v>
      </c>
      <c r="R93" s="237" t="s">
        <v>240</v>
      </c>
      <c r="S93" s="237" t="s">
        <v>151</v>
      </c>
      <c r="T93" s="238" t="s">
        <v>151</v>
      </c>
      <c r="U93" s="223">
        <v>0.97799999999999998</v>
      </c>
      <c r="V93" s="223">
        <f>ROUND(E93*U93,2)</f>
        <v>0.98</v>
      </c>
      <c r="W93" s="223"/>
      <c r="X93" s="223" t="s">
        <v>152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153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20"/>
      <c r="B94" s="221"/>
      <c r="C94" s="251"/>
      <c r="D94" s="244"/>
      <c r="E94" s="244"/>
      <c r="F94" s="244"/>
      <c r="G94" s="244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3"/>
      <c r="Z94" s="213"/>
      <c r="AA94" s="213"/>
      <c r="AB94" s="213"/>
      <c r="AC94" s="213"/>
      <c r="AD94" s="213"/>
      <c r="AE94" s="213"/>
      <c r="AF94" s="213"/>
      <c r="AG94" s="213" t="s">
        <v>156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32">
        <v>38</v>
      </c>
      <c r="B95" s="233" t="s">
        <v>274</v>
      </c>
      <c r="C95" s="247" t="s">
        <v>275</v>
      </c>
      <c r="D95" s="234" t="s">
        <v>171</v>
      </c>
      <c r="E95" s="235">
        <v>6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21</v>
      </c>
      <c r="M95" s="237">
        <f>G95*(1+L95/100)</f>
        <v>0</v>
      </c>
      <c r="N95" s="237">
        <v>4.0000000000000003E-5</v>
      </c>
      <c r="O95" s="237">
        <f>ROUND(E95*N95,2)</f>
        <v>0</v>
      </c>
      <c r="P95" s="237">
        <v>4.4999999999999999E-4</v>
      </c>
      <c r="Q95" s="237">
        <f>ROUND(E95*P95,2)</f>
        <v>0</v>
      </c>
      <c r="R95" s="237" t="s">
        <v>240</v>
      </c>
      <c r="S95" s="237" t="s">
        <v>151</v>
      </c>
      <c r="T95" s="238" t="s">
        <v>151</v>
      </c>
      <c r="U95" s="223">
        <v>0.05</v>
      </c>
      <c r="V95" s="223">
        <f>ROUND(E95*U95,2)</f>
        <v>0.3</v>
      </c>
      <c r="W95" s="223"/>
      <c r="X95" s="223" t="s">
        <v>152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153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20"/>
      <c r="B96" s="221"/>
      <c r="C96" s="251"/>
      <c r="D96" s="244"/>
      <c r="E96" s="244"/>
      <c r="F96" s="244"/>
      <c r="G96" s="244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3"/>
      <c r="Z96" s="213"/>
      <c r="AA96" s="213"/>
      <c r="AB96" s="213"/>
      <c r="AC96" s="213"/>
      <c r="AD96" s="213"/>
      <c r="AE96" s="213"/>
      <c r="AF96" s="213"/>
      <c r="AG96" s="213" t="s">
        <v>156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32">
        <v>39</v>
      </c>
      <c r="B97" s="233" t="s">
        <v>276</v>
      </c>
      <c r="C97" s="247" t="s">
        <v>277</v>
      </c>
      <c r="D97" s="234" t="s">
        <v>171</v>
      </c>
      <c r="E97" s="235">
        <v>2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21</v>
      </c>
      <c r="M97" s="237">
        <f>G97*(1+L97/100)</f>
        <v>0</v>
      </c>
      <c r="N97" s="237">
        <v>2.1000000000000001E-4</v>
      </c>
      <c r="O97" s="237">
        <f>ROUND(E97*N97,2)</f>
        <v>0</v>
      </c>
      <c r="P97" s="237">
        <v>3.5000000000000001E-3</v>
      </c>
      <c r="Q97" s="237">
        <f>ROUND(E97*P97,2)</f>
        <v>0.01</v>
      </c>
      <c r="R97" s="237" t="s">
        <v>240</v>
      </c>
      <c r="S97" s="237" t="s">
        <v>151</v>
      </c>
      <c r="T97" s="238" t="s">
        <v>151</v>
      </c>
      <c r="U97" s="223">
        <v>0.37</v>
      </c>
      <c r="V97" s="223">
        <f>ROUND(E97*U97,2)</f>
        <v>0.74</v>
      </c>
      <c r="W97" s="223"/>
      <c r="X97" s="223" t="s">
        <v>152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153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20"/>
      <c r="B98" s="221"/>
      <c r="C98" s="251"/>
      <c r="D98" s="244"/>
      <c r="E98" s="244"/>
      <c r="F98" s="244"/>
      <c r="G98" s="244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3"/>
      <c r="Z98" s="213"/>
      <c r="AA98" s="213"/>
      <c r="AB98" s="213"/>
      <c r="AC98" s="213"/>
      <c r="AD98" s="213"/>
      <c r="AE98" s="213"/>
      <c r="AF98" s="213"/>
      <c r="AG98" s="213" t="s">
        <v>156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32">
        <v>40</v>
      </c>
      <c r="B99" s="233" t="s">
        <v>278</v>
      </c>
      <c r="C99" s="247" t="s">
        <v>279</v>
      </c>
      <c r="D99" s="234" t="s">
        <v>171</v>
      </c>
      <c r="E99" s="235">
        <v>2</v>
      </c>
      <c r="F99" s="236"/>
      <c r="G99" s="237">
        <f>ROUND(E99*F99,2)</f>
        <v>0</v>
      </c>
      <c r="H99" s="236"/>
      <c r="I99" s="237">
        <f>ROUND(E99*H99,2)</f>
        <v>0</v>
      </c>
      <c r="J99" s="236"/>
      <c r="K99" s="237">
        <f>ROUND(E99*J99,2)</f>
        <v>0</v>
      </c>
      <c r="L99" s="237">
        <v>21</v>
      </c>
      <c r="M99" s="237">
        <f>G99*(1+L99/100)</f>
        <v>0</v>
      </c>
      <c r="N99" s="237">
        <v>1.0000000000000001E-5</v>
      </c>
      <c r="O99" s="237">
        <f>ROUND(E99*N99,2)</f>
        <v>0</v>
      </c>
      <c r="P99" s="237">
        <v>4.0000000000000002E-4</v>
      </c>
      <c r="Q99" s="237">
        <f>ROUND(E99*P99,2)</f>
        <v>0</v>
      </c>
      <c r="R99" s="237" t="s">
        <v>240</v>
      </c>
      <c r="S99" s="237" t="s">
        <v>151</v>
      </c>
      <c r="T99" s="238" t="s">
        <v>195</v>
      </c>
      <c r="U99" s="223">
        <v>0.15</v>
      </c>
      <c r="V99" s="223">
        <f>ROUND(E99*U99,2)</f>
        <v>0.3</v>
      </c>
      <c r="W99" s="223"/>
      <c r="X99" s="223" t="s">
        <v>152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153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20"/>
      <c r="B100" s="221"/>
      <c r="C100" s="251"/>
      <c r="D100" s="244"/>
      <c r="E100" s="244"/>
      <c r="F100" s="244"/>
      <c r="G100" s="244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156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32">
        <v>41</v>
      </c>
      <c r="B101" s="233" t="s">
        <v>280</v>
      </c>
      <c r="C101" s="247" t="s">
        <v>281</v>
      </c>
      <c r="D101" s="234" t="s">
        <v>171</v>
      </c>
      <c r="E101" s="235">
        <v>2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21</v>
      </c>
      <c r="M101" s="237">
        <f>G101*(1+L101/100)</f>
        <v>0</v>
      </c>
      <c r="N101" s="237">
        <v>0</v>
      </c>
      <c r="O101" s="237">
        <f>ROUND(E101*N101,2)</f>
        <v>0</v>
      </c>
      <c r="P101" s="237">
        <v>1.91E-3</v>
      </c>
      <c r="Q101" s="237">
        <f>ROUND(E101*P101,2)</f>
        <v>0</v>
      </c>
      <c r="R101" s="237" t="s">
        <v>240</v>
      </c>
      <c r="S101" s="237" t="s">
        <v>151</v>
      </c>
      <c r="T101" s="238" t="s">
        <v>195</v>
      </c>
      <c r="U101" s="223">
        <v>0.02</v>
      </c>
      <c r="V101" s="223">
        <f>ROUND(E101*U101,2)</f>
        <v>0.04</v>
      </c>
      <c r="W101" s="223"/>
      <c r="X101" s="223" t="s">
        <v>152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153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20"/>
      <c r="B102" s="221"/>
      <c r="C102" s="251"/>
      <c r="D102" s="244"/>
      <c r="E102" s="244"/>
      <c r="F102" s="244"/>
      <c r="G102" s="244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13"/>
      <c r="Z102" s="213"/>
      <c r="AA102" s="213"/>
      <c r="AB102" s="213"/>
      <c r="AC102" s="213"/>
      <c r="AD102" s="213"/>
      <c r="AE102" s="213"/>
      <c r="AF102" s="213"/>
      <c r="AG102" s="213" t="s">
        <v>156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32">
        <v>42</v>
      </c>
      <c r="B103" s="233" t="s">
        <v>282</v>
      </c>
      <c r="C103" s="247" t="s">
        <v>283</v>
      </c>
      <c r="D103" s="234" t="s">
        <v>167</v>
      </c>
      <c r="E103" s="235">
        <v>9.2000000000000003E-4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21</v>
      </c>
      <c r="M103" s="237">
        <f>G103*(1+L103/100)</f>
        <v>0</v>
      </c>
      <c r="N103" s="237">
        <v>0</v>
      </c>
      <c r="O103" s="237">
        <f>ROUND(E103*N103,2)</f>
        <v>0</v>
      </c>
      <c r="P103" s="237">
        <v>0</v>
      </c>
      <c r="Q103" s="237">
        <f>ROUND(E103*P103,2)</f>
        <v>0</v>
      </c>
      <c r="R103" s="237" t="s">
        <v>240</v>
      </c>
      <c r="S103" s="237" t="s">
        <v>151</v>
      </c>
      <c r="T103" s="238" t="s">
        <v>151</v>
      </c>
      <c r="U103" s="223">
        <v>2.5750000000000002</v>
      </c>
      <c r="V103" s="223">
        <f>ROUND(E103*U103,2)</f>
        <v>0</v>
      </c>
      <c r="W103" s="223"/>
      <c r="X103" s="223" t="s">
        <v>244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245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20"/>
      <c r="B104" s="221"/>
      <c r="C104" s="251"/>
      <c r="D104" s="244"/>
      <c r="E104" s="244"/>
      <c r="F104" s="244"/>
      <c r="G104" s="244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156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13" x14ac:dyDescent="0.25">
      <c r="A105" s="226" t="s">
        <v>145</v>
      </c>
      <c r="B105" s="227" t="s">
        <v>113</v>
      </c>
      <c r="C105" s="246" t="s">
        <v>114</v>
      </c>
      <c r="D105" s="228"/>
      <c r="E105" s="229"/>
      <c r="F105" s="230"/>
      <c r="G105" s="230">
        <f>SUMIF(AG106:AG107,"&lt;&gt;NOR",G106:G107)</f>
        <v>0</v>
      </c>
      <c r="H105" s="230"/>
      <c r="I105" s="230">
        <f>SUM(I106:I107)</f>
        <v>0</v>
      </c>
      <c r="J105" s="230"/>
      <c r="K105" s="230">
        <f>SUM(K106:K107)</f>
        <v>0</v>
      </c>
      <c r="L105" s="230"/>
      <c r="M105" s="230">
        <f>SUM(M106:M107)</f>
        <v>0</v>
      </c>
      <c r="N105" s="230"/>
      <c r="O105" s="230">
        <f>SUM(O106:O107)</f>
        <v>0</v>
      </c>
      <c r="P105" s="230"/>
      <c r="Q105" s="230">
        <f>SUM(Q106:Q107)</f>
        <v>0.03</v>
      </c>
      <c r="R105" s="230"/>
      <c r="S105" s="230"/>
      <c r="T105" s="231"/>
      <c r="U105" s="225"/>
      <c r="V105" s="225">
        <f>SUM(V106:V107)</f>
        <v>3.1</v>
      </c>
      <c r="W105" s="225"/>
      <c r="X105" s="225"/>
      <c r="AG105" t="s">
        <v>146</v>
      </c>
    </row>
    <row r="106" spans="1:60" ht="20" outlineLevel="1" x14ac:dyDescent="0.25">
      <c r="A106" s="232">
        <v>43</v>
      </c>
      <c r="B106" s="233" t="s">
        <v>284</v>
      </c>
      <c r="C106" s="247" t="s">
        <v>285</v>
      </c>
      <c r="D106" s="234" t="s">
        <v>286</v>
      </c>
      <c r="E106" s="235">
        <v>31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21</v>
      </c>
      <c r="M106" s="237">
        <f>G106*(1+L106/100)</f>
        <v>0</v>
      </c>
      <c r="N106" s="237">
        <v>6.0000000000000002E-5</v>
      </c>
      <c r="O106" s="237">
        <f>ROUND(E106*N106,2)</f>
        <v>0</v>
      </c>
      <c r="P106" s="237">
        <v>1E-3</v>
      </c>
      <c r="Q106" s="237">
        <f>ROUND(E106*P106,2)</f>
        <v>0.03</v>
      </c>
      <c r="R106" s="237" t="s">
        <v>287</v>
      </c>
      <c r="S106" s="237" t="s">
        <v>151</v>
      </c>
      <c r="T106" s="238" t="s">
        <v>195</v>
      </c>
      <c r="U106" s="223">
        <v>0.1</v>
      </c>
      <c r="V106" s="223">
        <f>ROUND(E106*U106,2)</f>
        <v>3.1</v>
      </c>
      <c r="W106" s="223"/>
      <c r="X106" s="223" t="s">
        <v>152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153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5">
      <c r="A107" s="220"/>
      <c r="B107" s="221"/>
      <c r="C107" s="251"/>
      <c r="D107" s="244"/>
      <c r="E107" s="244"/>
      <c r="F107" s="244"/>
      <c r="G107" s="244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3"/>
      <c r="Z107" s="213"/>
      <c r="AA107" s="213"/>
      <c r="AB107" s="213"/>
      <c r="AC107" s="213"/>
      <c r="AD107" s="213"/>
      <c r="AE107" s="213"/>
      <c r="AF107" s="213"/>
      <c r="AG107" s="213" t="s">
        <v>156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x14ac:dyDescent="0.25">
      <c r="A108" s="3"/>
      <c r="B108" s="4"/>
      <c r="C108" s="252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v>15</v>
      </c>
      <c r="AF108">
        <v>21</v>
      </c>
      <c r="AG108" t="s">
        <v>132</v>
      </c>
    </row>
    <row r="109" spans="1:60" ht="13" x14ac:dyDescent="0.25">
      <c r="A109" s="216"/>
      <c r="B109" s="217" t="s">
        <v>29</v>
      </c>
      <c r="C109" s="253"/>
      <c r="D109" s="218"/>
      <c r="E109" s="219"/>
      <c r="F109" s="219"/>
      <c r="G109" s="245">
        <f>G8+G11+G24+G38+G48+G53+G66+G75+G88+G105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E109">
        <f>SUMIF(L7:L107,AE108,G7:G107)</f>
        <v>0</v>
      </c>
      <c r="AF109">
        <f>SUMIF(L7:L107,AF108,G7:G107)</f>
        <v>0</v>
      </c>
      <c r="AG109" t="s">
        <v>198</v>
      </c>
    </row>
    <row r="110" spans="1:60" x14ac:dyDescent="0.25">
      <c r="C110" s="254"/>
      <c r="D110" s="10"/>
      <c r="AG110" t="s">
        <v>199</v>
      </c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gn5thf+oCs2UeZqOURNSdbMi31KT/nsSerFuOPaUcNGRzNaEM8FpFZU4VEIGPexWP6wWcoNkEB4V1e9JLmjIOA==" saltValue="p/mbtZNSmJ4WQp1Ipz8wIw==" spinCount="100000" sheet="1"/>
  <mergeCells count="51">
    <mergeCell ref="C102:G102"/>
    <mergeCell ref="C104:G104"/>
    <mergeCell ref="C107:G107"/>
    <mergeCell ref="C90:G90"/>
    <mergeCell ref="C92:G92"/>
    <mergeCell ref="C94:G94"/>
    <mergeCell ref="C96:G96"/>
    <mergeCell ref="C98:G98"/>
    <mergeCell ref="C100:G100"/>
    <mergeCell ref="C77:G77"/>
    <mergeCell ref="C79:G79"/>
    <mergeCell ref="C81:G81"/>
    <mergeCell ref="C83:G83"/>
    <mergeCell ref="C85:G85"/>
    <mergeCell ref="C87:G87"/>
    <mergeCell ref="C64:G64"/>
    <mergeCell ref="C65:G65"/>
    <mergeCell ref="C68:G68"/>
    <mergeCell ref="C70:G70"/>
    <mergeCell ref="C72:G72"/>
    <mergeCell ref="C74:G74"/>
    <mergeCell ref="C52:G52"/>
    <mergeCell ref="C55:G55"/>
    <mergeCell ref="C57:G57"/>
    <mergeCell ref="C59:G59"/>
    <mergeCell ref="C61:G61"/>
    <mergeCell ref="C62:G62"/>
    <mergeCell ref="C40:G40"/>
    <mergeCell ref="C41:G41"/>
    <mergeCell ref="C43:G43"/>
    <mergeCell ref="C45:G45"/>
    <mergeCell ref="C47:G47"/>
    <mergeCell ref="C50:G50"/>
    <mergeCell ref="C28:G28"/>
    <mergeCell ref="C30:G30"/>
    <mergeCell ref="C32:G32"/>
    <mergeCell ref="C33:G33"/>
    <mergeCell ref="C35:G35"/>
    <mergeCell ref="C37:G37"/>
    <mergeCell ref="C15:G15"/>
    <mergeCell ref="C17:G17"/>
    <mergeCell ref="C19:G19"/>
    <mergeCell ref="C21:G21"/>
    <mergeCell ref="C23:G23"/>
    <mergeCell ref="C26:G26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5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8" t="s">
        <v>119</v>
      </c>
      <c r="B1" s="198"/>
      <c r="C1" s="198"/>
      <c r="D1" s="198"/>
      <c r="E1" s="198"/>
      <c r="F1" s="198"/>
      <c r="G1" s="198"/>
      <c r="AG1" t="s">
        <v>120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121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121</v>
      </c>
      <c r="AG3" t="s">
        <v>122</v>
      </c>
    </row>
    <row r="4" spans="1:60" ht="25" customHeight="1" x14ac:dyDescent="0.25">
      <c r="A4" s="203" t="s">
        <v>9</v>
      </c>
      <c r="B4" s="204" t="s">
        <v>54</v>
      </c>
      <c r="C4" s="205" t="s">
        <v>55</v>
      </c>
      <c r="D4" s="206"/>
      <c r="E4" s="206"/>
      <c r="F4" s="206"/>
      <c r="G4" s="207"/>
      <c r="AG4" t="s">
        <v>123</v>
      </c>
    </row>
    <row r="5" spans="1:60" x14ac:dyDescent="0.25">
      <c r="D5" s="10"/>
    </row>
    <row r="6" spans="1:60" ht="37.5" x14ac:dyDescent="0.25">
      <c r="A6" s="209" t="s">
        <v>124</v>
      </c>
      <c r="B6" s="211" t="s">
        <v>125</v>
      </c>
      <c r="C6" s="211" t="s">
        <v>126</v>
      </c>
      <c r="D6" s="210" t="s">
        <v>127</v>
      </c>
      <c r="E6" s="209" t="s">
        <v>128</v>
      </c>
      <c r="F6" s="208" t="s">
        <v>129</v>
      </c>
      <c r="G6" s="209" t="s">
        <v>29</v>
      </c>
      <c r="H6" s="212" t="s">
        <v>30</v>
      </c>
      <c r="I6" s="212" t="s">
        <v>130</v>
      </c>
      <c r="J6" s="212" t="s">
        <v>31</v>
      </c>
      <c r="K6" s="212" t="s">
        <v>131</v>
      </c>
      <c r="L6" s="212" t="s">
        <v>132</v>
      </c>
      <c r="M6" s="212" t="s">
        <v>133</v>
      </c>
      <c r="N6" s="212" t="s">
        <v>134</v>
      </c>
      <c r="O6" s="212" t="s">
        <v>135</v>
      </c>
      <c r="P6" s="212" t="s">
        <v>136</v>
      </c>
      <c r="Q6" s="212" t="s">
        <v>137</v>
      </c>
      <c r="R6" s="212" t="s">
        <v>138</v>
      </c>
      <c r="S6" s="212" t="s">
        <v>139</v>
      </c>
      <c r="T6" s="212" t="s">
        <v>140</v>
      </c>
      <c r="U6" s="212" t="s">
        <v>141</v>
      </c>
      <c r="V6" s="212" t="s">
        <v>142</v>
      </c>
      <c r="W6" s="212" t="s">
        <v>143</v>
      </c>
      <c r="X6" s="212" t="s">
        <v>144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ht="13" x14ac:dyDescent="0.25">
      <c r="A8" s="226" t="s">
        <v>145</v>
      </c>
      <c r="B8" s="227" t="s">
        <v>94</v>
      </c>
      <c r="C8" s="246" t="s">
        <v>95</v>
      </c>
      <c r="D8" s="228"/>
      <c r="E8" s="229"/>
      <c r="F8" s="230"/>
      <c r="G8" s="230">
        <f>SUMIF(AG9:AG17,"&lt;&gt;NOR",G9:G17)</f>
        <v>0</v>
      </c>
      <c r="H8" s="230"/>
      <c r="I8" s="230">
        <f>SUM(I9:I17)</f>
        <v>0</v>
      </c>
      <c r="J8" s="230"/>
      <c r="K8" s="230">
        <f>SUM(K9:K17)</f>
        <v>0</v>
      </c>
      <c r="L8" s="230"/>
      <c r="M8" s="230">
        <f>SUM(M9:M17)</f>
        <v>0</v>
      </c>
      <c r="N8" s="230"/>
      <c r="O8" s="230">
        <f>SUM(O9:O17)</f>
        <v>0</v>
      </c>
      <c r="P8" s="230"/>
      <c r="Q8" s="230">
        <f>SUM(Q9:Q17)</f>
        <v>0.11</v>
      </c>
      <c r="R8" s="230"/>
      <c r="S8" s="230"/>
      <c r="T8" s="231"/>
      <c r="U8" s="225"/>
      <c r="V8" s="225">
        <f>SUM(V9:V17)</f>
        <v>9.18</v>
      </c>
      <c r="W8" s="225"/>
      <c r="X8" s="225"/>
      <c r="AG8" t="s">
        <v>146</v>
      </c>
    </row>
    <row r="9" spans="1:60" ht="20" outlineLevel="1" x14ac:dyDescent="0.25">
      <c r="A9" s="232">
        <v>1</v>
      </c>
      <c r="B9" s="233" t="s">
        <v>216</v>
      </c>
      <c r="C9" s="247" t="s">
        <v>217</v>
      </c>
      <c r="D9" s="234" t="s">
        <v>159</v>
      </c>
      <c r="E9" s="235">
        <v>15.69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5.1000000000000004E-3</v>
      </c>
      <c r="Q9" s="237">
        <f>ROUND(E9*P9,2)</f>
        <v>0.08</v>
      </c>
      <c r="R9" s="237" t="s">
        <v>218</v>
      </c>
      <c r="S9" s="237" t="s">
        <v>151</v>
      </c>
      <c r="T9" s="238" t="s">
        <v>151</v>
      </c>
      <c r="U9" s="223">
        <v>0.36</v>
      </c>
      <c r="V9" s="223">
        <f>ROUND(E9*U9,2)</f>
        <v>5.65</v>
      </c>
      <c r="W9" s="223"/>
      <c r="X9" s="223" t="s">
        <v>152</v>
      </c>
      <c r="Y9" s="213"/>
      <c r="Z9" s="213"/>
      <c r="AA9" s="213"/>
      <c r="AB9" s="213"/>
      <c r="AC9" s="213"/>
      <c r="AD9" s="213"/>
      <c r="AE9" s="213"/>
      <c r="AF9" s="213"/>
      <c r="AG9" s="213" t="s">
        <v>153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6" t="s">
        <v>219</v>
      </c>
      <c r="D10" s="255"/>
      <c r="E10" s="255"/>
      <c r="F10" s="255"/>
      <c r="G10" s="255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49"/>
      <c r="D11" s="241"/>
      <c r="E11" s="241"/>
      <c r="F11" s="241"/>
      <c r="G11" s="241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156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0" outlineLevel="1" x14ac:dyDescent="0.25">
      <c r="A12" s="232">
        <v>2</v>
      </c>
      <c r="B12" s="233" t="s">
        <v>220</v>
      </c>
      <c r="C12" s="247" t="s">
        <v>221</v>
      </c>
      <c r="D12" s="234" t="s">
        <v>159</v>
      </c>
      <c r="E12" s="235">
        <v>0.53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7">
        <v>0</v>
      </c>
      <c r="O12" s="237">
        <f>ROUND(E12*N12,2)</f>
        <v>0</v>
      </c>
      <c r="P12" s="237">
        <v>7.1000000000000004E-3</v>
      </c>
      <c r="Q12" s="237">
        <f>ROUND(E12*P12,2)</f>
        <v>0</v>
      </c>
      <c r="R12" s="237" t="s">
        <v>218</v>
      </c>
      <c r="S12" s="237" t="s">
        <v>151</v>
      </c>
      <c r="T12" s="238" t="s">
        <v>151</v>
      </c>
      <c r="U12" s="223">
        <v>0.54</v>
      </c>
      <c r="V12" s="223">
        <f>ROUND(E12*U12,2)</f>
        <v>0.28999999999999998</v>
      </c>
      <c r="W12" s="223"/>
      <c r="X12" s="223" t="s">
        <v>152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153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51"/>
      <c r="D13" s="244"/>
      <c r="E13" s="244"/>
      <c r="F13" s="244"/>
      <c r="G13" s="244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156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0" outlineLevel="1" x14ac:dyDescent="0.25">
      <c r="A14" s="232">
        <v>3</v>
      </c>
      <c r="B14" s="233" t="s">
        <v>222</v>
      </c>
      <c r="C14" s="247" t="s">
        <v>223</v>
      </c>
      <c r="D14" s="234" t="s">
        <v>159</v>
      </c>
      <c r="E14" s="235">
        <v>16.22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7">
        <v>0</v>
      </c>
      <c r="O14" s="237">
        <f>ROUND(E14*N14,2)</f>
        <v>0</v>
      </c>
      <c r="P14" s="237">
        <v>2.0999999999999999E-3</v>
      </c>
      <c r="Q14" s="237">
        <f>ROUND(E14*P14,2)</f>
        <v>0.03</v>
      </c>
      <c r="R14" s="237" t="s">
        <v>218</v>
      </c>
      <c r="S14" s="237" t="s">
        <v>151</v>
      </c>
      <c r="T14" s="238" t="s">
        <v>151</v>
      </c>
      <c r="U14" s="223">
        <v>0.2</v>
      </c>
      <c r="V14" s="223">
        <f>ROUND(E14*U14,2)</f>
        <v>3.24</v>
      </c>
      <c r="W14" s="223"/>
      <c r="X14" s="223" t="s">
        <v>152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153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51"/>
      <c r="D15" s="244"/>
      <c r="E15" s="244"/>
      <c r="F15" s="244"/>
      <c r="G15" s="244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156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32">
        <v>4</v>
      </c>
      <c r="B16" s="233" t="s">
        <v>224</v>
      </c>
      <c r="C16" s="247" t="s">
        <v>225</v>
      </c>
      <c r="D16" s="234" t="s">
        <v>167</v>
      </c>
      <c r="E16" s="235">
        <v>0.35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/>
      <c r="S16" s="237" t="s">
        <v>180</v>
      </c>
      <c r="T16" s="238" t="s">
        <v>181</v>
      </c>
      <c r="U16" s="223">
        <v>0</v>
      </c>
      <c r="V16" s="223">
        <f>ROUND(E16*U16,2)</f>
        <v>0</v>
      </c>
      <c r="W16" s="223"/>
      <c r="X16" s="223" t="s">
        <v>152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153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51"/>
      <c r="D17" s="244"/>
      <c r="E17" s="244"/>
      <c r="F17" s="244"/>
      <c r="G17" s="244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156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13" x14ac:dyDescent="0.25">
      <c r="A18" s="226" t="s">
        <v>145</v>
      </c>
      <c r="B18" s="227" t="s">
        <v>107</v>
      </c>
      <c r="C18" s="246" t="s">
        <v>108</v>
      </c>
      <c r="D18" s="228"/>
      <c r="E18" s="229"/>
      <c r="F18" s="230"/>
      <c r="G18" s="230">
        <f>SUMIF(AG19:AG28,"&lt;&gt;NOR",G19:G28)</f>
        <v>0</v>
      </c>
      <c r="H18" s="230"/>
      <c r="I18" s="230">
        <f>SUM(I19:I28)</f>
        <v>0</v>
      </c>
      <c r="J18" s="230"/>
      <c r="K18" s="230">
        <f>SUM(K19:K28)</f>
        <v>0</v>
      </c>
      <c r="L18" s="230"/>
      <c r="M18" s="230">
        <f>SUM(M19:M28)</f>
        <v>0</v>
      </c>
      <c r="N18" s="230"/>
      <c r="O18" s="230">
        <f>SUM(O19:O28)</f>
        <v>0.64</v>
      </c>
      <c r="P18" s="230"/>
      <c r="Q18" s="230">
        <f>SUM(Q19:Q28)</f>
        <v>0.02</v>
      </c>
      <c r="R18" s="230"/>
      <c r="S18" s="230"/>
      <c r="T18" s="231"/>
      <c r="U18" s="225"/>
      <c r="V18" s="225">
        <f>SUM(V19:V28)</f>
        <v>10.55</v>
      </c>
      <c r="W18" s="225"/>
      <c r="X18" s="225"/>
      <c r="AG18" t="s">
        <v>146</v>
      </c>
    </row>
    <row r="19" spans="1:60" ht="20" outlineLevel="1" x14ac:dyDescent="0.25">
      <c r="A19" s="232">
        <v>5</v>
      </c>
      <c r="B19" s="233" t="s">
        <v>288</v>
      </c>
      <c r="C19" s="247" t="s">
        <v>289</v>
      </c>
      <c r="D19" s="234" t="s">
        <v>171</v>
      </c>
      <c r="E19" s="235">
        <v>2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 t="s">
        <v>240</v>
      </c>
      <c r="S19" s="237" t="s">
        <v>151</v>
      </c>
      <c r="T19" s="238" t="s">
        <v>151</v>
      </c>
      <c r="U19" s="223">
        <v>1.35</v>
      </c>
      <c r="V19" s="223">
        <f>ROUND(E19*U19,2)</f>
        <v>2.7</v>
      </c>
      <c r="W19" s="223"/>
      <c r="X19" s="223" t="s">
        <v>152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153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51"/>
      <c r="D20" s="244"/>
      <c r="E20" s="244"/>
      <c r="F20" s="244"/>
      <c r="G20" s="244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156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0" outlineLevel="1" x14ac:dyDescent="0.25">
      <c r="A21" s="232">
        <v>6</v>
      </c>
      <c r="B21" s="233" t="s">
        <v>290</v>
      </c>
      <c r="C21" s="247" t="s">
        <v>291</v>
      </c>
      <c r="D21" s="234" t="s">
        <v>171</v>
      </c>
      <c r="E21" s="235">
        <v>2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4.9899999999999996E-3</v>
      </c>
      <c r="O21" s="237">
        <f>ROUND(E21*N21,2)</f>
        <v>0.01</v>
      </c>
      <c r="P21" s="237">
        <v>0</v>
      </c>
      <c r="Q21" s="237">
        <f>ROUND(E21*P21,2)</f>
        <v>0</v>
      </c>
      <c r="R21" s="237" t="s">
        <v>240</v>
      </c>
      <c r="S21" s="237" t="s">
        <v>151</v>
      </c>
      <c r="T21" s="238" t="s">
        <v>151</v>
      </c>
      <c r="U21" s="223">
        <v>2.36</v>
      </c>
      <c r="V21" s="223">
        <f>ROUND(E21*U21,2)</f>
        <v>4.72</v>
      </c>
      <c r="W21" s="223"/>
      <c r="X21" s="223" t="s">
        <v>152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153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51"/>
      <c r="D22" s="244"/>
      <c r="E22" s="244"/>
      <c r="F22" s="244"/>
      <c r="G22" s="244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156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32">
        <v>7</v>
      </c>
      <c r="B23" s="233" t="s">
        <v>247</v>
      </c>
      <c r="C23" s="247" t="s">
        <v>248</v>
      </c>
      <c r="D23" s="234" t="s">
        <v>171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6.9999999999999994E-5</v>
      </c>
      <c r="O23" s="237">
        <f>ROUND(E23*N23,2)</f>
        <v>0</v>
      </c>
      <c r="P23" s="237">
        <v>2.4E-2</v>
      </c>
      <c r="Q23" s="237">
        <f>ROUND(E23*P23,2)</f>
        <v>0.02</v>
      </c>
      <c r="R23" s="237" t="s">
        <v>240</v>
      </c>
      <c r="S23" s="237" t="s">
        <v>151</v>
      </c>
      <c r="T23" s="238" t="s">
        <v>151</v>
      </c>
      <c r="U23" s="223">
        <v>0.54</v>
      </c>
      <c r="V23" s="223">
        <f>ROUND(E23*U23,2)</f>
        <v>0.54</v>
      </c>
      <c r="W23" s="223"/>
      <c r="X23" s="223" t="s">
        <v>152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153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51"/>
      <c r="D24" s="244"/>
      <c r="E24" s="244"/>
      <c r="F24" s="244"/>
      <c r="G24" s="244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156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32">
        <v>8</v>
      </c>
      <c r="B25" s="233" t="s">
        <v>292</v>
      </c>
      <c r="C25" s="247" t="s">
        <v>293</v>
      </c>
      <c r="D25" s="234" t="s">
        <v>294</v>
      </c>
      <c r="E25" s="235">
        <v>613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1.0300000000000001E-3</v>
      </c>
      <c r="O25" s="237">
        <f>ROUND(E25*N25,2)</f>
        <v>0.63</v>
      </c>
      <c r="P25" s="237">
        <v>0</v>
      </c>
      <c r="Q25" s="237">
        <f>ROUND(E25*P25,2)</f>
        <v>0</v>
      </c>
      <c r="R25" s="237"/>
      <c r="S25" s="237" t="s">
        <v>180</v>
      </c>
      <c r="T25" s="238" t="s">
        <v>181</v>
      </c>
      <c r="U25" s="223">
        <v>0</v>
      </c>
      <c r="V25" s="223">
        <f>ROUND(E25*U25,2)</f>
        <v>0</v>
      </c>
      <c r="W25" s="223"/>
      <c r="X25" s="223" t="s">
        <v>152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153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20"/>
      <c r="B26" s="221"/>
      <c r="C26" s="251"/>
      <c r="D26" s="244"/>
      <c r="E26" s="244"/>
      <c r="F26" s="244"/>
      <c r="G26" s="244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156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32">
        <v>9</v>
      </c>
      <c r="B27" s="233" t="s">
        <v>253</v>
      </c>
      <c r="C27" s="247" t="s">
        <v>254</v>
      </c>
      <c r="D27" s="234" t="s">
        <v>167</v>
      </c>
      <c r="E27" s="235">
        <v>0.64144000000000001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 t="s">
        <v>240</v>
      </c>
      <c r="S27" s="237" t="s">
        <v>151</v>
      </c>
      <c r="T27" s="238" t="s">
        <v>151</v>
      </c>
      <c r="U27" s="223">
        <v>4.0430000000000001</v>
      </c>
      <c r="V27" s="223">
        <f>ROUND(E27*U27,2)</f>
        <v>2.59</v>
      </c>
      <c r="W27" s="223"/>
      <c r="X27" s="223" t="s">
        <v>244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245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/>
      <c r="B28" s="221"/>
      <c r="C28" s="251"/>
      <c r="D28" s="244"/>
      <c r="E28" s="244"/>
      <c r="F28" s="244"/>
      <c r="G28" s="244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156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13" x14ac:dyDescent="0.25">
      <c r="A29" s="226" t="s">
        <v>145</v>
      </c>
      <c r="B29" s="227" t="s">
        <v>109</v>
      </c>
      <c r="C29" s="246" t="s">
        <v>110</v>
      </c>
      <c r="D29" s="228"/>
      <c r="E29" s="229"/>
      <c r="F29" s="230"/>
      <c r="G29" s="230">
        <f>SUMIF(AG30:AG39,"&lt;&gt;NOR",G30:G39)</f>
        <v>0</v>
      </c>
      <c r="H29" s="230"/>
      <c r="I29" s="230">
        <f>SUM(I30:I39)</f>
        <v>0</v>
      </c>
      <c r="J29" s="230"/>
      <c r="K29" s="230">
        <f>SUM(K30:K39)</f>
        <v>0</v>
      </c>
      <c r="L29" s="230"/>
      <c r="M29" s="230">
        <f>SUM(M30:M39)</f>
        <v>0</v>
      </c>
      <c r="N29" s="230"/>
      <c r="O29" s="230">
        <f>SUM(O30:O39)</f>
        <v>0</v>
      </c>
      <c r="P29" s="230"/>
      <c r="Q29" s="230">
        <f>SUM(Q30:Q39)</f>
        <v>0.48</v>
      </c>
      <c r="R29" s="230"/>
      <c r="S29" s="230"/>
      <c r="T29" s="231"/>
      <c r="U29" s="225"/>
      <c r="V29" s="225">
        <f>SUM(V30:V39)</f>
        <v>10.01</v>
      </c>
      <c r="W29" s="225"/>
      <c r="X29" s="225"/>
      <c r="AG29" t="s">
        <v>146</v>
      </c>
    </row>
    <row r="30" spans="1:60" outlineLevel="1" x14ac:dyDescent="0.25">
      <c r="A30" s="232">
        <v>10</v>
      </c>
      <c r="B30" s="233" t="s">
        <v>295</v>
      </c>
      <c r="C30" s="247" t="s">
        <v>296</v>
      </c>
      <c r="D30" s="234" t="s">
        <v>228</v>
      </c>
      <c r="E30" s="235">
        <v>15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7">
        <v>5.0000000000000002E-5</v>
      </c>
      <c r="O30" s="237">
        <f>ROUND(E30*N30,2)</f>
        <v>0</v>
      </c>
      <c r="P30" s="237">
        <v>5.3200000000000001E-3</v>
      </c>
      <c r="Q30" s="237">
        <f>ROUND(E30*P30,2)</f>
        <v>0.08</v>
      </c>
      <c r="R30" s="237" t="s">
        <v>240</v>
      </c>
      <c r="S30" s="237" t="s">
        <v>151</v>
      </c>
      <c r="T30" s="238" t="s">
        <v>151</v>
      </c>
      <c r="U30" s="223">
        <v>0.1</v>
      </c>
      <c r="V30" s="223">
        <f>ROUND(E30*U30,2)</f>
        <v>1.5</v>
      </c>
      <c r="W30" s="223"/>
      <c r="X30" s="223" t="s">
        <v>152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153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51"/>
      <c r="D31" s="244"/>
      <c r="E31" s="244"/>
      <c r="F31" s="244"/>
      <c r="G31" s="244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156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32">
        <v>11</v>
      </c>
      <c r="B32" s="233" t="s">
        <v>297</v>
      </c>
      <c r="C32" s="247" t="s">
        <v>298</v>
      </c>
      <c r="D32" s="234" t="s">
        <v>228</v>
      </c>
      <c r="E32" s="235">
        <v>9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9.0000000000000006E-5</v>
      </c>
      <c r="O32" s="237">
        <f>ROUND(E32*N32,2)</f>
        <v>0</v>
      </c>
      <c r="P32" s="237">
        <v>8.5800000000000008E-3</v>
      </c>
      <c r="Q32" s="237">
        <f>ROUND(E32*P32,2)</f>
        <v>0.08</v>
      </c>
      <c r="R32" s="237" t="s">
        <v>240</v>
      </c>
      <c r="S32" s="237" t="s">
        <v>151</v>
      </c>
      <c r="T32" s="238" t="s">
        <v>151</v>
      </c>
      <c r="U32" s="223">
        <v>0.1</v>
      </c>
      <c r="V32" s="223">
        <f>ROUND(E32*U32,2)</f>
        <v>0.9</v>
      </c>
      <c r="W32" s="223"/>
      <c r="X32" s="223" t="s">
        <v>152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153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51"/>
      <c r="D33" s="244"/>
      <c r="E33" s="244"/>
      <c r="F33" s="244"/>
      <c r="G33" s="244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156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32">
        <v>12</v>
      </c>
      <c r="B34" s="233" t="s">
        <v>259</v>
      </c>
      <c r="C34" s="247" t="s">
        <v>260</v>
      </c>
      <c r="D34" s="234" t="s">
        <v>228</v>
      </c>
      <c r="E34" s="235">
        <v>23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1E-4</v>
      </c>
      <c r="O34" s="237">
        <f>ROUND(E34*N34,2)</f>
        <v>0</v>
      </c>
      <c r="P34" s="237">
        <v>1.384E-2</v>
      </c>
      <c r="Q34" s="237">
        <f>ROUND(E34*P34,2)</f>
        <v>0.32</v>
      </c>
      <c r="R34" s="237" t="s">
        <v>240</v>
      </c>
      <c r="S34" s="237" t="s">
        <v>151</v>
      </c>
      <c r="T34" s="238" t="s">
        <v>151</v>
      </c>
      <c r="U34" s="223">
        <v>0.2</v>
      </c>
      <c r="V34" s="223">
        <f>ROUND(E34*U34,2)</f>
        <v>4.5999999999999996</v>
      </c>
      <c r="W34" s="223"/>
      <c r="X34" s="223" t="s">
        <v>152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153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51"/>
      <c r="D35" s="244"/>
      <c r="E35" s="244"/>
      <c r="F35" s="244"/>
      <c r="G35" s="244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156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32">
        <v>13</v>
      </c>
      <c r="B36" s="233" t="s">
        <v>263</v>
      </c>
      <c r="C36" s="247" t="s">
        <v>264</v>
      </c>
      <c r="D36" s="234" t="s">
        <v>265</v>
      </c>
      <c r="E36" s="235">
        <v>3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 t="s">
        <v>194</v>
      </c>
      <c r="S36" s="237" t="s">
        <v>151</v>
      </c>
      <c r="T36" s="238" t="s">
        <v>195</v>
      </c>
      <c r="U36" s="223">
        <v>1</v>
      </c>
      <c r="V36" s="223">
        <f>ROUND(E36*U36,2)</f>
        <v>3</v>
      </c>
      <c r="W36" s="223"/>
      <c r="X36" s="223" t="s">
        <v>196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197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51"/>
      <c r="D37" s="244"/>
      <c r="E37" s="244"/>
      <c r="F37" s="244"/>
      <c r="G37" s="244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156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32">
        <v>14</v>
      </c>
      <c r="B38" s="233" t="s">
        <v>266</v>
      </c>
      <c r="C38" s="247" t="s">
        <v>267</v>
      </c>
      <c r="D38" s="234" t="s">
        <v>167</v>
      </c>
      <c r="E38" s="235">
        <v>3.8600000000000001E-3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 t="s">
        <v>240</v>
      </c>
      <c r="S38" s="237" t="s">
        <v>151</v>
      </c>
      <c r="T38" s="238" t="s">
        <v>151</v>
      </c>
      <c r="U38" s="223">
        <v>3.5630000000000002</v>
      </c>
      <c r="V38" s="223">
        <f>ROUND(E38*U38,2)</f>
        <v>0.01</v>
      </c>
      <c r="W38" s="223"/>
      <c r="X38" s="223" t="s">
        <v>244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245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51"/>
      <c r="D39" s="244"/>
      <c r="E39" s="244"/>
      <c r="F39" s="244"/>
      <c r="G39" s="244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156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13" x14ac:dyDescent="0.25">
      <c r="A40" s="226" t="s">
        <v>145</v>
      </c>
      <c r="B40" s="227" t="s">
        <v>111</v>
      </c>
      <c r="C40" s="246" t="s">
        <v>112</v>
      </c>
      <c r="D40" s="228"/>
      <c r="E40" s="229"/>
      <c r="F40" s="230"/>
      <c r="G40" s="230">
        <f>SUMIF(AG41:AG48,"&lt;&gt;NOR",G41:G48)</f>
        <v>0</v>
      </c>
      <c r="H40" s="230"/>
      <c r="I40" s="230">
        <f>SUM(I41:I48)</f>
        <v>0</v>
      </c>
      <c r="J40" s="230"/>
      <c r="K40" s="230">
        <f>SUM(K41:K48)</f>
        <v>0</v>
      </c>
      <c r="L40" s="230"/>
      <c r="M40" s="230">
        <f>SUM(M41:M48)</f>
        <v>0</v>
      </c>
      <c r="N40" s="230"/>
      <c r="O40" s="230">
        <f>SUM(O41:O48)</f>
        <v>0</v>
      </c>
      <c r="P40" s="230"/>
      <c r="Q40" s="230">
        <f>SUM(Q41:Q48)</f>
        <v>0.34</v>
      </c>
      <c r="R40" s="230"/>
      <c r="S40" s="230"/>
      <c r="T40" s="231"/>
      <c r="U40" s="225"/>
      <c r="V40" s="225">
        <f>SUM(V41:V48)</f>
        <v>6.79</v>
      </c>
      <c r="W40" s="225"/>
      <c r="X40" s="225"/>
      <c r="AG40" t="s">
        <v>146</v>
      </c>
    </row>
    <row r="41" spans="1:60" outlineLevel="1" x14ac:dyDescent="0.25">
      <c r="A41" s="232">
        <v>15</v>
      </c>
      <c r="B41" s="233" t="s">
        <v>299</v>
      </c>
      <c r="C41" s="247" t="s">
        <v>300</v>
      </c>
      <c r="D41" s="234" t="s">
        <v>171</v>
      </c>
      <c r="E41" s="235">
        <v>4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2.0000000000000002E-5</v>
      </c>
      <c r="O41" s="237">
        <f>ROUND(E41*N41,2)</f>
        <v>0</v>
      </c>
      <c r="P41" s="237">
        <v>8.3000000000000004E-2</v>
      </c>
      <c r="Q41" s="237">
        <f>ROUND(E41*P41,2)</f>
        <v>0.33</v>
      </c>
      <c r="R41" s="237" t="s">
        <v>240</v>
      </c>
      <c r="S41" s="237" t="s">
        <v>151</v>
      </c>
      <c r="T41" s="238" t="s">
        <v>151</v>
      </c>
      <c r="U41" s="223">
        <v>1.238</v>
      </c>
      <c r="V41" s="223">
        <f>ROUND(E41*U41,2)</f>
        <v>4.95</v>
      </c>
      <c r="W41" s="223"/>
      <c r="X41" s="223" t="s">
        <v>152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153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20"/>
      <c r="B42" s="221"/>
      <c r="C42" s="251"/>
      <c r="D42" s="244"/>
      <c r="E42" s="244"/>
      <c r="F42" s="244"/>
      <c r="G42" s="244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156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32">
        <v>16</v>
      </c>
      <c r="B43" s="233" t="s">
        <v>301</v>
      </c>
      <c r="C43" s="247" t="s">
        <v>302</v>
      </c>
      <c r="D43" s="234" t="s">
        <v>171</v>
      </c>
      <c r="E43" s="235">
        <v>5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1.7000000000000001E-4</v>
      </c>
      <c r="O43" s="237">
        <f>ROUND(E43*N43,2)</f>
        <v>0</v>
      </c>
      <c r="P43" s="237">
        <v>2.2000000000000001E-3</v>
      </c>
      <c r="Q43" s="237">
        <f>ROUND(E43*P43,2)</f>
        <v>0.01</v>
      </c>
      <c r="R43" s="237" t="s">
        <v>240</v>
      </c>
      <c r="S43" s="237" t="s">
        <v>151</v>
      </c>
      <c r="T43" s="238" t="s">
        <v>151</v>
      </c>
      <c r="U43" s="223">
        <v>0.31</v>
      </c>
      <c r="V43" s="223">
        <f>ROUND(E43*U43,2)</f>
        <v>1.55</v>
      </c>
      <c r="W43" s="223"/>
      <c r="X43" s="223" t="s">
        <v>152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153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51"/>
      <c r="D44" s="244"/>
      <c r="E44" s="244"/>
      <c r="F44" s="244"/>
      <c r="G44" s="244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156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32">
        <v>17</v>
      </c>
      <c r="B45" s="233" t="s">
        <v>278</v>
      </c>
      <c r="C45" s="247" t="s">
        <v>279</v>
      </c>
      <c r="D45" s="234" t="s">
        <v>171</v>
      </c>
      <c r="E45" s="235">
        <v>2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1.0000000000000001E-5</v>
      </c>
      <c r="O45" s="237">
        <f>ROUND(E45*N45,2)</f>
        <v>0</v>
      </c>
      <c r="P45" s="237">
        <v>4.0000000000000002E-4</v>
      </c>
      <c r="Q45" s="237">
        <f>ROUND(E45*P45,2)</f>
        <v>0</v>
      </c>
      <c r="R45" s="237" t="s">
        <v>240</v>
      </c>
      <c r="S45" s="237" t="s">
        <v>151</v>
      </c>
      <c r="T45" s="238" t="s">
        <v>151</v>
      </c>
      <c r="U45" s="223">
        <v>0.14599999999999999</v>
      </c>
      <c r="V45" s="223">
        <f>ROUND(E45*U45,2)</f>
        <v>0.28999999999999998</v>
      </c>
      <c r="W45" s="223"/>
      <c r="X45" s="223" t="s">
        <v>152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153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20"/>
      <c r="B46" s="221"/>
      <c r="C46" s="251"/>
      <c r="D46" s="244"/>
      <c r="E46" s="244"/>
      <c r="F46" s="244"/>
      <c r="G46" s="244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156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32">
        <v>18</v>
      </c>
      <c r="B47" s="233" t="s">
        <v>282</v>
      </c>
      <c r="C47" s="247" t="s">
        <v>283</v>
      </c>
      <c r="D47" s="234" t="s">
        <v>167</v>
      </c>
      <c r="E47" s="235">
        <v>9.5E-4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 t="s">
        <v>240</v>
      </c>
      <c r="S47" s="237" t="s">
        <v>151</v>
      </c>
      <c r="T47" s="238" t="s">
        <v>151</v>
      </c>
      <c r="U47" s="223">
        <v>2.5750000000000002</v>
      </c>
      <c r="V47" s="223">
        <f>ROUND(E47*U47,2)</f>
        <v>0</v>
      </c>
      <c r="W47" s="223"/>
      <c r="X47" s="223" t="s">
        <v>244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245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20"/>
      <c r="B48" s="221"/>
      <c r="C48" s="251"/>
      <c r="D48" s="244"/>
      <c r="E48" s="244"/>
      <c r="F48" s="244"/>
      <c r="G48" s="244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156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13" x14ac:dyDescent="0.25">
      <c r="A49" s="226" t="s">
        <v>145</v>
      </c>
      <c r="B49" s="227" t="s">
        <v>113</v>
      </c>
      <c r="C49" s="246" t="s">
        <v>114</v>
      </c>
      <c r="D49" s="228"/>
      <c r="E49" s="229"/>
      <c r="F49" s="230"/>
      <c r="G49" s="230">
        <f>SUMIF(AG50:AG51,"&lt;&gt;NOR",G50:G51)</f>
        <v>0</v>
      </c>
      <c r="H49" s="230"/>
      <c r="I49" s="230">
        <f>SUM(I50:I51)</f>
        <v>0</v>
      </c>
      <c r="J49" s="230"/>
      <c r="K49" s="230">
        <f>SUM(K50:K51)</f>
        <v>0</v>
      </c>
      <c r="L49" s="230"/>
      <c r="M49" s="230">
        <f>SUM(M50:M51)</f>
        <v>0</v>
      </c>
      <c r="N49" s="230"/>
      <c r="O49" s="230">
        <f>SUM(O50:O51)</f>
        <v>0</v>
      </c>
      <c r="P49" s="230"/>
      <c r="Q49" s="230">
        <f>SUM(Q50:Q51)</f>
        <v>0.03</v>
      </c>
      <c r="R49" s="230"/>
      <c r="S49" s="230"/>
      <c r="T49" s="231"/>
      <c r="U49" s="225"/>
      <c r="V49" s="225">
        <f>SUM(V50:V51)</f>
        <v>2.8</v>
      </c>
      <c r="W49" s="225"/>
      <c r="X49" s="225"/>
      <c r="AG49" t="s">
        <v>146</v>
      </c>
    </row>
    <row r="50" spans="1:60" ht="20" outlineLevel="1" x14ac:dyDescent="0.25">
      <c r="A50" s="232">
        <v>19</v>
      </c>
      <c r="B50" s="233" t="s">
        <v>284</v>
      </c>
      <c r="C50" s="247" t="s">
        <v>285</v>
      </c>
      <c r="D50" s="234" t="s">
        <v>286</v>
      </c>
      <c r="E50" s="235">
        <v>28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6.0000000000000002E-5</v>
      </c>
      <c r="O50" s="237">
        <f>ROUND(E50*N50,2)</f>
        <v>0</v>
      </c>
      <c r="P50" s="237">
        <v>1E-3</v>
      </c>
      <c r="Q50" s="237">
        <f>ROUND(E50*P50,2)</f>
        <v>0.03</v>
      </c>
      <c r="R50" s="237" t="s">
        <v>287</v>
      </c>
      <c r="S50" s="237" t="s">
        <v>151</v>
      </c>
      <c r="T50" s="238" t="s">
        <v>195</v>
      </c>
      <c r="U50" s="223">
        <v>0.1</v>
      </c>
      <c r="V50" s="223">
        <f>ROUND(E50*U50,2)</f>
        <v>2.8</v>
      </c>
      <c r="W50" s="223"/>
      <c r="X50" s="223" t="s">
        <v>152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153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51"/>
      <c r="D51" s="244"/>
      <c r="E51" s="244"/>
      <c r="F51" s="244"/>
      <c r="G51" s="244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156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13" x14ac:dyDescent="0.25">
      <c r="A52" s="226" t="s">
        <v>145</v>
      </c>
      <c r="B52" s="227" t="s">
        <v>117</v>
      </c>
      <c r="C52" s="246" t="s">
        <v>27</v>
      </c>
      <c r="D52" s="228"/>
      <c r="E52" s="229"/>
      <c r="F52" s="230"/>
      <c r="G52" s="230">
        <f>SUMIF(AG53:AG64,"&lt;&gt;NOR",G53:G64)</f>
        <v>0</v>
      </c>
      <c r="H52" s="230"/>
      <c r="I52" s="230">
        <f>SUM(I53:I64)</f>
        <v>0</v>
      </c>
      <c r="J52" s="230"/>
      <c r="K52" s="230">
        <f>SUM(K53:K64)</f>
        <v>0</v>
      </c>
      <c r="L52" s="230"/>
      <c r="M52" s="230">
        <f>SUM(M53:M64)</f>
        <v>0</v>
      </c>
      <c r="N52" s="230"/>
      <c r="O52" s="230">
        <f>SUM(O53:O64)</f>
        <v>0</v>
      </c>
      <c r="P52" s="230"/>
      <c r="Q52" s="230">
        <f>SUM(Q53:Q64)</f>
        <v>0</v>
      </c>
      <c r="R52" s="230"/>
      <c r="S52" s="230"/>
      <c r="T52" s="231"/>
      <c r="U52" s="225"/>
      <c r="V52" s="225">
        <f>SUM(V53:V64)</f>
        <v>4</v>
      </c>
      <c r="W52" s="225"/>
      <c r="X52" s="225"/>
      <c r="AG52" t="s">
        <v>146</v>
      </c>
    </row>
    <row r="53" spans="1:60" outlineLevel="1" x14ac:dyDescent="0.25">
      <c r="A53" s="232">
        <v>20</v>
      </c>
      <c r="B53" s="233" t="s">
        <v>177</v>
      </c>
      <c r="C53" s="247" t="s">
        <v>178</v>
      </c>
      <c r="D53" s="234" t="s">
        <v>179</v>
      </c>
      <c r="E53" s="235">
        <v>1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/>
      <c r="S53" s="237" t="s">
        <v>180</v>
      </c>
      <c r="T53" s="238" t="s">
        <v>181</v>
      </c>
      <c r="U53" s="223">
        <v>0</v>
      </c>
      <c r="V53" s="223">
        <f>ROUND(E53*U53,2)</f>
        <v>0</v>
      </c>
      <c r="W53" s="223"/>
      <c r="X53" s="223" t="s">
        <v>152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182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20"/>
      <c r="B54" s="221"/>
      <c r="C54" s="251"/>
      <c r="D54" s="244"/>
      <c r="E54" s="244"/>
      <c r="F54" s="244"/>
      <c r="G54" s="244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3"/>
      <c r="Z54" s="213"/>
      <c r="AA54" s="213"/>
      <c r="AB54" s="213"/>
      <c r="AC54" s="213"/>
      <c r="AD54" s="213"/>
      <c r="AE54" s="213"/>
      <c r="AF54" s="213"/>
      <c r="AG54" s="213" t="s">
        <v>156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32">
        <v>21</v>
      </c>
      <c r="B55" s="233" t="s">
        <v>183</v>
      </c>
      <c r="C55" s="247" t="s">
        <v>184</v>
      </c>
      <c r="D55" s="234" t="s">
        <v>179</v>
      </c>
      <c r="E55" s="235">
        <v>1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7"/>
      <c r="S55" s="237" t="s">
        <v>180</v>
      </c>
      <c r="T55" s="238" t="s">
        <v>181</v>
      </c>
      <c r="U55" s="223">
        <v>0</v>
      </c>
      <c r="V55" s="223">
        <f>ROUND(E55*U55,2)</f>
        <v>0</v>
      </c>
      <c r="W55" s="223"/>
      <c r="X55" s="223" t="s">
        <v>152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182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/>
      <c r="B56" s="221"/>
      <c r="C56" s="251"/>
      <c r="D56" s="244"/>
      <c r="E56" s="244"/>
      <c r="F56" s="244"/>
      <c r="G56" s="244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3"/>
      <c r="Z56" s="213"/>
      <c r="AA56" s="213"/>
      <c r="AB56" s="213"/>
      <c r="AC56" s="213"/>
      <c r="AD56" s="213"/>
      <c r="AE56" s="213"/>
      <c r="AF56" s="213"/>
      <c r="AG56" s="213" t="s">
        <v>156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32">
        <v>22</v>
      </c>
      <c r="B57" s="233" t="s">
        <v>185</v>
      </c>
      <c r="C57" s="247" t="s">
        <v>186</v>
      </c>
      <c r="D57" s="234" t="s">
        <v>179</v>
      </c>
      <c r="E57" s="235">
        <v>1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7">
        <v>0</v>
      </c>
      <c r="O57" s="237">
        <f>ROUND(E57*N57,2)</f>
        <v>0</v>
      </c>
      <c r="P57" s="237">
        <v>0</v>
      </c>
      <c r="Q57" s="237">
        <f>ROUND(E57*P57,2)</f>
        <v>0</v>
      </c>
      <c r="R57" s="237"/>
      <c r="S57" s="237" t="s">
        <v>180</v>
      </c>
      <c r="T57" s="238" t="s">
        <v>181</v>
      </c>
      <c r="U57" s="223">
        <v>0</v>
      </c>
      <c r="V57" s="223">
        <f>ROUND(E57*U57,2)</f>
        <v>0</v>
      </c>
      <c r="W57" s="223"/>
      <c r="X57" s="223" t="s">
        <v>152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182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20"/>
      <c r="B58" s="221"/>
      <c r="C58" s="251"/>
      <c r="D58" s="244"/>
      <c r="E58" s="244"/>
      <c r="F58" s="244"/>
      <c r="G58" s="244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156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32">
        <v>23</v>
      </c>
      <c r="B59" s="233" t="s">
        <v>187</v>
      </c>
      <c r="C59" s="247" t="s">
        <v>188</v>
      </c>
      <c r="D59" s="234" t="s">
        <v>179</v>
      </c>
      <c r="E59" s="235">
        <v>1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7"/>
      <c r="S59" s="237" t="s">
        <v>180</v>
      </c>
      <c r="T59" s="238" t="s">
        <v>181</v>
      </c>
      <c r="U59" s="223">
        <v>0</v>
      </c>
      <c r="V59" s="223">
        <f>ROUND(E59*U59,2)</f>
        <v>0</v>
      </c>
      <c r="W59" s="223"/>
      <c r="X59" s="223" t="s">
        <v>152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182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20"/>
      <c r="B60" s="221"/>
      <c r="C60" s="251"/>
      <c r="D60" s="244"/>
      <c r="E60" s="244"/>
      <c r="F60" s="244"/>
      <c r="G60" s="244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156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32">
        <v>24</v>
      </c>
      <c r="B61" s="233" t="s">
        <v>189</v>
      </c>
      <c r="C61" s="247" t="s">
        <v>190</v>
      </c>
      <c r="D61" s="234" t="s">
        <v>179</v>
      </c>
      <c r="E61" s="235">
        <v>1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/>
      <c r="S61" s="237" t="s">
        <v>180</v>
      </c>
      <c r="T61" s="238" t="s">
        <v>181</v>
      </c>
      <c r="U61" s="223">
        <v>0</v>
      </c>
      <c r="V61" s="223">
        <f>ROUND(E61*U61,2)</f>
        <v>0</v>
      </c>
      <c r="W61" s="223"/>
      <c r="X61" s="223" t="s">
        <v>152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182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20"/>
      <c r="B62" s="221"/>
      <c r="C62" s="251"/>
      <c r="D62" s="244"/>
      <c r="E62" s="244"/>
      <c r="F62" s="244"/>
      <c r="G62" s="244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156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32">
        <v>25</v>
      </c>
      <c r="B63" s="233" t="s">
        <v>191</v>
      </c>
      <c r="C63" s="247" t="s">
        <v>192</v>
      </c>
      <c r="D63" s="234" t="s">
        <v>193</v>
      </c>
      <c r="E63" s="235">
        <v>4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7" t="s">
        <v>194</v>
      </c>
      <c r="S63" s="237" t="s">
        <v>151</v>
      </c>
      <c r="T63" s="238" t="s">
        <v>195</v>
      </c>
      <c r="U63" s="223">
        <v>1</v>
      </c>
      <c r="V63" s="223">
        <f>ROUND(E63*U63,2)</f>
        <v>4</v>
      </c>
      <c r="W63" s="223"/>
      <c r="X63" s="223" t="s">
        <v>196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197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51"/>
      <c r="D64" s="244"/>
      <c r="E64" s="244"/>
      <c r="F64" s="244"/>
      <c r="G64" s="244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156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33" x14ac:dyDescent="0.25">
      <c r="A65" s="3"/>
      <c r="B65" s="4"/>
      <c r="C65" s="252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v>15</v>
      </c>
      <c r="AF65">
        <v>21</v>
      </c>
      <c r="AG65" t="s">
        <v>132</v>
      </c>
    </row>
    <row r="66" spans="1:33" ht="13" x14ac:dyDescent="0.25">
      <c r="A66" s="216"/>
      <c r="B66" s="217" t="s">
        <v>29</v>
      </c>
      <c r="C66" s="253"/>
      <c r="D66" s="218"/>
      <c r="E66" s="219"/>
      <c r="F66" s="219"/>
      <c r="G66" s="245">
        <f>G8+G18+G29+G40+G49+G52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f>SUMIF(L7:L64,AE65,G7:G64)</f>
        <v>0</v>
      </c>
      <c r="AF66">
        <f>SUMIF(L7:L64,AF65,G7:G64)</f>
        <v>0</v>
      </c>
      <c r="AG66" t="s">
        <v>198</v>
      </c>
    </row>
    <row r="67" spans="1:33" x14ac:dyDescent="0.25">
      <c r="C67" s="254"/>
      <c r="D67" s="10"/>
      <c r="AG67" t="s">
        <v>199</v>
      </c>
    </row>
    <row r="68" spans="1:33" x14ac:dyDescent="0.25">
      <c r="D68" s="10"/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yi2SgJCqaFF4eA+xjEm/BnyQvWkCeehBD7ubVgzgnmaXXF5H0be8Qhkp9BOr5WesNeuD4mjxk2lYqI/dqEnKQ==" saltValue="a+myfkyxixmYwP/rjwYLVA==" spinCount="100000" sheet="1"/>
  <mergeCells count="30">
    <mergeCell ref="C54:G54"/>
    <mergeCell ref="C56:G56"/>
    <mergeCell ref="C58:G58"/>
    <mergeCell ref="C60:G60"/>
    <mergeCell ref="C62:G62"/>
    <mergeCell ref="C64:G64"/>
    <mergeCell ref="C39:G39"/>
    <mergeCell ref="C42:G42"/>
    <mergeCell ref="C44:G44"/>
    <mergeCell ref="C46:G46"/>
    <mergeCell ref="C48:G48"/>
    <mergeCell ref="C51:G51"/>
    <mergeCell ref="C26:G26"/>
    <mergeCell ref="C28:G28"/>
    <mergeCell ref="C31:G31"/>
    <mergeCell ref="C33:G33"/>
    <mergeCell ref="C35:G35"/>
    <mergeCell ref="C37:G37"/>
    <mergeCell ref="C13:G13"/>
    <mergeCell ref="C15:G15"/>
    <mergeCell ref="C17:G17"/>
    <mergeCell ref="C20:G20"/>
    <mergeCell ref="C22:G22"/>
    <mergeCell ref="C24:G24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5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8" t="s">
        <v>119</v>
      </c>
      <c r="B1" s="198"/>
      <c r="C1" s="198"/>
      <c r="D1" s="198"/>
      <c r="E1" s="198"/>
      <c r="F1" s="198"/>
      <c r="G1" s="198"/>
      <c r="AG1" t="s">
        <v>120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121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121</v>
      </c>
      <c r="AG3" t="s">
        <v>122</v>
      </c>
    </row>
    <row r="4" spans="1:60" ht="25" customHeight="1" x14ac:dyDescent="0.25">
      <c r="A4" s="203" t="s">
        <v>9</v>
      </c>
      <c r="B4" s="204" t="s">
        <v>56</v>
      </c>
      <c r="C4" s="205" t="s">
        <v>57</v>
      </c>
      <c r="D4" s="206"/>
      <c r="E4" s="206"/>
      <c r="F4" s="206"/>
      <c r="G4" s="207"/>
      <c r="AG4" t="s">
        <v>123</v>
      </c>
    </row>
    <row r="5" spans="1:60" x14ac:dyDescent="0.25">
      <c r="D5" s="10"/>
    </row>
    <row r="6" spans="1:60" ht="37.5" x14ac:dyDescent="0.25">
      <c r="A6" s="209" t="s">
        <v>124</v>
      </c>
      <c r="B6" s="211" t="s">
        <v>125</v>
      </c>
      <c r="C6" s="211" t="s">
        <v>126</v>
      </c>
      <c r="D6" s="210" t="s">
        <v>127</v>
      </c>
      <c r="E6" s="209" t="s">
        <v>128</v>
      </c>
      <c r="F6" s="208" t="s">
        <v>129</v>
      </c>
      <c r="G6" s="209" t="s">
        <v>29</v>
      </c>
      <c r="H6" s="212" t="s">
        <v>30</v>
      </c>
      <c r="I6" s="212" t="s">
        <v>130</v>
      </c>
      <c r="J6" s="212" t="s">
        <v>31</v>
      </c>
      <c r="K6" s="212" t="s">
        <v>131</v>
      </c>
      <c r="L6" s="212" t="s">
        <v>132</v>
      </c>
      <c r="M6" s="212" t="s">
        <v>133</v>
      </c>
      <c r="N6" s="212" t="s">
        <v>134</v>
      </c>
      <c r="O6" s="212" t="s">
        <v>135</v>
      </c>
      <c r="P6" s="212" t="s">
        <v>136</v>
      </c>
      <c r="Q6" s="212" t="s">
        <v>137</v>
      </c>
      <c r="R6" s="212" t="s">
        <v>138</v>
      </c>
      <c r="S6" s="212" t="s">
        <v>139</v>
      </c>
      <c r="T6" s="212" t="s">
        <v>140</v>
      </c>
      <c r="U6" s="212" t="s">
        <v>141</v>
      </c>
      <c r="V6" s="212" t="s">
        <v>142</v>
      </c>
      <c r="W6" s="212" t="s">
        <v>143</v>
      </c>
      <c r="X6" s="212" t="s">
        <v>144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ht="13" x14ac:dyDescent="0.25">
      <c r="A8" s="226" t="s">
        <v>145</v>
      </c>
      <c r="B8" s="227" t="s">
        <v>109</v>
      </c>
      <c r="C8" s="246" t="s">
        <v>110</v>
      </c>
      <c r="D8" s="228"/>
      <c r="E8" s="229"/>
      <c r="F8" s="230"/>
      <c r="G8" s="230">
        <f>SUMIF(AG9:AG14,"&lt;&gt;NOR",G9:G14)</f>
        <v>0</v>
      </c>
      <c r="H8" s="230"/>
      <c r="I8" s="230">
        <f>SUM(I9:I14)</f>
        <v>0</v>
      </c>
      <c r="J8" s="230"/>
      <c r="K8" s="230">
        <f>SUM(K9:K14)</f>
        <v>0</v>
      </c>
      <c r="L8" s="230"/>
      <c r="M8" s="230">
        <f>SUM(M9:M14)</f>
        <v>0</v>
      </c>
      <c r="N8" s="230"/>
      <c r="O8" s="230">
        <f>SUM(O9:O14)</f>
        <v>0</v>
      </c>
      <c r="P8" s="230"/>
      <c r="Q8" s="230">
        <f>SUM(Q9:Q14)</f>
        <v>0.02</v>
      </c>
      <c r="R8" s="230"/>
      <c r="S8" s="230"/>
      <c r="T8" s="231"/>
      <c r="U8" s="225"/>
      <c r="V8" s="225">
        <f>SUM(V9:V14)</f>
        <v>0.19</v>
      </c>
      <c r="W8" s="225"/>
      <c r="X8" s="225"/>
      <c r="AG8" t="s">
        <v>146</v>
      </c>
    </row>
    <row r="9" spans="1:60" outlineLevel="1" x14ac:dyDescent="0.25">
      <c r="A9" s="232">
        <v>1</v>
      </c>
      <c r="B9" s="233" t="s">
        <v>303</v>
      </c>
      <c r="C9" s="247" t="s">
        <v>304</v>
      </c>
      <c r="D9" s="234" t="s">
        <v>228</v>
      </c>
      <c r="E9" s="235">
        <v>3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2.5000000000000001E-4</v>
      </c>
      <c r="O9" s="237">
        <f>ROUND(E9*N9,2)</f>
        <v>0</v>
      </c>
      <c r="P9" s="237">
        <v>2.5400000000000002E-3</v>
      </c>
      <c r="Q9" s="237">
        <f>ROUND(E9*P9,2)</f>
        <v>0.01</v>
      </c>
      <c r="R9" s="237"/>
      <c r="S9" s="237" t="s">
        <v>180</v>
      </c>
      <c r="T9" s="238" t="s">
        <v>151</v>
      </c>
      <c r="U9" s="223">
        <v>0.03</v>
      </c>
      <c r="V9" s="223">
        <f>ROUND(E9*U9,2)</f>
        <v>0.09</v>
      </c>
      <c r="W9" s="223"/>
      <c r="X9" s="223" t="s">
        <v>152</v>
      </c>
      <c r="Y9" s="213"/>
      <c r="Z9" s="213"/>
      <c r="AA9" s="213"/>
      <c r="AB9" s="213"/>
      <c r="AC9" s="213"/>
      <c r="AD9" s="213"/>
      <c r="AE9" s="213"/>
      <c r="AF9" s="213"/>
      <c r="AG9" s="213" t="s">
        <v>153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1"/>
      <c r="D10" s="244"/>
      <c r="E10" s="244"/>
      <c r="F10" s="244"/>
      <c r="G10" s="244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156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32">
        <v>2</v>
      </c>
      <c r="B11" s="233" t="s">
        <v>305</v>
      </c>
      <c r="C11" s="247" t="s">
        <v>306</v>
      </c>
      <c r="D11" s="234" t="s">
        <v>228</v>
      </c>
      <c r="E11" s="235">
        <v>2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2.5000000000000001E-4</v>
      </c>
      <c r="O11" s="237">
        <f>ROUND(E11*N11,2)</f>
        <v>0</v>
      </c>
      <c r="P11" s="237">
        <v>5.5300000000000002E-3</v>
      </c>
      <c r="Q11" s="237">
        <f>ROUND(E11*P11,2)</f>
        <v>0.01</v>
      </c>
      <c r="R11" s="237"/>
      <c r="S11" s="237" t="s">
        <v>180</v>
      </c>
      <c r="T11" s="238" t="s">
        <v>151</v>
      </c>
      <c r="U11" s="223">
        <v>0.05</v>
      </c>
      <c r="V11" s="223">
        <f>ROUND(E11*U11,2)</f>
        <v>0.1</v>
      </c>
      <c r="W11" s="223"/>
      <c r="X11" s="223" t="s">
        <v>152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153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51"/>
      <c r="D12" s="244"/>
      <c r="E12" s="244"/>
      <c r="F12" s="244"/>
      <c r="G12" s="244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156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32">
        <v>3</v>
      </c>
      <c r="B13" s="233" t="s">
        <v>266</v>
      </c>
      <c r="C13" s="247" t="s">
        <v>267</v>
      </c>
      <c r="D13" s="234" t="s">
        <v>167</v>
      </c>
      <c r="E13" s="235">
        <v>1.25E-3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 t="s">
        <v>240</v>
      </c>
      <c r="S13" s="237" t="s">
        <v>151</v>
      </c>
      <c r="T13" s="238" t="s">
        <v>151</v>
      </c>
      <c r="U13" s="223">
        <v>3.5630000000000002</v>
      </c>
      <c r="V13" s="223">
        <f>ROUND(E13*U13,2)</f>
        <v>0</v>
      </c>
      <c r="W13" s="223"/>
      <c r="X13" s="223" t="s">
        <v>244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245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51"/>
      <c r="D14" s="244"/>
      <c r="E14" s="244"/>
      <c r="F14" s="244"/>
      <c r="G14" s="244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156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13" x14ac:dyDescent="0.25">
      <c r="A15" s="226" t="s">
        <v>145</v>
      </c>
      <c r="B15" s="227" t="s">
        <v>111</v>
      </c>
      <c r="C15" s="246" t="s">
        <v>112</v>
      </c>
      <c r="D15" s="228"/>
      <c r="E15" s="229"/>
      <c r="F15" s="230"/>
      <c r="G15" s="230">
        <f>SUMIF(AG16:AG19,"&lt;&gt;NOR",G16:G19)</f>
        <v>0</v>
      </c>
      <c r="H15" s="230"/>
      <c r="I15" s="230">
        <f>SUM(I16:I19)</f>
        <v>0</v>
      </c>
      <c r="J15" s="230"/>
      <c r="K15" s="230">
        <f>SUM(K16:K19)</f>
        <v>0</v>
      </c>
      <c r="L15" s="230"/>
      <c r="M15" s="230">
        <f>SUM(M16:M19)</f>
        <v>0</v>
      </c>
      <c r="N15" s="230"/>
      <c r="O15" s="230">
        <f>SUM(O16:O19)</f>
        <v>0</v>
      </c>
      <c r="P15" s="230"/>
      <c r="Q15" s="230">
        <f>SUM(Q16:Q19)</f>
        <v>0.03</v>
      </c>
      <c r="R15" s="230"/>
      <c r="S15" s="230"/>
      <c r="T15" s="231"/>
      <c r="U15" s="225"/>
      <c r="V15" s="225">
        <f>SUM(V16:V19)</f>
        <v>1.04</v>
      </c>
      <c r="W15" s="225"/>
      <c r="X15" s="225"/>
      <c r="AG15" t="s">
        <v>146</v>
      </c>
    </row>
    <row r="16" spans="1:60" outlineLevel="1" x14ac:dyDescent="0.25">
      <c r="A16" s="232">
        <v>4</v>
      </c>
      <c r="B16" s="233" t="s">
        <v>268</v>
      </c>
      <c r="C16" s="247" t="s">
        <v>269</v>
      </c>
      <c r="D16" s="234" t="s">
        <v>171</v>
      </c>
      <c r="E16" s="235">
        <v>2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7">
        <v>2.0000000000000002E-5</v>
      </c>
      <c r="O16" s="237">
        <f>ROUND(E16*N16,2)</f>
        <v>0</v>
      </c>
      <c r="P16" s="237">
        <v>1.4E-2</v>
      </c>
      <c r="Q16" s="237">
        <f>ROUND(E16*P16,2)</f>
        <v>0.03</v>
      </c>
      <c r="R16" s="237" t="s">
        <v>240</v>
      </c>
      <c r="S16" s="237" t="s">
        <v>151</v>
      </c>
      <c r="T16" s="238" t="s">
        <v>151</v>
      </c>
      <c r="U16" s="223">
        <v>0.52</v>
      </c>
      <c r="V16" s="223">
        <f>ROUND(E16*U16,2)</f>
        <v>1.04</v>
      </c>
      <c r="W16" s="223"/>
      <c r="X16" s="223" t="s">
        <v>152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153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51"/>
      <c r="D17" s="244"/>
      <c r="E17" s="244"/>
      <c r="F17" s="244"/>
      <c r="G17" s="244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156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32">
        <v>5</v>
      </c>
      <c r="B18" s="233" t="s">
        <v>282</v>
      </c>
      <c r="C18" s="247" t="s">
        <v>283</v>
      </c>
      <c r="D18" s="234" t="s">
        <v>167</v>
      </c>
      <c r="E18" s="235">
        <v>4.0000000000000003E-5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 t="s">
        <v>240</v>
      </c>
      <c r="S18" s="237" t="s">
        <v>151</v>
      </c>
      <c r="T18" s="238" t="s">
        <v>151</v>
      </c>
      <c r="U18" s="223">
        <v>2.5750000000000002</v>
      </c>
      <c r="V18" s="223">
        <f>ROUND(E18*U18,2)</f>
        <v>0</v>
      </c>
      <c r="W18" s="223"/>
      <c r="X18" s="223" t="s">
        <v>244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245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51"/>
      <c r="D19" s="244"/>
      <c r="E19" s="244"/>
      <c r="F19" s="244"/>
      <c r="G19" s="244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156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13" x14ac:dyDescent="0.25">
      <c r="A20" s="226" t="s">
        <v>145</v>
      </c>
      <c r="B20" s="227" t="s">
        <v>117</v>
      </c>
      <c r="C20" s="246" t="s">
        <v>27</v>
      </c>
      <c r="D20" s="228"/>
      <c r="E20" s="229"/>
      <c r="F20" s="230"/>
      <c r="G20" s="230">
        <f>SUMIF(AG21:AG32,"&lt;&gt;NOR",G21:G32)</f>
        <v>0</v>
      </c>
      <c r="H20" s="230"/>
      <c r="I20" s="230">
        <f>SUM(I21:I32)</f>
        <v>0</v>
      </c>
      <c r="J20" s="230"/>
      <c r="K20" s="230">
        <f>SUM(K21:K32)</f>
        <v>0</v>
      </c>
      <c r="L20" s="230"/>
      <c r="M20" s="230">
        <f>SUM(M21:M32)</f>
        <v>0</v>
      </c>
      <c r="N20" s="230"/>
      <c r="O20" s="230">
        <f>SUM(O21:O32)</f>
        <v>0</v>
      </c>
      <c r="P20" s="230"/>
      <c r="Q20" s="230">
        <f>SUM(Q21:Q32)</f>
        <v>0</v>
      </c>
      <c r="R20" s="230"/>
      <c r="S20" s="230"/>
      <c r="T20" s="231"/>
      <c r="U20" s="225"/>
      <c r="V20" s="225">
        <f>SUM(V21:V32)</f>
        <v>2</v>
      </c>
      <c r="W20" s="225"/>
      <c r="X20" s="225"/>
      <c r="AG20" t="s">
        <v>146</v>
      </c>
    </row>
    <row r="21" spans="1:60" outlineLevel="1" x14ac:dyDescent="0.25">
      <c r="A21" s="232">
        <v>6</v>
      </c>
      <c r="B21" s="233" t="s">
        <v>177</v>
      </c>
      <c r="C21" s="247" t="s">
        <v>178</v>
      </c>
      <c r="D21" s="234" t="s">
        <v>179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180</v>
      </c>
      <c r="T21" s="238" t="s">
        <v>181</v>
      </c>
      <c r="U21" s="223">
        <v>0</v>
      </c>
      <c r="V21" s="223">
        <f>ROUND(E21*U21,2)</f>
        <v>0</v>
      </c>
      <c r="W21" s="223"/>
      <c r="X21" s="223" t="s">
        <v>152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182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51"/>
      <c r="D22" s="244"/>
      <c r="E22" s="244"/>
      <c r="F22" s="244"/>
      <c r="G22" s="244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156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32">
        <v>7</v>
      </c>
      <c r="B23" s="233" t="s">
        <v>183</v>
      </c>
      <c r="C23" s="247" t="s">
        <v>184</v>
      </c>
      <c r="D23" s="234" t="s">
        <v>179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180</v>
      </c>
      <c r="T23" s="238" t="s">
        <v>181</v>
      </c>
      <c r="U23" s="223">
        <v>0</v>
      </c>
      <c r="V23" s="223">
        <f>ROUND(E23*U23,2)</f>
        <v>0</v>
      </c>
      <c r="W23" s="223"/>
      <c r="X23" s="223" t="s">
        <v>152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182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51"/>
      <c r="D24" s="244"/>
      <c r="E24" s="244"/>
      <c r="F24" s="244"/>
      <c r="G24" s="244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156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32">
        <v>8</v>
      </c>
      <c r="B25" s="233" t="s">
        <v>185</v>
      </c>
      <c r="C25" s="247" t="s">
        <v>186</v>
      </c>
      <c r="D25" s="234" t="s">
        <v>179</v>
      </c>
      <c r="E25" s="235">
        <v>1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180</v>
      </c>
      <c r="T25" s="238" t="s">
        <v>181</v>
      </c>
      <c r="U25" s="223">
        <v>0</v>
      </c>
      <c r="V25" s="223">
        <f>ROUND(E25*U25,2)</f>
        <v>0</v>
      </c>
      <c r="W25" s="223"/>
      <c r="X25" s="223" t="s">
        <v>152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182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20"/>
      <c r="B26" s="221"/>
      <c r="C26" s="251"/>
      <c r="D26" s="244"/>
      <c r="E26" s="244"/>
      <c r="F26" s="244"/>
      <c r="G26" s="244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156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32">
        <v>9</v>
      </c>
      <c r="B27" s="233" t="s">
        <v>187</v>
      </c>
      <c r="C27" s="247" t="s">
        <v>188</v>
      </c>
      <c r="D27" s="234" t="s">
        <v>179</v>
      </c>
      <c r="E27" s="235">
        <v>1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180</v>
      </c>
      <c r="T27" s="238" t="s">
        <v>181</v>
      </c>
      <c r="U27" s="223">
        <v>0</v>
      </c>
      <c r="V27" s="223">
        <f>ROUND(E27*U27,2)</f>
        <v>0</v>
      </c>
      <c r="W27" s="223"/>
      <c r="X27" s="223" t="s">
        <v>152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182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/>
      <c r="B28" s="221"/>
      <c r="C28" s="251"/>
      <c r="D28" s="244"/>
      <c r="E28" s="244"/>
      <c r="F28" s="244"/>
      <c r="G28" s="244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156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32">
        <v>10</v>
      </c>
      <c r="B29" s="233" t="s">
        <v>189</v>
      </c>
      <c r="C29" s="247" t="s">
        <v>190</v>
      </c>
      <c r="D29" s="234" t="s">
        <v>179</v>
      </c>
      <c r="E29" s="235">
        <v>1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180</v>
      </c>
      <c r="T29" s="238" t="s">
        <v>181</v>
      </c>
      <c r="U29" s="223">
        <v>0</v>
      </c>
      <c r="V29" s="223">
        <f>ROUND(E29*U29,2)</f>
        <v>0</v>
      </c>
      <c r="W29" s="223"/>
      <c r="X29" s="223" t="s">
        <v>152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182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/>
      <c r="B30" s="221"/>
      <c r="C30" s="251"/>
      <c r="D30" s="244"/>
      <c r="E30" s="244"/>
      <c r="F30" s="244"/>
      <c r="G30" s="244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156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32">
        <v>11</v>
      </c>
      <c r="B31" s="233" t="s">
        <v>191</v>
      </c>
      <c r="C31" s="247" t="s">
        <v>192</v>
      </c>
      <c r="D31" s="234" t="s">
        <v>193</v>
      </c>
      <c r="E31" s="235">
        <v>2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 t="s">
        <v>194</v>
      </c>
      <c r="S31" s="237" t="s">
        <v>151</v>
      </c>
      <c r="T31" s="238" t="s">
        <v>195</v>
      </c>
      <c r="U31" s="223">
        <v>1</v>
      </c>
      <c r="V31" s="223">
        <f>ROUND(E31*U31,2)</f>
        <v>2</v>
      </c>
      <c r="W31" s="223"/>
      <c r="X31" s="223" t="s">
        <v>196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197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20"/>
      <c r="B32" s="221"/>
      <c r="C32" s="251"/>
      <c r="D32" s="244"/>
      <c r="E32" s="244"/>
      <c r="F32" s="244"/>
      <c r="G32" s="244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156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33" x14ac:dyDescent="0.25">
      <c r="A33" s="3"/>
      <c r="B33" s="4"/>
      <c r="C33" s="252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132</v>
      </c>
    </row>
    <row r="34" spans="1:33" ht="13" x14ac:dyDescent="0.25">
      <c r="A34" s="216"/>
      <c r="B34" s="217" t="s">
        <v>29</v>
      </c>
      <c r="C34" s="253"/>
      <c r="D34" s="218"/>
      <c r="E34" s="219"/>
      <c r="F34" s="219"/>
      <c r="G34" s="245">
        <f>G8+G15+G20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198</v>
      </c>
    </row>
    <row r="35" spans="1:33" x14ac:dyDescent="0.25">
      <c r="C35" s="254"/>
      <c r="D35" s="10"/>
      <c r="AG35" t="s">
        <v>199</v>
      </c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gaOAxOCUKiU1AUL+zXtczFV60SCl/Xaxe2/XXAfYohkCfOG46drJzBr7y6zuk5oO/vhS5f1BUmp6VZDeGJduA==" saltValue="mol/RmVI5HbNXTAZ2KKgLg==" spinCount="100000" sheet="1"/>
  <mergeCells count="15">
    <mergeCell ref="C28:G28"/>
    <mergeCell ref="C30:G30"/>
    <mergeCell ref="C32:G32"/>
    <mergeCell ref="C14:G14"/>
    <mergeCell ref="C17:G17"/>
    <mergeCell ref="C19:G19"/>
    <mergeCell ref="C22:G22"/>
    <mergeCell ref="C24:G24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5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119</v>
      </c>
      <c r="B1" s="198"/>
      <c r="C1" s="198"/>
      <c r="D1" s="198"/>
      <c r="E1" s="198"/>
      <c r="F1" s="198"/>
      <c r="G1" s="198"/>
      <c r="AG1" t="s">
        <v>120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121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121</v>
      </c>
      <c r="AG3" t="s">
        <v>122</v>
      </c>
    </row>
    <row r="4" spans="1:60" ht="25" customHeight="1" x14ac:dyDescent="0.25">
      <c r="A4" s="203" t="s">
        <v>9</v>
      </c>
      <c r="B4" s="204" t="s">
        <v>58</v>
      </c>
      <c r="C4" s="205" t="s">
        <v>59</v>
      </c>
      <c r="D4" s="206"/>
      <c r="E4" s="206"/>
      <c r="F4" s="206"/>
      <c r="G4" s="207"/>
      <c r="AG4" t="s">
        <v>123</v>
      </c>
    </row>
    <row r="5" spans="1:60" x14ac:dyDescent="0.25">
      <c r="D5" s="10"/>
    </row>
    <row r="6" spans="1:60" ht="37.5" x14ac:dyDescent="0.25">
      <c r="A6" s="209" t="s">
        <v>124</v>
      </c>
      <c r="B6" s="211" t="s">
        <v>125</v>
      </c>
      <c r="C6" s="211" t="s">
        <v>126</v>
      </c>
      <c r="D6" s="210" t="s">
        <v>127</v>
      </c>
      <c r="E6" s="209" t="s">
        <v>128</v>
      </c>
      <c r="F6" s="208" t="s">
        <v>129</v>
      </c>
      <c r="G6" s="209" t="s">
        <v>29</v>
      </c>
      <c r="H6" s="212" t="s">
        <v>30</v>
      </c>
      <c r="I6" s="212" t="s">
        <v>130</v>
      </c>
      <c r="J6" s="212" t="s">
        <v>31</v>
      </c>
      <c r="K6" s="212" t="s">
        <v>131</v>
      </c>
      <c r="L6" s="212" t="s">
        <v>132</v>
      </c>
      <c r="M6" s="212" t="s">
        <v>133</v>
      </c>
      <c r="N6" s="212" t="s">
        <v>134</v>
      </c>
      <c r="O6" s="212" t="s">
        <v>135</v>
      </c>
      <c r="P6" s="212" t="s">
        <v>136</v>
      </c>
      <c r="Q6" s="212" t="s">
        <v>137</v>
      </c>
      <c r="R6" s="212" t="s">
        <v>138</v>
      </c>
      <c r="S6" s="212" t="s">
        <v>139</v>
      </c>
      <c r="T6" s="212" t="s">
        <v>140</v>
      </c>
      <c r="U6" s="212" t="s">
        <v>141</v>
      </c>
      <c r="V6" s="212" t="s">
        <v>142</v>
      </c>
      <c r="W6" s="212" t="s">
        <v>143</v>
      </c>
      <c r="X6" s="212" t="s">
        <v>144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ht="13" x14ac:dyDescent="0.25">
      <c r="A8" s="226" t="s">
        <v>145</v>
      </c>
      <c r="B8" s="227" t="s">
        <v>94</v>
      </c>
      <c r="C8" s="246" t="s">
        <v>95</v>
      </c>
      <c r="D8" s="228"/>
      <c r="E8" s="229"/>
      <c r="F8" s="230"/>
      <c r="G8" s="230">
        <f>SUMIF(AG9:AG21,"&lt;&gt;NOR",G9:G21)</f>
        <v>0</v>
      </c>
      <c r="H8" s="230"/>
      <c r="I8" s="230">
        <f>SUM(I9:I21)</f>
        <v>0</v>
      </c>
      <c r="J8" s="230"/>
      <c r="K8" s="230">
        <f>SUM(K9:K21)</f>
        <v>0</v>
      </c>
      <c r="L8" s="230"/>
      <c r="M8" s="230">
        <f>SUM(M9:M21)</f>
        <v>0</v>
      </c>
      <c r="N8" s="230"/>
      <c r="O8" s="230">
        <f>SUM(O9:O21)</f>
        <v>6.9999999999999993E-2</v>
      </c>
      <c r="P8" s="230"/>
      <c r="Q8" s="230">
        <f>SUM(Q9:Q21)</f>
        <v>0</v>
      </c>
      <c r="R8" s="230"/>
      <c r="S8" s="230"/>
      <c r="T8" s="231"/>
      <c r="U8" s="225"/>
      <c r="V8" s="225">
        <f>SUM(V9:V21)</f>
        <v>11.96</v>
      </c>
      <c r="W8" s="225"/>
      <c r="X8" s="225"/>
      <c r="AG8" t="s">
        <v>146</v>
      </c>
    </row>
    <row r="9" spans="1:60" ht="20" outlineLevel="1" x14ac:dyDescent="0.25">
      <c r="A9" s="232">
        <v>1</v>
      </c>
      <c r="B9" s="233" t="s">
        <v>307</v>
      </c>
      <c r="C9" s="247" t="s">
        <v>308</v>
      </c>
      <c r="D9" s="234" t="s">
        <v>228</v>
      </c>
      <c r="E9" s="235">
        <v>4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1.8699999999999999E-3</v>
      </c>
      <c r="O9" s="237">
        <f>ROUND(E9*N9,2)</f>
        <v>0.01</v>
      </c>
      <c r="P9" s="237">
        <v>0</v>
      </c>
      <c r="Q9" s="237">
        <f>ROUND(E9*P9,2)</f>
        <v>0</v>
      </c>
      <c r="R9" s="237"/>
      <c r="S9" s="237" t="s">
        <v>180</v>
      </c>
      <c r="T9" s="238" t="s">
        <v>195</v>
      </c>
      <c r="U9" s="223">
        <v>0</v>
      </c>
      <c r="V9" s="223">
        <f>ROUND(E9*U9,2)</f>
        <v>0</v>
      </c>
      <c r="W9" s="223"/>
      <c r="X9" s="223" t="s">
        <v>309</v>
      </c>
      <c r="Y9" s="213"/>
      <c r="Z9" s="213"/>
      <c r="AA9" s="213"/>
      <c r="AB9" s="213"/>
      <c r="AC9" s="213"/>
      <c r="AD9" s="213"/>
      <c r="AE9" s="213"/>
      <c r="AF9" s="213"/>
      <c r="AG9" s="213" t="s">
        <v>310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1"/>
      <c r="D10" s="244"/>
      <c r="E10" s="244"/>
      <c r="F10" s="244"/>
      <c r="G10" s="244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156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0" outlineLevel="1" x14ac:dyDescent="0.25">
      <c r="A11" s="232">
        <v>2</v>
      </c>
      <c r="B11" s="233" t="s">
        <v>311</v>
      </c>
      <c r="C11" s="247" t="s">
        <v>312</v>
      </c>
      <c r="D11" s="234" t="s">
        <v>228</v>
      </c>
      <c r="E11" s="235">
        <v>31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1.99E-3</v>
      </c>
      <c r="O11" s="237">
        <f>ROUND(E11*N11,2)</f>
        <v>0.06</v>
      </c>
      <c r="P11" s="237">
        <v>0</v>
      </c>
      <c r="Q11" s="237">
        <f>ROUND(E11*P11,2)</f>
        <v>0</v>
      </c>
      <c r="R11" s="237"/>
      <c r="S11" s="237" t="s">
        <v>180</v>
      </c>
      <c r="T11" s="238" t="s">
        <v>195</v>
      </c>
      <c r="U11" s="223">
        <v>0</v>
      </c>
      <c r="V11" s="223">
        <f>ROUND(E11*U11,2)</f>
        <v>0</v>
      </c>
      <c r="W11" s="223"/>
      <c r="X11" s="223" t="s">
        <v>309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310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51"/>
      <c r="D12" s="244"/>
      <c r="E12" s="244"/>
      <c r="F12" s="244"/>
      <c r="G12" s="244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156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32">
        <v>3</v>
      </c>
      <c r="B13" s="233" t="s">
        <v>313</v>
      </c>
      <c r="C13" s="247" t="s">
        <v>314</v>
      </c>
      <c r="D13" s="234" t="s">
        <v>171</v>
      </c>
      <c r="E13" s="235">
        <v>4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180</v>
      </c>
      <c r="T13" s="238" t="s">
        <v>181</v>
      </c>
      <c r="U13" s="223">
        <v>0</v>
      </c>
      <c r="V13" s="223">
        <f>ROUND(E13*U13,2)</f>
        <v>0</v>
      </c>
      <c r="W13" s="223"/>
      <c r="X13" s="223" t="s">
        <v>152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153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51"/>
      <c r="D14" s="244"/>
      <c r="E14" s="244"/>
      <c r="F14" s="244"/>
      <c r="G14" s="244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156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32">
        <v>4</v>
      </c>
      <c r="B15" s="233" t="s">
        <v>315</v>
      </c>
      <c r="C15" s="247" t="s">
        <v>316</v>
      </c>
      <c r="D15" s="234" t="s">
        <v>171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180</v>
      </c>
      <c r="T15" s="238" t="s">
        <v>181</v>
      </c>
      <c r="U15" s="223">
        <v>0</v>
      </c>
      <c r="V15" s="223">
        <f>ROUND(E15*U15,2)</f>
        <v>0</v>
      </c>
      <c r="W15" s="223"/>
      <c r="X15" s="223" t="s">
        <v>152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153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51"/>
      <c r="D16" s="244"/>
      <c r="E16" s="244"/>
      <c r="F16" s="244"/>
      <c r="G16" s="244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156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32">
        <v>5</v>
      </c>
      <c r="B17" s="233" t="s">
        <v>317</v>
      </c>
      <c r="C17" s="247" t="s">
        <v>318</v>
      </c>
      <c r="D17" s="234" t="s">
        <v>228</v>
      </c>
      <c r="E17" s="235">
        <v>46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180</v>
      </c>
      <c r="T17" s="238" t="s">
        <v>195</v>
      </c>
      <c r="U17" s="223">
        <v>0.26</v>
      </c>
      <c r="V17" s="223">
        <f>ROUND(E17*U17,2)</f>
        <v>11.96</v>
      </c>
      <c r="W17" s="223"/>
      <c r="X17" s="223" t="s">
        <v>152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153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51"/>
      <c r="D18" s="244"/>
      <c r="E18" s="244"/>
      <c r="F18" s="244"/>
      <c r="G18" s="244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156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>
        <v>6</v>
      </c>
      <c r="B19" s="221" t="s">
        <v>319</v>
      </c>
      <c r="C19" s="258" t="s">
        <v>320</v>
      </c>
      <c r="D19" s="222" t="s">
        <v>0</v>
      </c>
      <c r="E19" s="240"/>
      <c r="F19" s="224"/>
      <c r="G19" s="223">
        <f>ROUND(E19*F19,2)</f>
        <v>0</v>
      </c>
      <c r="H19" s="224"/>
      <c r="I19" s="223">
        <f>ROUND(E19*H19,2)</f>
        <v>0</v>
      </c>
      <c r="J19" s="224"/>
      <c r="K19" s="223">
        <f>ROUND(E19*J19,2)</f>
        <v>0</v>
      </c>
      <c r="L19" s="223">
        <v>21</v>
      </c>
      <c r="M19" s="223">
        <f>G19*(1+L19/100)</f>
        <v>0</v>
      </c>
      <c r="N19" s="223">
        <v>0</v>
      </c>
      <c r="O19" s="223">
        <f>ROUND(E19*N19,2)</f>
        <v>0</v>
      </c>
      <c r="P19" s="223">
        <v>0</v>
      </c>
      <c r="Q19" s="223">
        <f>ROUND(E19*P19,2)</f>
        <v>0</v>
      </c>
      <c r="R19" s="223" t="s">
        <v>218</v>
      </c>
      <c r="S19" s="223" t="s">
        <v>151</v>
      </c>
      <c r="T19" s="223" t="s">
        <v>195</v>
      </c>
      <c r="U19" s="223">
        <v>0</v>
      </c>
      <c r="V19" s="223">
        <f>ROUND(E19*U19,2)</f>
        <v>0</v>
      </c>
      <c r="W19" s="223"/>
      <c r="X19" s="223" t="s">
        <v>244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245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59" t="s">
        <v>321</v>
      </c>
      <c r="D20" s="257"/>
      <c r="E20" s="257"/>
      <c r="F20" s="257"/>
      <c r="G20" s="257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155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20"/>
      <c r="B21" s="221"/>
      <c r="C21" s="249"/>
      <c r="D21" s="241"/>
      <c r="E21" s="241"/>
      <c r="F21" s="241"/>
      <c r="G21" s="241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156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13" x14ac:dyDescent="0.25">
      <c r="A22" s="226" t="s">
        <v>145</v>
      </c>
      <c r="B22" s="227" t="s">
        <v>96</v>
      </c>
      <c r="C22" s="246" t="s">
        <v>97</v>
      </c>
      <c r="D22" s="228"/>
      <c r="E22" s="229"/>
      <c r="F22" s="230"/>
      <c r="G22" s="230">
        <f>SUMIF(AG23:AG24,"&lt;&gt;NOR",G23:G24)</f>
        <v>0</v>
      </c>
      <c r="H22" s="230"/>
      <c r="I22" s="230">
        <f>SUM(I23:I24)</f>
        <v>0</v>
      </c>
      <c r="J22" s="230"/>
      <c r="K22" s="230">
        <f>SUM(K23:K24)</f>
        <v>0</v>
      </c>
      <c r="L22" s="230"/>
      <c r="M22" s="230">
        <f>SUM(M23:M24)</f>
        <v>0</v>
      </c>
      <c r="N22" s="230"/>
      <c r="O22" s="230">
        <f>SUM(O23:O24)</f>
        <v>0</v>
      </c>
      <c r="P22" s="230"/>
      <c r="Q22" s="230">
        <f>SUM(Q23:Q24)</f>
        <v>0</v>
      </c>
      <c r="R22" s="230"/>
      <c r="S22" s="230"/>
      <c r="T22" s="231"/>
      <c r="U22" s="225"/>
      <c r="V22" s="225">
        <f>SUM(V23:V24)</f>
        <v>0</v>
      </c>
      <c r="W22" s="225"/>
      <c r="X22" s="225"/>
      <c r="AG22" t="s">
        <v>146</v>
      </c>
    </row>
    <row r="23" spans="1:60" outlineLevel="1" x14ac:dyDescent="0.25">
      <c r="A23" s="232">
        <v>7</v>
      </c>
      <c r="B23" s="233" t="s">
        <v>322</v>
      </c>
      <c r="C23" s="247" t="s">
        <v>323</v>
      </c>
      <c r="D23" s="234" t="s">
        <v>228</v>
      </c>
      <c r="E23" s="235">
        <v>5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180</v>
      </c>
      <c r="T23" s="238" t="s">
        <v>181</v>
      </c>
      <c r="U23" s="223">
        <v>0</v>
      </c>
      <c r="V23" s="223">
        <f>ROUND(E23*U23,2)</f>
        <v>0</v>
      </c>
      <c r="W23" s="223"/>
      <c r="X23" s="223" t="s">
        <v>152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324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51"/>
      <c r="D24" s="244"/>
      <c r="E24" s="244"/>
      <c r="F24" s="244"/>
      <c r="G24" s="244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156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13" x14ac:dyDescent="0.25">
      <c r="A25" s="226" t="s">
        <v>145</v>
      </c>
      <c r="B25" s="227" t="s">
        <v>103</v>
      </c>
      <c r="C25" s="246" t="s">
        <v>104</v>
      </c>
      <c r="D25" s="228"/>
      <c r="E25" s="229"/>
      <c r="F25" s="230"/>
      <c r="G25" s="230">
        <f>SUMIF(AG26:AG29,"&lt;&gt;NOR",G26:G29)</f>
        <v>0</v>
      </c>
      <c r="H25" s="230"/>
      <c r="I25" s="230">
        <f>SUM(I26:I29)</f>
        <v>0</v>
      </c>
      <c r="J25" s="230"/>
      <c r="K25" s="230">
        <f>SUM(K26:K29)</f>
        <v>0</v>
      </c>
      <c r="L25" s="230"/>
      <c r="M25" s="230">
        <f>SUM(M26:M29)</f>
        <v>0</v>
      </c>
      <c r="N25" s="230"/>
      <c r="O25" s="230">
        <f>SUM(O26:O29)</f>
        <v>0</v>
      </c>
      <c r="P25" s="230"/>
      <c r="Q25" s="230">
        <f>SUM(Q26:Q29)</f>
        <v>0</v>
      </c>
      <c r="R25" s="230"/>
      <c r="S25" s="230"/>
      <c r="T25" s="231"/>
      <c r="U25" s="225"/>
      <c r="V25" s="225">
        <f>SUM(V26:V29)</f>
        <v>0</v>
      </c>
      <c r="W25" s="225"/>
      <c r="X25" s="225"/>
      <c r="AG25" t="s">
        <v>146</v>
      </c>
    </row>
    <row r="26" spans="1:60" outlineLevel="1" x14ac:dyDescent="0.25">
      <c r="A26" s="232">
        <v>8</v>
      </c>
      <c r="B26" s="233" t="s">
        <v>325</v>
      </c>
      <c r="C26" s="247" t="s">
        <v>326</v>
      </c>
      <c r="D26" s="234" t="s">
        <v>193</v>
      </c>
      <c r="E26" s="235">
        <v>10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180</v>
      </c>
      <c r="T26" s="238" t="s">
        <v>181</v>
      </c>
      <c r="U26" s="223">
        <v>0</v>
      </c>
      <c r="V26" s="223">
        <f>ROUND(E26*U26,2)</f>
        <v>0</v>
      </c>
      <c r="W26" s="223"/>
      <c r="X26" s="223" t="s">
        <v>152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153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20"/>
      <c r="B27" s="221"/>
      <c r="C27" s="251"/>
      <c r="D27" s="244"/>
      <c r="E27" s="244"/>
      <c r="F27" s="244"/>
      <c r="G27" s="244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156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32">
        <v>9</v>
      </c>
      <c r="B28" s="233" t="s">
        <v>327</v>
      </c>
      <c r="C28" s="247" t="s">
        <v>328</v>
      </c>
      <c r="D28" s="234" t="s">
        <v>193</v>
      </c>
      <c r="E28" s="235">
        <v>20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180</v>
      </c>
      <c r="T28" s="238" t="s">
        <v>181</v>
      </c>
      <c r="U28" s="223">
        <v>0</v>
      </c>
      <c r="V28" s="223">
        <f>ROUND(E28*U28,2)</f>
        <v>0</v>
      </c>
      <c r="W28" s="223"/>
      <c r="X28" s="223" t="s">
        <v>152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324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51"/>
      <c r="D29" s="244"/>
      <c r="E29" s="244"/>
      <c r="F29" s="244"/>
      <c r="G29" s="244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156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13" x14ac:dyDescent="0.25">
      <c r="A30" s="226" t="s">
        <v>145</v>
      </c>
      <c r="B30" s="227" t="s">
        <v>107</v>
      </c>
      <c r="C30" s="246" t="s">
        <v>108</v>
      </c>
      <c r="D30" s="228"/>
      <c r="E30" s="229"/>
      <c r="F30" s="230"/>
      <c r="G30" s="230">
        <f>SUMIF(AG31:AG55,"&lt;&gt;NOR",G31:G55)</f>
        <v>0</v>
      </c>
      <c r="H30" s="230"/>
      <c r="I30" s="230">
        <f>SUM(I31:I55)</f>
        <v>0</v>
      </c>
      <c r="J30" s="230"/>
      <c r="K30" s="230">
        <f>SUM(K31:K55)</f>
        <v>0</v>
      </c>
      <c r="L30" s="230"/>
      <c r="M30" s="230">
        <f>SUM(M31:M55)</f>
        <v>0</v>
      </c>
      <c r="N30" s="230"/>
      <c r="O30" s="230">
        <f>SUM(O31:O55)</f>
        <v>0.02</v>
      </c>
      <c r="P30" s="230"/>
      <c r="Q30" s="230">
        <f>SUM(Q31:Q55)</f>
        <v>0</v>
      </c>
      <c r="R30" s="230"/>
      <c r="S30" s="230"/>
      <c r="T30" s="231"/>
      <c r="U30" s="225"/>
      <c r="V30" s="225">
        <f>SUM(V31:V55)</f>
        <v>2.21</v>
      </c>
      <c r="W30" s="225"/>
      <c r="X30" s="225"/>
      <c r="AG30" t="s">
        <v>146</v>
      </c>
    </row>
    <row r="31" spans="1:60" ht="20" outlineLevel="1" x14ac:dyDescent="0.25">
      <c r="A31" s="232">
        <v>10</v>
      </c>
      <c r="B31" s="233" t="s">
        <v>329</v>
      </c>
      <c r="C31" s="247" t="s">
        <v>330</v>
      </c>
      <c r="D31" s="234" t="s">
        <v>171</v>
      </c>
      <c r="E31" s="235">
        <v>1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180</v>
      </c>
      <c r="T31" s="238" t="s">
        <v>181</v>
      </c>
      <c r="U31" s="223">
        <v>0</v>
      </c>
      <c r="V31" s="223">
        <f>ROUND(E31*U31,2)</f>
        <v>0</v>
      </c>
      <c r="W31" s="223"/>
      <c r="X31" s="223" t="s">
        <v>309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331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20"/>
      <c r="B32" s="221"/>
      <c r="C32" s="251"/>
      <c r="D32" s="244"/>
      <c r="E32" s="244"/>
      <c r="F32" s="244"/>
      <c r="G32" s="244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156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0" outlineLevel="1" x14ac:dyDescent="0.25">
      <c r="A33" s="232">
        <v>11</v>
      </c>
      <c r="B33" s="233" t="s">
        <v>332</v>
      </c>
      <c r="C33" s="247" t="s">
        <v>333</v>
      </c>
      <c r="D33" s="234" t="s">
        <v>179</v>
      </c>
      <c r="E33" s="235">
        <v>1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180</v>
      </c>
      <c r="T33" s="238" t="s">
        <v>181</v>
      </c>
      <c r="U33" s="223">
        <v>0</v>
      </c>
      <c r="V33" s="223">
        <f>ROUND(E33*U33,2)</f>
        <v>0</v>
      </c>
      <c r="W33" s="223"/>
      <c r="X33" s="223" t="s">
        <v>309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331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20"/>
      <c r="B34" s="221"/>
      <c r="C34" s="256" t="s">
        <v>334</v>
      </c>
      <c r="D34" s="255"/>
      <c r="E34" s="255"/>
      <c r="F34" s="255"/>
      <c r="G34" s="255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164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42" t="str">
        <f>C34</f>
        <v>- Třívrstvý nerezový spalinovod systému DN150; tep. izolace z minerální vlny tl. 32,5 mm celková délka cca. 1 m</v>
      </c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50" t="s">
        <v>335</v>
      </c>
      <c r="D35" s="243"/>
      <c r="E35" s="243"/>
      <c r="F35" s="243"/>
      <c r="G35" s="24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164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42" t="str">
        <f>C35</f>
        <v>- Třívrstvý nerezový spalinovod systému DN200; tep. izolace z minerální vlny tl. 32,5 mm celková délka cca. 10 m</v>
      </c>
      <c r="BB35" s="213"/>
      <c r="BC35" s="213"/>
      <c r="BD35" s="213"/>
      <c r="BE35" s="213"/>
      <c r="BF35" s="213"/>
      <c r="BG35" s="213"/>
      <c r="BH35" s="213"/>
    </row>
    <row r="36" spans="1:60" ht="20.5" outlineLevel="1" x14ac:dyDescent="0.25">
      <c r="A36" s="220"/>
      <c r="B36" s="221"/>
      <c r="C36" s="250" t="s">
        <v>336</v>
      </c>
      <c r="D36" s="243"/>
      <c r="E36" s="243"/>
      <c r="F36" s="243"/>
      <c r="G36" s="24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164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42" t="str">
        <f>C36</f>
        <v>- Tlumič hluku spalin (kombinovaný rezonančně absorpční tlumič hluku L=2420 mm, DN200, vnější plášť DN600); pro utlumení hluku na hodnotu 45 dB ve 2 m od ústí komínu (přesný typ a velikost bude upřesněna na základě konkrétního stroje KGJ)</v>
      </c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49"/>
      <c r="D37" s="241"/>
      <c r="E37" s="241"/>
      <c r="F37" s="241"/>
      <c r="G37" s="241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156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32">
        <v>12</v>
      </c>
      <c r="B38" s="233" t="s">
        <v>337</v>
      </c>
      <c r="C38" s="247" t="s">
        <v>338</v>
      </c>
      <c r="D38" s="234" t="s">
        <v>171</v>
      </c>
      <c r="E38" s="235">
        <v>1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3.3899999999999998E-3</v>
      </c>
      <c r="O38" s="237">
        <f>ROUND(E38*N38,2)</f>
        <v>0</v>
      </c>
      <c r="P38" s="237">
        <v>0</v>
      </c>
      <c r="Q38" s="237">
        <f>ROUND(E38*P38,2)</f>
        <v>0</v>
      </c>
      <c r="R38" s="237"/>
      <c r="S38" s="237" t="s">
        <v>180</v>
      </c>
      <c r="T38" s="238" t="s">
        <v>181</v>
      </c>
      <c r="U38" s="223">
        <v>0.59</v>
      </c>
      <c r="V38" s="223">
        <f>ROUND(E38*U38,2)</f>
        <v>0.59</v>
      </c>
      <c r="W38" s="223"/>
      <c r="X38" s="223" t="s">
        <v>152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153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51"/>
      <c r="D39" s="244"/>
      <c r="E39" s="244"/>
      <c r="F39" s="244"/>
      <c r="G39" s="244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156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32">
        <v>13</v>
      </c>
      <c r="B40" s="233" t="s">
        <v>339</v>
      </c>
      <c r="C40" s="247" t="s">
        <v>340</v>
      </c>
      <c r="D40" s="234" t="s">
        <v>228</v>
      </c>
      <c r="E40" s="235">
        <v>25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7.1000000000000002E-4</v>
      </c>
      <c r="O40" s="237">
        <f>ROUND(E40*N40,2)</f>
        <v>0.02</v>
      </c>
      <c r="P40" s="237">
        <v>0</v>
      </c>
      <c r="Q40" s="237">
        <f>ROUND(E40*P40,2)</f>
        <v>0</v>
      </c>
      <c r="R40" s="237" t="s">
        <v>240</v>
      </c>
      <c r="S40" s="237" t="s">
        <v>151</v>
      </c>
      <c r="T40" s="238" t="s">
        <v>195</v>
      </c>
      <c r="U40" s="223">
        <v>0.04</v>
      </c>
      <c r="V40" s="223">
        <f>ROUND(E40*U40,2)</f>
        <v>1</v>
      </c>
      <c r="W40" s="223"/>
      <c r="X40" s="223" t="s">
        <v>152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153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51"/>
      <c r="D41" s="244"/>
      <c r="E41" s="244"/>
      <c r="F41" s="244"/>
      <c r="G41" s="244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156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0" outlineLevel="1" x14ac:dyDescent="0.25">
      <c r="A42" s="232">
        <v>14</v>
      </c>
      <c r="B42" s="233" t="s">
        <v>341</v>
      </c>
      <c r="C42" s="247" t="s">
        <v>342</v>
      </c>
      <c r="D42" s="234" t="s">
        <v>179</v>
      </c>
      <c r="E42" s="235">
        <v>1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/>
      <c r="S42" s="237" t="s">
        <v>180</v>
      </c>
      <c r="T42" s="238" t="s">
        <v>181</v>
      </c>
      <c r="U42" s="223">
        <v>0</v>
      </c>
      <c r="V42" s="223">
        <f>ROUND(E42*U42,2)</f>
        <v>0</v>
      </c>
      <c r="W42" s="223"/>
      <c r="X42" s="223" t="s">
        <v>309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331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56" t="s">
        <v>343</v>
      </c>
      <c r="D43" s="255"/>
      <c r="E43" s="255"/>
      <c r="F43" s="255"/>
      <c r="G43" s="255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164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50" t="s">
        <v>344</v>
      </c>
      <c r="D44" s="243"/>
      <c r="E44" s="243"/>
      <c r="F44" s="243"/>
      <c r="G44" s="24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164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49"/>
      <c r="D45" s="241"/>
      <c r="E45" s="241"/>
      <c r="F45" s="241"/>
      <c r="G45" s="241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3"/>
      <c r="Z45" s="213"/>
      <c r="AA45" s="213"/>
      <c r="AB45" s="213"/>
      <c r="AC45" s="213"/>
      <c r="AD45" s="213"/>
      <c r="AE45" s="213"/>
      <c r="AF45" s="213"/>
      <c r="AG45" s="213" t="s">
        <v>156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32">
        <v>15</v>
      </c>
      <c r="B46" s="233" t="s">
        <v>345</v>
      </c>
      <c r="C46" s="247" t="s">
        <v>346</v>
      </c>
      <c r="D46" s="234" t="s">
        <v>179</v>
      </c>
      <c r="E46" s="235">
        <v>1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7">
        <v>5.9000000000000003E-4</v>
      </c>
      <c r="O46" s="237">
        <f>ROUND(E46*N46,2)</f>
        <v>0</v>
      </c>
      <c r="P46" s="237">
        <v>0</v>
      </c>
      <c r="Q46" s="237">
        <f>ROUND(E46*P46,2)</f>
        <v>0</v>
      </c>
      <c r="R46" s="237" t="s">
        <v>240</v>
      </c>
      <c r="S46" s="237" t="s">
        <v>151</v>
      </c>
      <c r="T46" s="238" t="s">
        <v>195</v>
      </c>
      <c r="U46" s="223">
        <v>0.53</v>
      </c>
      <c r="V46" s="223">
        <f>ROUND(E46*U46,2)</f>
        <v>0.53</v>
      </c>
      <c r="W46" s="223"/>
      <c r="X46" s="223" t="s">
        <v>152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153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51"/>
      <c r="D47" s="244"/>
      <c r="E47" s="244"/>
      <c r="F47" s="244"/>
      <c r="G47" s="244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156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32">
        <v>16</v>
      </c>
      <c r="B48" s="233" t="s">
        <v>347</v>
      </c>
      <c r="C48" s="247" t="s">
        <v>348</v>
      </c>
      <c r="D48" s="234" t="s">
        <v>349</v>
      </c>
      <c r="E48" s="235">
        <v>1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/>
      <c r="S48" s="237" t="s">
        <v>180</v>
      </c>
      <c r="T48" s="238" t="s">
        <v>181</v>
      </c>
      <c r="U48" s="223">
        <v>0</v>
      </c>
      <c r="V48" s="223">
        <f>ROUND(E48*U48,2)</f>
        <v>0</v>
      </c>
      <c r="W48" s="223"/>
      <c r="X48" s="223" t="s">
        <v>152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153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51"/>
      <c r="D49" s="244"/>
      <c r="E49" s="244"/>
      <c r="F49" s="244"/>
      <c r="G49" s="244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156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32">
        <v>17</v>
      </c>
      <c r="B50" s="233" t="s">
        <v>350</v>
      </c>
      <c r="C50" s="247" t="s">
        <v>351</v>
      </c>
      <c r="D50" s="234" t="s">
        <v>349</v>
      </c>
      <c r="E50" s="235">
        <v>1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/>
      <c r="S50" s="237" t="s">
        <v>180</v>
      </c>
      <c r="T50" s="238" t="s">
        <v>181</v>
      </c>
      <c r="U50" s="223">
        <v>0</v>
      </c>
      <c r="V50" s="223">
        <f>ROUND(E50*U50,2)</f>
        <v>0</v>
      </c>
      <c r="W50" s="223"/>
      <c r="X50" s="223" t="s">
        <v>152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153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51"/>
      <c r="D51" s="244"/>
      <c r="E51" s="244"/>
      <c r="F51" s="244"/>
      <c r="G51" s="244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156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32">
        <v>18</v>
      </c>
      <c r="B52" s="233" t="s">
        <v>352</v>
      </c>
      <c r="C52" s="247" t="s">
        <v>353</v>
      </c>
      <c r="D52" s="234" t="s">
        <v>193</v>
      </c>
      <c r="E52" s="235">
        <v>10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/>
      <c r="S52" s="237" t="s">
        <v>180</v>
      </c>
      <c r="T52" s="238" t="s">
        <v>181</v>
      </c>
      <c r="U52" s="223">
        <v>0</v>
      </c>
      <c r="V52" s="223">
        <f>ROUND(E52*U52,2)</f>
        <v>0</v>
      </c>
      <c r="W52" s="223"/>
      <c r="X52" s="223" t="s">
        <v>152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324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20"/>
      <c r="B53" s="221"/>
      <c r="C53" s="251"/>
      <c r="D53" s="244"/>
      <c r="E53" s="244"/>
      <c r="F53" s="244"/>
      <c r="G53" s="244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156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32">
        <v>19</v>
      </c>
      <c r="B54" s="233" t="s">
        <v>253</v>
      </c>
      <c r="C54" s="247" t="s">
        <v>354</v>
      </c>
      <c r="D54" s="234" t="s">
        <v>167</v>
      </c>
      <c r="E54" s="235">
        <v>2.1729999999999999E-2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 t="s">
        <v>240</v>
      </c>
      <c r="S54" s="237" t="s">
        <v>151</v>
      </c>
      <c r="T54" s="238" t="s">
        <v>181</v>
      </c>
      <c r="U54" s="223">
        <v>4.04</v>
      </c>
      <c r="V54" s="223">
        <f>ROUND(E54*U54,2)</f>
        <v>0.09</v>
      </c>
      <c r="W54" s="223"/>
      <c r="X54" s="223" t="s">
        <v>244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245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20"/>
      <c r="B55" s="221"/>
      <c r="C55" s="251"/>
      <c r="D55" s="244"/>
      <c r="E55" s="244"/>
      <c r="F55" s="244"/>
      <c r="G55" s="244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156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13" x14ac:dyDescent="0.25">
      <c r="A56" s="226" t="s">
        <v>145</v>
      </c>
      <c r="B56" s="227" t="s">
        <v>109</v>
      </c>
      <c r="C56" s="246" t="s">
        <v>110</v>
      </c>
      <c r="D56" s="228"/>
      <c r="E56" s="229"/>
      <c r="F56" s="230"/>
      <c r="G56" s="230">
        <f>SUMIF(AG57:AG86,"&lt;&gt;NOR",G57:G86)</f>
        <v>0</v>
      </c>
      <c r="H56" s="230"/>
      <c r="I56" s="230">
        <f>SUM(I57:I86)</f>
        <v>0</v>
      </c>
      <c r="J56" s="230"/>
      <c r="K56" s="230">
        <f>SUM(K57:K86)</f>
        <v>0</v>
      </c>
      <c r="L56" s="230"/>
      <c r="M56" s="230">
        <f>SUM(M57:M86)</f>
        <v>0</v>
      </c>
      <c r="N56" s="230"/>
      <c r="O56" s="230">
        <f>SUM(O57:O86)</f>
        <v>0.65</v>
      </c>
      <c r="P56" s="230"/>
      <c r="Q56" s="230">
        <f>SUM(Q57:Q86)</f>
        <v>0</v>
      </c>
      <c r="R56" s="230"/>
      <c r="S56" s="230"/>
      <c r="T56" s="231"/>
      <c r="U56" s="225"/>
      <c r="V56" s="225">
        <f>SUM(V57:V86)</f>
        <v>52.680000000000007</v>
      </c>
      <c r="W56" s="225"/>
      <c r="X56" s="225"/>
      <c r="AG56" t="s">
        <v>146</v>
      </c>
    </row>
    <row r="57" spans="1:60" outlineLevel="1" x14ac:dyDescent="0.25">
      <c r="A57" s="232">
        <v>20</v>
      </c>
      <c r="B57" s="233" t="s">
        <v>355</v>
      </c>
      <c r="C57" s="247" t="s">
        <v>356</v>
      </c>
      <c r="D57" s="234" t="s">
        <v>228</v>
      </c>
      <c r="E57" s="235">
        <v>6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7">
        <v>5.1700000000000001E-3</v>
      </c>
      <c r="O57" s="237">
        <f>ROUND(E57*N57,2)</f>
        <v>0.03</v>
      </c>
      <c r="P57" s="237">
        <v>0</v>
      </c>
      <c r="Q57" s="237">
        <f>ROUND(E57*P57,2)</f>
        <v>0</v>
      </c>
      <c r="R57" s="237"/>
      <c r="S57" s="237" t="s">
        <v>180</v>
      </c>
      <c r="T57" s="238" t="s">
        <v>151</v>
      </c>
      <c r="U57" s="223">
        <v>0.34799999999999998</v>
      </c>
      <c r="V57" s="223">
        <f>ROUND(E57*U57,2)</f>
        <v>2.09</v>
      </c>
      <c r="W57" s="223"/>
      <c r="X57" s="223" t="s">
        <v>152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153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20"/>
      <c r="B58" s="221"/>
      <c r="C58" s="256" t="s">
        <v>357</v>
      </c>
      <c r="D58" s="255"/>
      <c r="E58" s="255"/>
      <c r="F58" s="255"/>
      <c r="G58" s="255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164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20"/>
      <c r="B59" s="221"/>
      <c r="C59" s="249"/>
      <c r="D59" s="241"/>
      <c r="E59" s="241"/>
      <c r="F59" s="241"/>
      <c r="G59" s="241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156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0" outlineLevel="1" x14ac:dyDescent="0.25">
      <c r="A60" s="232">
        <v>21</v>
      </c>
      <c r="B60" s="233" t="s">
        <v>358</v>
      </c>
      <c r="C60" s="247" t="s">
        <v>359</v>
      </c>
      <c r="D60" s="234" t="s">
        <v>228</v>
      </c>
      <c r="E60" s="235">
        <v>4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6.0800000000000003E-3</v>
      </c>
      <c r="O60" s="237">
        <f>ROUND(E60*N60,2)</f>
        <v>0.02</v>
      </c>
      <c r="P60" s="237">
        <v>0</v>
      </c>
      <c r="Q60" s="237">
        <f>ROUND(E60*P60,2)</f>
        <v>0</v>
      </c>
      <c r="R60" s="237" t="s">
        <v>240</v>
      </c>
      <c r="S60" s="237" t="s">
        <v>151</v>
      </c>
      <c r="T60" s="238" t="s">
        <v>151</v>
      </c>
      <c r="U60" s="223">
        <v>0.46700000000000003</v>
      </c>
      <c r="V60" s="223">
        <f>ROUND(E60*U60,2)</f>
        <v>1.87</v>
      </c>
      <c r="W60" s="223"/>
      <c r="X60" s="223" t="s">
        <v>152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153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20"/>
      <c r="B61" s="221"/>
      <c r="C61" s="256" t="s">
        <v>357</v>
      </c>
      <c r="D61" s="255"/>
      <c r="E61" s="255"/>
      <c r="F61" s="255"/>
      <c r="G61" s="255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3"/>
      <c r="Z61" s="213"/>
      <c r="AA61" s="213"/>
      <c r="AB61" s="213"/>
      <c r="AC61" s="213"/>
      <c r="AD61" s="213"/>
      <c r="AE61" s="213"/>
      <c r="AF61" s="213"/>
      <c r="AG61" s="213" t="s">
        <v>164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20"/>
      <c r="B62" s="221"/>
      <c r="C62" s="249"/>
      <c r="D62" s="241"/>
      <c r="E62" s="241"/>
      <c r="F62" s="241"/>
      <c r="G62" s="241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156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0" outlineLevel="1" x14ac:dyDescent="0.25">
      <c r="A63" s="232">
        <v>22</v>
      </c>
      <c r="B63" s="233" t="s">
        <v>360</v>
      </c>
      <c r="C63" s="247" t="s">
        <v>361</v>
      </c>
      <c r="D63" s="234" t="s">
        <v>228</v>
      </c>
      <c r="E63" s="235">
        <v>8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7">
        <v>9.8499999999999994E-3</v>
      </c>
      <c r="O63" s="237">
        <f>ROUND(E63*N63,2)</f>
        <v>0.08</v>
      </c>
      <c r="P63" s="237">
        <v>0</v>
      </c>
      <c r="Q63" s="237">
        <f>ROUND(E63*P63,2)</f>
        <v>0</v>
      </c>
      <c r="R63" s="237" t="s">
        <v>240</v>
      </c>
      <c r="S63" s="237" t="s">
        <v>151</v>
      </c>
      <c r="T63" s="238" t="s">
        <v>195</v>
      </c>
      <c r="U63" s="223">
        <v>0.92</v>
      </c>
      <c r="V63" s="223">
        <f>ROUND(E63*U63,2)</f>
        <v>7.36</v>
      </c>
      <c r="W63" s="223"/>
      <c r="X63" s="223" t="s">
        <v>152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153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56" t="s">
        <v>357</v>
      </c>
      <c r="D64" s="255"/>
      <c r="E64" s="255"/>
      <c r="F64" s="255"/>
      <c r="G64" s="255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164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49"/>
      <c r="D65" s="241"/>
      <c r="E65" s="241"/>
      <c r="F65" s="241"/>
      <c r="G65" s="241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3"/>
      <c r="Z65" s="213"/>
      <c r="AA65" s="213"/>
      <c r="AB65" s="213"/>
      <c r="AC65" s="213"/>
      <c r="AD65" s="213"/>
      <c r="AE65" s="213"/>
      <c r="AF65" s="213"/>
      <c r="AG65" s="213" t="s">
        <v>156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0" outlineLevel="1" x14ac:dyDescent="0.25">
      <c r="A66" s="232">
        <v>23</v>
      </c>
      <c r="B66" s="233" t="s">
        <v>362</v>
      </c>
      <c r="C66" s="247" t="s">
        <v>363</v>
      </c>
      <c r="D66" s="234" t="s">
        <v>228</v>
      </c>
      <c r="E66" s="235">
        <v>38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7">
        <v>1.362E-2</v>
      </c>
      <c r="O66" s="237">
        <f>ROUND(E66*N66,2)</f>
        <v>0.52</v>
      </c>
      <c r="P66" s="237">
        <v>0</v>
      </c>
      <c r="Q66" s="237">
        <f>ROUND(E66*P66,2)</f>
        <v>0</v>
      </c>
      <c r="R66" s="237" t="s">
        <v>240</v>
      </c>
      <c r="S66" s="237" t="s">
        <v>151</v>
      </c>
      <c r="T66" s="238" t="s">
        <v>195</v>
      </c>
      <c r="U66" s="223">
        <v>1.04</v>
      </c>
      <c r="V66" s="223">
        <f>ROUND(E66*U66,2)</f>
        <v>39.520000000000003</v>
      </c>
      <c r="W66" s="223"/>
      <c r="X66" s="223" t="s">
        <v>152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153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20"/>
      <c r="B67" s="221"/>
      <c r="C67" s="256" t="s">
        <v>357</v>
      </c>
      <c r="D67" s="255"/>
      <c r="E67" s="255"/>
      <c r="F67" s="255"/>
      <c r="G67" s="255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3"/>
      <c r="Z67" s="213"/>
      <c r="AA67" s="213"/>
      <c r="AB67" s="213"/>
      <c r="AC67" s="213"/>
      <c r="AD67" s="213"/>
      <c r="AE67" s="213"/>
      <c r="AF67" s="213"/>
      <c r="AG67" s="213" t="s">
        <v>164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20"/>
      <c r="B68" s="221"/>
      <c r="C68" s="249"/>
      <c r="D68" s="241"/>
      <c r="E68" s="241"/>
      <c r="F68" s="241"/>
      <c r="G68" s="241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156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32">
        <v>24</v>
      </c>
      <c r="B69" s="233" t="s">
        <v>364</v>
      </c>
      <c r="C69" s="247" t="s">
        <v>365</v>
      </c>
      <c r="D69" s="234" t="s">
        <v>228</v>
      </c>
      <c r="E69" s="235">
        <v>8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7" t="s">
        <v>240</v>
      </c>
      <c r="S69" s="237" t="s">
        <v>151</v>
      </c>
      <c r="T69" s="238" t="s">
        <v>195</v>
      </c>
      <c r="U69" s="223">
        <v>0.04</v>
      </c>
      <c r="V69" s="223">
        <f>ROUND(E69*U69,2)</f>
        <v>0.32</v>
      </c>
      <c r="W69" s="223"/>
      <c r="X69" s="223" t="s">
        <v>152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153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20"/>
      <c r="B70" s="221"/>
      <c r="C70" s="256" t="s">
        <v>366</v>
      </c>
      <c r="D70" s="255"/>
      <c r="E70" s="255"/>
      <c r="F70" s="255"/>
      <c r="G70" s="255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3"/>
      <c r="Z70" s="213"/>
      <c r="AA70" s="213"/>
      <c r="AB70" s="213"/>
      <c r="AC70" s="213"/>
      <c r="AD70" s="213"/>
      <c r="AE70" s="213"/>
      <c r="AF70" s="213"/>
      <c r="AG70" s="213" t="s">
        <v>164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20"/>
      <c r="B71" s="221"/>
      <c r="C71" s="249"/>
      <c r="D71" s="241"/>
      <c r="E71" s="241"/>
      <c r="F71" s="241"/>
      <c r="G71" s="241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156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32">
        <v>25</v>
      </c>
      <c r="B72" s="233" t="s">
        <v>367</v>
      </c>
      <c r="C72" s="247" t="s">
        <v>368</v>
      </c>
      <c r="D72" s="234" t="s">
        <v>228</v>
      </c>
      <c r="E72" s="235">
        <v>38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 t="s">
        <v>240</v>
      </c>
      <c r="S72" s="237" t="s">
        <v>151</v>
      </c>
      <c r="T72" s="238" t="s">
        <v>195</v>
      </c>
      <c r="U72" s="223">
        <v>0.04</v>
      </c>
      <c r="V72" s="223">
        <f>ROUND(E72*U72,2)</f>
        <v>1.52</v>
      </c>
      <c r="W72" s="223"/>
      <c r="X72" s="223" t="s">
        <v>152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153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20"/>
      <c r="B73" s="221"/>
      <c r="C73" s="256" t="s">
        <v>366</v>
      </c>
      <c r="D73" s="255"/>
      <c r="E73" s="255"/>
      <c r="F73" s="255"/>
      <c r="G73" s="255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3"/>
      <c r="Z73" s="213"/>
      <c r="AA73" s="213"/>
      <c r="AB73" s="213"/>
      <c r="AC73" s="213"/>
      <c r="AD73" s="213"/>
      <c r="AE73" s="213"/>
      <c r="AF73" s="213"/>
      <c r="AG73" s="213" t="s">
        <v>164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20"/>
      <c r="B74" s="221"/>
      <c r="C74" s="249"/>
      <c r="D74" s="241"/>
      <c r="E74" s="241"/>
      <c r="F74" s="241"/>
      <c r="G74" s="241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156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32">
        <v>26</v>
      </c>
      <c r="B75" s="233" t="s">
        <v>369</v>
      </c>
      <c r="C75" s="247" t="s">
        <v>370</v>
      </c>
      <c r="D75" s="234" t="s">
        <v>171</v>
      </c>
      <c r="E75" s="235">
        <v>2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21</v>
      </c>
      <c r="M75" s="237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37"/>
      <c r="S75" s="237" t="s">
        <v>180</v>
      </c>
      <c r="T75" s="238" t="s">
        <v>181</v>
      </c>
      <c r="U75" s="223">
        <v>0</v>
      </c>
      <c r="V75" s="223">
        <f>ROUND(E75*U75,2)</f>
        <v>0</v>
      </c>
      <c r="W75" s="223"/>
      <c r="X75" s="223" t="s">
        <v>152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153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20"/>
      <c r="B76" s="221"/>
      <c r="C76" s="251"/>
      <c r="D76" s="244"/>
      <c r="E76" s="244"/>
      <c r="F76" s="244"/>
      <c r="G76" s="244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3"/>
      <c r="Z76" s="213"/>
      <c r="AA76" s="213"/>
      <c r="AB76" s="213"/>
      <c r="AC76" s="213"/>
      <c r="AD76" s="213"/>
      <c r="AE76" s="213"/>
      <c r="AF76" s="213"/>
      <c r="AG76" s="213" t="s">
        <v>156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32">
        <v>27</v>
      </c>
      <c r="B77" s="233" t="s">
        <v>371</v>
      </c>
      <c r="C77" s="247" t="s">
        <v>372</v>
      </c>
      <c r="D77" s="234" t="s">
        <v>171</v>
      </c>
      <c r="E77" s="235">
        <v>1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21</v>
      </c>
      <c r="M77" s="237">
        <f>G77*(1+L77/100)</f>
        <v>0</v>
      </c>
      <c r="N77" s="237">
        <v>0</v>
      </c>
      <c r="O77" s="237">
        <f>ROUND(E77*N77,2)</f>
        <v>0</v>
      </c>
      <c r="P77" s="237">
        <v>0</v>
      </c>
      <c r="Q77" s="237">
        <f>ROUND(E77*P77,2)</f>
        <v>0</v>
      </c>
      <c r="R77" s="237"/>
      <c r="S77" s="237" t="s">
        <v>180</v>
      </c>
      <c r="T77" s="238" t="s">
        <v>181</v>
      </c>
      <c r="U77" s="223">
        <v>0</v>
      </c>
      <c r="V77" s="223">
        <f>ROUND(E77*U77,2)</f>
        <v>0</v>
      </c>
      <c r="W77" s="223"/>
      <c r="X77" s="223" t="s">
        <v>309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331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20"/>
      <c r="B78" s="221"/>
      <c r="C78" s="251"/>
      <c r="D78" s="244"/>
      <c r="E78" s="244"/>
      <c r="F78" s="244"/>
      <c r="G78" s="244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3"/>
      <c r="Z78" s="213"/>
      <c r="AA78" s="213"/>
      <c r="AB78" s="213"/>
      <c r="AC78" s="213"/>
      <c r="AD78" s="213"/>
      <c r="AE78" s="213"/>
      <c r="AF78" s="213"/>
      <c r="AG78" s="213" t="s">
        <v>156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32">
        <v>28</v>
      </c>
      <c r="B79" s="233" t="s">
        <v>373</v>
      </c>
      <c r="C79" s="247" t="s">
        <v>374</v>
      </c>
      <c r="D79" s="234" t="s">
        <v>171</v>
      </c>
      <c r="E79" s="235">
        <v>4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21</v>
      </c>
      <c r="M79" s="237">
        <f>G79*(1+L79/100)</f>
        <v>0</v>
      </c>
      <c r="N79" s="237">
        <v>0</v>
      </c>
      <c r="O79" s="237">
        <f>ROUND(E79*N79,2)</f>
        <v>0</v>
      </c>
      <c r="P79" s="237">
        <v>0</v>
      </c>
      <c r="Q79" s="237">
        <f>ROUND(E79*P79,2)</f>
        <v>0</v>
      </c>
      <c r="R79" s="237"/>
      <c r="S79" s="237" t="s">
        <v>180</v>
      </c>
      <c r="T79" s="238" t="s">
        <v>181</v>
      </c>
      <c r="U79" s="223">
        <v>0</v>
      </c>
      <c r="V79" s="223">
        <f>ROUND(E79*U79,2)</f>
        <v>0</v>
      </c>
      <c r="W79" s="223"/>
      <c r="X79" s="223" t="s">
        <v>309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331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20"/>
      <c r="B80" s="221"/>
      <c r="C80" s="251"/>
      <c r="D80" s="244"/>
      <c r="E80" s="244"/>
      <c r="F80" s="244"/>
      <c r="G80" s="244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3"/>
      <c r="Z80" s="213"/>
      <c r="AA80" s="213"/>
      <c r="AB80" s="213"/>
      <c r="AC80" s="213"/>
      <c r="AD80" s="213"/>
      <c r="AE80" s="213"/>
      <c r="AF80" s="213"/>
      <c r="AG80" s="213" t="s">
        <v>156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32">
        <v>29</v>
      </c>
      <c r="B81" s="233" t="s">
        <v>375</v>
      </c>
      <c r="C81" s="247" t="s">
        <v>376</v>
      </c>
      <c r="D81" s="234" t="s">
        <v>171</v>
      </c>
      <c r="E81" s="235">
        <v>1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21</v>
      </c>
      <c r="M81" s="237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7"/>
      <c r="S81" s="237" t="s">
        <v>180</v>
      </c>
      <c r="T81" s="238" t="s">
        <v>181</v>
      </c>
      <c r="U81" s="223">
        <v>0</v>
      </c>
      <c r="V81" s="223">
        <f>ROUND(E81*U81,2)</f>
        <v>0</v>
      </c>
      <c r="W81" s="223"/>
      <c r="X81" s="223" t="s">
        <v>309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331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20"/>
      <c r="B82" s="221"/>
      <c r="C82" s="251"/>
      <c r="D82" s="244"/>
      <c r="E82" s="244"/>
      <c r="F82" s="244"/>
      <c r="G82" s="244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156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32">
        <v>30</v>
      </c>
      <c r="B83" s="233" t="s">
        <v>377</v>
      </c>
      <c r="C83" s="247" t="s">
        <v>378</v>
      </c>
      <c r="D83" s="234" t="s">
        <v>171</v>
      </c>
      <c r="E83" s="235">
        <v>2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21</v>
      </c>
      <c r="M83" s="237">
        <f>G83*(1+L83/100)</f>
        <v>0</v>
      </c>
      <c r="N83" s="237">
        <v>0</v>
      </c>
      <c r="O83" s="237">
        <f>ROUND(E83*N83,2)</f>
        <v>0</v>
      </c>
      <c r="P83" s="237">
        <v>0</v>
      </c>
      <c r="Q83" s="237">
        <f>ROUND(E83*P83,2)</f>
        <v>0</v>
      </c>
      <c r="R83" s="237"/>
      <c r="S83" s="237" t="s">
        <v>180</v>
      </c>
      <c r="T83" s="238" t="s">
        <v>181</v>
      </c>
      <c r="U83" s="223">
        <v>0</v>
      </c>
      <c r="V83" s="223">
        <f>ROUND(E83*U83,2)</f>
        <v>0</v>
      </c>
      <c r="W83" s="223"/>
      <c r="X83" s="223" t="s">
        <v>309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331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20"/>
      <c r="B84" s="221"/>
      <c r="C84" s="251"/>
      <c r="D84" s="244"/>
      <c r="E84" s="244"/>
      <c r="F84" s="244"/>
      <c r="G84" s="244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3"/>
      <c r="Z84" s="213"/>
      <c r="AA84" s="213"/>
      <c r="AB84" s="213"/>
      <c r="AC84" s="213"/>
      <c r="AD84" s="213"/>
      <c r="AE84" s="213"/>
      <c r="AF84" s="213"/>
      <c r="AG84" s="213" t="s">
        <v>156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20">
        <v>31</v>
      </c>
      <c r="B85" s="221" t="s">
        <v>379</v>
      </c>
      <c r="C85" s="258" t="s">
        <v>267</v>
      </c>
      <c r="D85" s="222" t="s">
        <v>0</v>
      </c>
      <c r="E85" s="240"/>
      <c r="F85" s="224"/>
      <c r="G85" s="223">
        <f>ROUND(E85*F85,2)</f>
        <v>0</v>
      </c>
      <c r="H85" s="224"/>
      <c r="I85" s="223">
        <f>ROUND(E85*H85,2)</f>
        <v>0</v>
      </c>
      <c r="J85" s="224"/>
      <c r="K85" s="223">
        <f>ROUND(E85*J85,2)</f>
        <v>0</v>
      </c>
      <c r="L85" s="223">
        <v>21</v>
      </c>
      <c r="M85" s="223">
        <f>G85*(1+L85/100)</f>
        <v>0</v>
      </c>
      <c r="N85" s="223">
        <v>0</v>
      </c>
      <c r="O85" s="223">
        <f>ROUND(E85*N85,2)</f>
        <v>0</v>
      </c>
      <c r="P85" s="223">
        <v>0</v>
      </c>
      <c r="Q85" s="223">
        <f>ROUND(E85*P85,2)</f>
        <v>0</v>
      </c>
      <c r="R85" s="223" t="s">
        <v>240</v>
      </c>
      <c r="S85" s="223" t="s">
        <v>151</v>
      </c>
      <c r="T85" s="223" t="s">
        <v>195</v>
      </c>
      <c r="U85" s="223">
        <v>0</v>
      </c>
      <c r="V85" s="223">
        <f>ROUND(E85*U85,2)</f>
        <v>0</v>
      </c>
      <c r="W85" s="223"/>
      <c r="X85" s="223" t="s">
        <v>244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245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20"/>
      <c r="B86" s="221"/>
      <c r="C86" s="249"/>
      <c r="D86" s="241"/>
      <c r="E86" s="241"/>
      <c r="F86" s="241"/>
      <c r="G86" s="241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3"/>
      <c r="Z86" s="213"/>
      <c r="AA86" s="213"/>
      <c r="AB86" s="213"/>
      <c r="AC86" s="213"/>
      <c r="AD86" s="213"/>
      <c r="AE86" s="213"/>
      <c r="AF86" s="213"/>
      <c r="AG86" s="213" t="s">
        <v>156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ht="13" x14ac:dyDescent="0.25">
      <c r="A87" s="226" t="s">
        <v>145</v>
      </c>
      <c r="B87" s="227" t="s">
        <v>111</v>
      </c>
      <c r="C87" s="246" t="s">
        <v>112</v>
      </c>
      <c r="D87" s="228"/>
      <c r="E87" s="229"/>
      <c r="F87" s="230"/>
      <c r="G87" s="230">
        <f>SUMIF(AG88:AG129,"&lt;&gt;NOR",G88:G129)</f>
        <v>0</v>
      </c>
      <c r="H87" s="230"/>
      <c r="I87" s="230">
        <f>SUM(I88:I129)</f>
        <v>0</v>
      </c>
      <c r="J87" s="230"/>
      <c r="K87" s="230">
        <f>SUM(K88:K129)</f>
        <v>0</v>
      </c>
      <c r="L87" s="230"/>
      <c r="M87" s="230">
        <f>SUM(M88:M129)</f>
        <v>0</v>
      </c>
      <c r="N87" s="230"/>
      <c r="O87" s="230">
        <f>SUM(O88:O129)</f>
        <v>0.08</v>
      </c>
      <c r="P87" s="230"/>
      <c r="Q87" s="230">
        <f>SUM(Q88:Q129)</f>
        <v>0</v>
      </c>
      <c r="R87" s="230"/>
      <c r="S87" s="230"/>
      <c r="T87" s="231"/>
      <c r="U87" s="225"/>
      <c r="V87" s="225">
        <f>SUM(V88:V129)</f>
        <v>13.4</v>
      </c>
      <c r="W87" s="225"/>
      <c r="X87" s="225"/>
      <c r="AG87" t="s">
        <v>146</v>
      </c>
    </row>
    <row r="88" spans="1:60" outlineLevel="1" x14ac:dyDescent="0.25">
      <c r="A88" s="232">
        <v>32</v>
      </c>
      <c r="B88" s="233" t="s">
        <v>380</v>
      </c>
      <c r="C88" s="247" t="s">
        <v>381</v>
      </c>
      <c r="D88" s="234" t="s">
        <v>171</v>
      </c>
      <c r="E88" s="235">
        <v>1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21</v>
      </c>
      <c r="M88" s="237">
        <f>G88*(1+L88/100)</f>
        <v>0</v>
      </c>
      <c r="N88" s="237">
        <v>2E-3</v>
      </c>
      <c r="O88" s="237">
        <f>ROUND(E88*N88,2)</f>
        <v>0</v>
      </c>
      <c r="P88" s="237">
        <v>0</v>
      </c>
      <c r="Q88" s="237">
        <f>ROUND(E88*P88,2)</f>
        <v>0</v>
      </c>
      <c r="R88" s="237"/>
      <c r="S88" s="237" t="s">
        <v>180</v>
      </c>
      <c r="T88" s="238" t="s">
        <v>181</v>
      </c>
      <c r="U88" s="223">
        <v>0</v>
      </c>
      <c r="V88" s="223">
        <f>ROUND(E88*U88,2)</f>
        <v>0</v>
      </c>
      <c r="W88" s="223"/>
      <c r="X88" s="223" t="s">
        <v>309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331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20"/>
      <c r="B89" s="221"/>
      <c r="C89" s="251"/>
      <c r="D89" s="244"/>
      <c r="E89" s="244"/>
      <c r="F89" s="244"/>
      <c r="G89" s="244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3"/>
      <c r="Z89" s="213"/>
      <c r="AA89" s="213"/>
      <c r="AB89" s="213"/>
      <c r="AC89" s="213"/>
      <c r="AD89" s="213"/>
      <c r="AE89" s="213"/>
      <c r="AF89" s="213"/>
      <c r="AG89" s="213" t="s">
        <v>156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32">
        <v>33</v>
      </c>
      <c r="B90" s="233" t="s">
        <v>382</v>
      </c>
      <c r="C90" s="247" t="s">
        <v>383</v>
      </c>
      <c r="D90" s="234" t="s">
        <v>171</v>
      </c>
      <c r="E90" s="235">
        <v>4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21</v>
      </c>
      <c r="M90" s="237">
        <f>G90*(1+L90/100)</f>
        <v>0</v>
      </c>
      <c r="N90" s="237">
        <v>3.0999999999999999E-3</v>
      </c>
      <c r="O90" s="237">
        <f>ROUND(E90*N90,2)</f>
        <v>0.01</v>
      </c>
      <c r="P90" s="237">
        <v>0</v>
      </c>
      <c r="Q90" s="237">
        <f>ROUND(E90*P90,2)</f>
        <v>0</v>
      </c>
      <c r="R90" s="237"/>
      <c r="S90" s="237" t="s">
        <v>180</v>
      </c>
      <c r="T90" s="238" t="s">
        <v>195</v>
      </c>
      <c r="U90" s="223">
        <v>0</v>
      </c>
      <c r="V90" s="223">
        <f>ROUND(E90*U90,2)</f>
        <v>0</v>
      </c>
      <c r="W90" s="223"/>
      <c r="X90" s="223" t="s">
        <v>309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331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20"/>
      <c r="B91" s="221"/>
      <c r="C91" s="251"/>
      <c r="D91" s="244"/>
      <c r="E91" s="244"/>
      <c r="F91" s="244"/>
      <c r="G91" s="244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3"/>
      <c r="Z91" s="213"/>
      <c r="AA91" s="213"/>
      <c r="AB91" s="213"/>
      <c r="AC91" s="213"/>
      <c r="AD91" s="213"/>
      <c r="AE91" s="213"/>
      <c r="AF91" s="213"/>
      <c r="AG91" s="213" t="s">
        <v>156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32">
        <v>34</v>
      </c>
      <c r="B92" s="233" t="s">
        <v>384</v>
      </c>
      <c r="C92" s="247" t="s">
        <v>385</v>
      </c>
      <c r="D92" s="234" t="s">
        <v>171</v>
      </c>
      <c r="E92" s="235">
        <v>2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21</v>
      </c>
      <c r="M92" s="237">
        <f>G92*(1+L92/100)</f>
        <v>0</v>
      </c>
      <c r="N92" s="237">
        <v>1E-4</v>
      </c>
      <c r="O92" s="237">
        <f>ROUND(E92*N92,2)</f>
        <v>0</v>
      </c>
      <c r="P92" s="237">
        <v>0</v>
      </c>
      <c r="Q92" s="237">
        <f>ROUND(E92*P92,2)</f>
        <v>0</v>
      </c>
      <c r="R92" s="237"/>
      <c r="S92" s="237" t="s">
        <v>180</v>
      </c>
      <c r="T92" s="238" t="s">
        <v>195</v>
      </c>
      <c r="U92" s="223">
        <v>0</v>
      </c>
      <c r="V92" s="223">
        <f>ROUND(E92*U92,2)</f>
        <v>0</v>
      </c>
      <c r="W92" s="223"/>
      <c r="X92" s="223" t="s">
        <v>309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331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20"/>
      <c r="B93" s="221"/>
      <c r="C93" s="251"/>
      <c r="D93" s="244"/>
      <c r="E93" s="244"/>
      <c r="F93" s="244"/>
      <c r="G93" s="244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3"/>
      <c r="Z93" s="213"/>
      <c r="AA93" s="213"/>
      <c r="AB93" s="213"/>
      <c r="AC93" s="213"/>
      <c r="AD93" s="213"/>
      <c r="AE93" s="213"/>
      <c r="AF93" s="213"/>
      <c r="AG93" s="213" t="s">
        <v>156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32">
        <v>35</v>
      </c>
      <c r="B94" s="233" t="s">
        <v>386</v>
      </c>
      <c r="C94" s="247" t="s">
        <v>387</v>
      </c>
      <c r="D94" s="234" t="s">
        <v>171</v>
      </c>
      <c r="E94" s="235">
        <v>2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7">
        <v>2.2000000000000001E-4</v>
      </c>
      <c r="O94" s="237">
        <f>ROUND(E94*N94,2)</f>
        <v>0</v>
      </c>
      <c r="P94" s="237">
        <v>0</v>
      </c>
      <c r="Q94" s="237">
        <f>ROUND(E94*P94,2)</f>
        <v>0</v>
      </c>
      <c r="R94" s="237" t="s">
        <v>240</v>
      </c>
      <c r="S94" s="237" t="s">
        <v>151</v>
      </c>
      <c r="T94" s="238" t="s">
        <v>151</v>
      </c>
      <c r="U94" s="223">
        <v>0.11</v>
      </c>
      <c r="V94" s="223">
        <f>ROUND(E94*U94,2)</f>
        <v>0.22</v>
      </c>
      <c r="W94" s="223"/>
      <c r="X94" s="223" t="s">
        <v>152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153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20"/>
      <c r="B95" s="221"/>
      <c r="C95" s="251"/>
      <c r="D95" s="244"/>
      <c r="E95" s="244"/>
      <c r="F95" s="244"/>
      <c r="G95" s="244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3"/>
      <c r="Z95" s="213"/>
      <c r="AA95" s="213"/>
      <c r="AB95" s="213"/>
      <c r="AC95" s="213"/>
      <c r="AD95" s="213"/>
      <c r="AE95" s="213"/>
      <c r="AF95" s="213"/>
      <c r="AG95" s="213" t="s">
        <v>156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32">
        <v>36</v>
      </c>
      <c r="B96" s="233" t="s">
        <v>388</v>
      </c>
      <c r="C96" s="247" t="s">
        <v>389</v>
      </c>
      <c r="D96" s="234" t="s">
        <v>171</v>
      </c>
      <c r="E96" s="235">
        <v>2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21</v>
      </c>
      <c r="M96" s="237">
        <f>G96*(1+L96/100)</f>
        <v>0</v>
      </c>
      <c r="N96" s="237">
        <v>4.8999999999999998E-3</v>
      </c>
      <c r="O96" s="237">
        <f>ROUND(E96*N96,2)</f>
        <v>0.01</v>
      </c>
      <c r="P96" s="237">
        <v>0</v>
      </c>
      <c r="Q96" s="237">
        <f>ROUND(E96*P96,2)</f>
        <v>0</v>
      </c>
      <c r="R96" s="237"/>
      <c r="S96" s="237" t="s">
        <v>180</v>
      </c>
      <c r="T96" s="238" t="s">
        <v>195</v>
      </c>
      <c r="U96" s="223">
        <v>0</v>
      </c>
      <c r="V96" s="223">
        <f>ROUND(E96*U96,2)</f>
        <v>0</v>
      </c>
      <c r="W96" s="223"/>
      <c r="X96" s="223" t="s">
        <v>309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331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20"/>
      <c r="B97" s="221"/>
      <c r="C97" s="251"/>
      <c r="D97" s="244"/>
      <c r="E97" s="244"/>
      <c r="F97" s="244"/>
      <c r="G97" s="244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3"/>
      <c r="Z97" s="213"/>
      <c r="AA97" s="213"/>
      <c r="AB97" s="213"/>
      <c r="AC97" s="213"/>
      <c r="AD97" s="213"/>
      <c r="AE97" s="213"/>
      <c r="AF97" s="213"/>
      <c r="AG97" s="213" t="s">
        <v>156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32">
        <v>37</v>
      </c>
      <c r="B98" s="233" t="s">
        <v>390</v>
      </c>
      <c r="C98" s="247" t="s">
        <v>391</v>
      </c>
      <c r="D98" s="234" t="s">
        <v>171</v>
      </c>
      <c r="E98" s="235">
        <v>1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21</v>
      </c>
      <c r="M98" s="237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7"/>
      <c r="S98" s="237" t="s">
        <v>180</v>
      </c>
      <c r="T98" s="238" t="s">
        <v>181</v>
      </c>
      <c r="U98" s="223">
        <v>0</v>
      </c>
      <c r="V98" s="223">
        <f>ROUND(E98*U98,2)</f>
        <v>0</v>
      </c>
      <c r="W98" s="223"/>
      <c r="X98" s="223" t="s">
        <v>309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331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20"/>
      <c r="B99" s="221"/>
      <c r="C99" s="251"/>
      <c r="D99" s="244"/>
      <c r="E99" s="244"/>
      <c r="F99" s="244"/>
      <c r="G99" s="244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3"/>
      <c r="Z99" s="213"/>
      <c r="AA99" s="213"/>
      <c r="AB99" s="213"/>
      <c r="AC99" s="213"/>
      <c r="AD99" s="213"/>
      <c r="AE99" s="213"/>
      <c r="AF99" s="213"/>
      <c r="AG99" s="213" t="s">
        <v>156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32">
        <v>38</v>
      </c>
      <c r="B100" s="233" t="s">
        <v>392</v>
      </c>
      <c r="C100" s="247" t="s">
        <v>393</v>
      </c>
      <c r="D100" s="234" t="s">
        <v>171</v>
      </c>
      <c r="E100" s="235">
        <v>1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21</v>
      </c>
      <c r="M100" s="237">
        <f>G100*(1+L100/100)</f>
        <v>0</v>
      </c>
      <c r="N100" s="237">
        <v>3.0999999999999999E-3</v>
      </c>
      <c r="O100" s="237">
        <f>ROUND(E100*N100,2)</f>
        <v>0</v>
      </c>
      <c r="P100" s="237">
        <v>0</v>
      </c>
      <c r="Q100" s="237">
        <f>ROUND(E100*P100,2)</f>
        <v>0</v>
      </c>
      <c r="R100" s="237"/>
      <c r="S100" s="237" t="s">
        <v>180</v>
      </c>
      <c r="T100" s="238" t="s">
        <v>181</v>
      </c>
      <c r="U100" s="223">
        <v>0</v>
      </c>
      <c r="V100" s="223">
        <f>ROUND(E100*U100,2)</f>
        <v>0</v>
      </c>
      <c r="W100" s="223"/>
      <c r="X100" s="223" t="s">
        <v>309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331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20"/>
      <c r="B101" s="221"/>
      <c r="C101" s="251"/>
      <c r="D101" s="244"/>
      <c r="E101" s="244"/>
      <c r="F101" s="244"/>
      <c r="G101" s="244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156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32">
        <v>39</v>
      </c>
      <c r="B102" s="233" t="s">
        <v>394</v>
      </c>
      <c r="C102" s="247" t="s">
        <v>395</v>
      </c>
      <c r="D102" s="234" t="s">
        <v>171</v>
      </c>
      <c r="E102" s="235">
        <v>1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7"/>
      <c r="S102" s="237" t="s">
        <v>180</v>
      </c>
      <c r="T102" s="238" t="s">
        <v>181</v>
      </c>
      <c r="U102" s="223">
        <v>0</v>
      </c>
      <c r="V102" s="223">
        <f>ROUND(E102*U102,2)</f>
        <v>0</v>
      </c>
      <c r="W102" s="223"/>
      <c r="X102" s="223" t="s">
        <v>309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331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20"/>
      <c r="B103" s="221"/>
      <c r="C103" s="251"/>
      <c r="D103" s="244"/>
      <c r="E103" s="244"/>
      <c r="F103" s="244"/>
      <c r="G103" s="244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3"/>
      <c r="Z103" s="213"/>
      <c r="AA103" s="213"/>
      <c r="AB103" s="213"/>
      <c r="AC103" s="213"/>
      <c r="AD103" s="213"/>
      <c r="AE103" s="213"/>
      <c r="AF103" s="213"/>
      <c r="AG103" s="213" t="s">
        <v>156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32">
        <v>40</v>
      </c>
      <c r="B104" s="233" t="s">
        <v>396</v>
      </c>
      <c r="C104" s="247" t="s">
        <v>397</v>
      </c>
      <c r="D104" s="234" t="s">
        <v>171</v>
      </c>
      <c r="E104" s="235">
        <v>1</v>
      </c>
      <c r="F104" s="236"/>
      <c r="G104" s="237">
        <f>ROUND(E104*F104,2)</f>
        <v>0</v>
      </c>
      <c r="H104" s="236"/>
      <c r="I104" s="237">
        <f>ROUND(E104*H104,2)</f>
        <v>0</v>
      </c>
      <c r="J104" s="236"/>
      <c r="K104" s="237">
        <f>ROUND(E104*J104,2)</f>
        <v>0</v>
      </c>
      <c r="L104" s="237">
        <v>21</v>
      </c>
      <c r="M104" s="237">
        <f>G104*(1+L104/100)</f>
        <v>0</v>
      </c>
      <c r="N104" s="237">
        <v>1.2E-2</v>
      </c>
      <c r="O104" s="237">
        <f>ROUND(E104*N104,2)</f>
        <v>0.01</v>
      </c>
      <c r="P104" s="237">
        <v>0</v>
      </c>
      <c r="Q104" s="237">
        <f>ROUND(E104*P104,2)</f>
        <v>0</v>
      </c>
      <c r="R104" s="237"/>
      <c r="S104" s="237" t="s">
        <v>180</v>
      </c>
      <c r="T104" s="238" t="s">
        <v>195</v>
      </c>
      <c r="U104" s="223">
        <v>0</v>
      </c>
      <c r="V104" s="223">
        <f>ROUND(E104*U104,2)</f>
        <v>0</v>
      </c>
      <c r="W104" s="223"/>
      <c r="X104" s="223" t="s">
        <v>309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331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5">
      <c r="A105" s="220"/>
      <c r="B105" s="221"/>
      <c r="C105" s="251"/>
      <c r="D105" s="244"/>
      <c r="E105" s="244"/>
      <c r="F105" s="244"/>
      <c r="G105" s="244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3"/>
      <c r="Z105" s="213"/>
      <c r="AA105" s="213"/>
      <c r="AB105" s="213"/>
      <c r="AC105" s="213"/>
      <c r="AD105" s="213"/>
      <c r="AE105" s="213"/>
      <c r="AF105" s="213"/>
      <c r="AG105" s="213" t="s">
        <v>156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32">
        <v>41</v>
      </c>
      <c r="B106" s="233" t="s">
        <v>398</v>
      </c>
      <c r="C106" s="247" t="s">
        <v>399</v>
      </c>
      <c r="D106" s="234" t="s">
        <v>171</v>
      </c>
      <c r="E106" s="235">
        <v>1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21</v>
      </c>
      <c r="M106" s="237">
        <f>G106*(1+L106/100)</f>
        <v>0</v>
      </c>
      <c r="N106" s="237">
        <v>1.8E-3</v>
      </c>
      <c r="O106" s="237">
        <f>ROUND(E106*N106,2)</f>
        <v>0</v>
      </c>
      <c r="P106" s="237">
        <v>0</v>
      </c>
      <c r="Q106" s="237">
        <f>ROUND(E106*P106,2)</f>
        <v>0</v>
      </c>
      <c r="R106" s="237"/>
      <c r="S106" s="237" t="s">
        <v>180</v>
      </c>
      <c r="T106" s="238" t="s">
        <v>195</v>
      </c>
      <c r="U106" s="223">
        <v>0.54</v>
      </c>
      <c r="V106" s="223">
        <f>ROUND(E106*U106,2)</f>
        <v>0.54</v>
      </c>
      <c r="W106" s="223"/>
      <c r="X106" s="223" t="s">
        <v>152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153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5">
      <c r="A107" s="220"/>
      <c r="B107" s="221"/>
      <c r="C107" s="251"/>
      <c r="D107" s="244"/>
      <c r="E107" s="244"/>
      <c r="F107" s="244"/>
      <c r="G107" s="244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3"/>
      <c r="Z107" s="213"/>
      <c r="AA107" s="213"/>
      <c r="AB107" s="213"/>
      <c r="AC107" s="213"/>
      <c r="AD107" s="213"/>
      <c r="AE107" s="213"/>
      <c r="AF107" s="213"/>
      <c r="AG107" s="213" t="s">
        <v>156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5">
      <c r="A108" s="232">
        <v>42</v>
      </c>
      <c r="B108" s="233" t="s">
        <v>400</v>
      </c>
      <c r="C108" s="247" t="s">
        <v>401</v>
      </c>
      <c r="D108" s="234" t="s">
        <v>171</v>
      </c>
      <c r="E108" s="235">
        <v>1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21</v>
      </c>
      <c r="M108" s="237">
        <f>G108*(1+L108/100)</f>
        <v>0</v>
      </c>
      <c r="N108" s="237">
        <v>2.97E-3</v>
      </c>
      <c r="O108" s="237">
        <f>ROUND(E108*N108,2)</f>
        <v>0</v>
      </c>
      <c r="P108" s="237">
        <v>0</v>
      </c>
      <c r="Q108" s="237">
        <f>ROUND(E108*P108,2)</f>
        <v>0</v>
      </c>
      <c r="R108" s="237" t="s">
        <v>240</v>
      </c>
      <c r="S108" s="237" t="s">
        <v>151</v>
      </c>
      <c r="T108" s="238" t="s">
        <v>195</v>
      </c>
      <c r="U108" s="223">
        <v>0.43</v>
      </c>
      <c r="V108" s="223">
        <f>ROUND(E108*U108,2)</f>
        <v>0.43</v>
      </c>
      <c r="W108" s="223"/>
      <c r="X108" s="223" t="s">
        <v>152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153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5">
      <c r="A109" s="220"/>
      <c r="B109" s="221"/>
      <c r="C109" s="251"/>
      <c r="D109" s="244"/>
      <c r="E109" s="244"/>
      <c r="F109" s="244"/>
      <c r="G109" s="244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156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32">
        <v>43</v>
      </c>
      <c r="B110" s="233" t="s">
        <v>402</v>
      </c>
      <c r="C110" s="247" t="s">
        <v>403</v>
      </c>
      <c r="D110" s="234" t="s">
        <v>171</v>
      </c>
      <c r="E110" s="235">
        <v>3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37">
        <v>2.3000000000000001E-4</v>
      </c>
      <c r="O110" s="237">
        <f>ROUND(E110*N110,2)</f>
        <v>0</v>
      </c>
      <c r="P110" s="237">
        <v>0</v>
      </c>
      <c r="Q110" s="237">
        <f>ROUND(E110*P110,2)</f>
        <v>0</v>
      </c>
      <c r="R110" s="237"/>
      <c r="S110" s="237" t="s">
        <v>180</v>
      </c>
      <c r="T110" s="238" t="s">
        <v>195</v>
      </c>
      <c r="U110" s="223">
        <v>0.38</v>
      </c>
      <c r="V110" s="223">
        <f>ROUND(E110*U110,2)</f>
        <v>1.1399999999999999</v>
      </c>
      <c r="W110" s="223"/>
      <c r="X110" s="223" t="s">
        <v>152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153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5">
      <c r="A111" s="220"/>
      <c r="B111" s="221"/>
      <c r="C111" s="251"/>
      <c r="D111" s="244"/>
      <c r="E111" s="244"/>
      <c r="F111" s="244"/>
      <c r="G111" s="244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3"/>
      <c r="Z111" s="213"/>
      <c r="AA111" s="213"/>
      <c r="AB111" s="213"/>
      <c r="AC111" s="213"/>
      <c r="AD111" s="213"/>
      <c r="AE111" s="213"/>
      <c r="AF111" s="213"/>
      <c r="AG111" s="213" t="s">
        <v>156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5">
      <c r="A112" s="232">
        <v>44</v>
      </c>
      <c r="B112" s="233" t="s">
        <v>404</v>
      </c>
      <c r="C112" s="247" t="s">
        <v>405</v>
      </c>
      <c r="D112" s="234" t="s">
        <v>179</v>
      </c>
      <c r="E112" s="235">
        <v>1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21</v>
      </c>
      <c r="M112" s="237">
        <f>G112*(1+L112/100)</f>
        <v>0</v>
      </c>
      <c r="N112" s="237">
        <v>5.7099999999999998E-3</v>
      </c>
      <c r="O112" s="237">
        <f>ROUND(E112*N112,2)</f>
        <v>0.01</v>
      </c>
      <c r="P112" s="237">
        <v>0</v>
      </c>
      <c r="Q112" s="237">
        <f>ROUND(E112*P112,2)</f>
        <v>0</v>
      </c>
      <c r="R112" s="237" t="s">
        <v>240</v>
      </c>
      <c r="S112" s="237" t="s">
        <v>151</v>
      </c>
      <c r="T112" s="238" t="s">
        <v>195</v>
      </c>
      <c r="U112" s="223">
        <v>1.1000000000000001</v>
      </c>
      <c r="V112" s="223">
        <f>ROUND(E112*U112,2)</f>
        <v>1.1000000000000001</v>
      </c>
      <c r="W112" s="223"/>
      <c r="X112" s="223" t="s">
        <v>152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153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5">
      <c r="A113" s="220"/>
      <c r="B113" s="221"/>
      <c r="C113" s="251"/>
      <c r="D113" s="244"/>
      <c r="E113" s="244"/>
      <c r="F113" s="244"/>
      <c r="G113" s="244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156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5">
      <c r="A114" s="232">
        <v>45</v>
      </c>
      <c r="B114" s="233" t="s">
        <v>406</v>
      </c>
      <c r="C114" s="247" t="s">
        <v>407</v>
      </c>
      <c r="D114" s="234" t="s">
        <v>179</v>
      </c>
      <c r="E114" s="235">
        <v>5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21</v>
      </c>
      <c r="M114" s="237">
        <f>G114*(1+L114/100)</f>
        <v>0</v>
      </c>
      <c r="N114" s="237">
        <v>6.8300000000000001E-3</v>
      </c>
      <c r="O114" s="237">
        <f>ROUND(E114*N114,2)</f>
        <v>0.03</v>
      </c>
      <c r="P114" s="237">
        <v>0</v>
      </c>
      <c r="Q114" s="237">
        <f>ROUND(E114*P114,2)</f>
        <v>0</v>
      </c>
      <c r="R114" s="237" t="s">
        <v>240</v>
      </c>
      <c r="S114" s="237" t="s">
        <v>151</v>
      </c>
      <c r="T114" s="238" t="s">
        <v>195</v>
      </c>
      <c r="U114" s="223">
        <v>1.29</v>
      </c>
      <c r="V114" s="223">
        <f>ROUND(E114*U114,2)</f>
        <v>6.45</v>
      </c>
      <c r="W114" s="223"/>
      <c r="X114" s="223" t="s">
        <v>152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153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5">
      <c r="A115" s="220"/>
      <c r="B115" s="221"/>
      <c r="C115" s="251"/>
      <c r="D115" s="244"/>
      <c r="E115" s="244"/>
      <c r="F115" s="244"/>
      <c r="G115" s="244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156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5">
      <c r="A116" s="232">
        <v>46</v>
      </c>
      <c r="B116" s="233" t="s">
        <v>408</v>
      </c>
      <c r="C116" s="247" t="s">
        <v>409</v>
      </c>
      <c r="D116" s="234" t="s">
        <v>171</v>
      </c>
      <c r="E116" s="235">
        <v>6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21</v>
      </c>
      <c r="M116" s="237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37" t="s">
        <v>240</v>
      </c>
      <c r="S116" s="237" t="s">
        <v>151</v>
      </c>
      <c r="T116" s="238" t="s">
        <v>195</v>
      </c>
      <c r="U116" s="223">
        <v>0.05</v>
      </c>
      <c r="V116" s="223">
        <f>ROUND(E116*U116,2)</f>
        <v>0.3</v>
      </c>
      <c r="W116" s="223"/>
      <c r="X116" s="223" t="s">
        <v>152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153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5">
      <c r="A117" s="220"/>
      <c r="B117" s="221"/>
      <c r="C117" s="251"/>
      <c r="D117" s="244"/>
      <c r="E117" s="244"/>
      <c r="F117" s="244"/>
      <c r="G117" s="244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156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5">
      <c r="A118" s="232">
        <v>47</v>
      </c>
      <c r="B118" s="233" t="s">
        <v>410</v>
      </c>
      <c r="C118" s="247" t="s">
        <v>411</v>
      </c>
      <c r="D118" s="234" t="s">
        <v>171</v>
      </c>
      <c r="E118" s="235">
        <v>2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21</v>
      </c>
      <c r="M118" s="237">
        <f>G118*(1+L118/100)</f>
        <v>0</v>
      </c>
      <c r="N118" s="237">
        <v>0</v>
      </c>
      <c r="O118" s="237">
        <f>ROUND(E118*N118,2)</f>
        <v>0</v>
      </c>
      <c r="P118" s="237">
        <v>0</v>
      </c>
      <c r="Q118" s="237">
        <f>ROUND(E118*P118,2)</f>
        <v>0</v>
      </c>
      <c r="R118" s="237" t="s">
        <v>240</v>
      </c>
      <c r="S118" s="237" t="s">
        <v>151</v>
      </c>
      <c r="T118" s="238" t="s">
        <v>151</v>
      </c>
      <c r="U118" s="223">
        <v>5.2999999999999999E-2</v>
      </c>
      <c r="V118" s="223">
        <f>ROUND(E118*U118,2)</f>
        <v>0.11</v>
      </c>
      <c r="W118" s="223"/>
      <c r="X118" s="223" t="s">
        <v>152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153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5">
      <c r="A119" s="220"/>
      <c r="B119" s="221"/>
      <c r="C119" s="251"/>
      <c r="D119" s="244"/>
      <c r="E119" s="244"/>
      <c r="F119" s="244"/>
      <c r="G119" s="244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156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5">
      <c r="A120" s="232">
        <v>48</v>
      </c>
      <c r="B120" s="233" t="s">
        <v>412</v>
      </c>
      <c r="C120" s="247" t="s">
        <v>413</v>
      </c>
      <c r="D120" s="234" t="s">
        <v>171</v>
      </c>
      <c r="E120" s="235">
        <v>1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21</v>
      </c>
      <c r="M120" s="237">
        <f>G120*(1+L120/100)</f>
        <v>0</v>
      </c>
      <c r="N120" s="237">
        <v>0</v>
      </c>
      <c r="O120" s="237">
        <f>ROUND(E120*N120,2)</f>
        <v>0</v>
      </c>
      <c r="P120" s="237">
        <v>0</v>
      </c>
      <c r="Q120" s="237">
        <f>ROUND(E120*P120,2)</f>
        <v>0</v>
      </c>
      <c r="R120" s="237" t="s">
        <v>240</v>
      </c>
      <c r="S120" s="237" t="s">
        <v>151</v>
      </c>
      <c r="T120" s="238" t="s">
        <v>151</v>
      </c>
      <c r="U120" s="223">
        <v>0.26800000000000002</v>
      </c>
      <c r="V120" s="223">
        <f>ROUND(E120*U120,2)</f>
        <v>0.27</v>
      </c>
      <c r="W120" s="223"/>
      <c r="X120" s="223" t="s">
        <v>152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153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20"/>
      <c r="B121" s="221"/>
      <c r="C121" s="251"/>
      <c r="D121" s="244"/>
      <c r="E121" s="244"/>
      <c r="F121" s="244"/>
      <c r="G121" s="244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156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5">
      <c r="A122" s="232">
        <v>49</v>
      </c>
      <c r="B122" s="233" t="s">
        <v>414</v>
      </c>
      <c r="C122" s="247" t="s">
        <v>415</v>
      </c>
      <c r="D122" s="234" t="s">
        <v>171</v>
      </c>
      <c r="E122" s="235">
        <v>1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21</v>
      </c>
      <c r="M122" s="237">
        <f>G122*(1+L122/100)</f>
        <v>0</v>
      </c>
      <c r="N122" s="237">
        <v>0</v>
      </c>
      <c r="O122" s="237">
        <f>ROUND(E122*N122,2)</f>
        <v>0</v>
      </c>
      <c r="P122" s="237">
        <v>0</v>
      </c>
      <c r="Q122" s="237">
        <f>ROUND(E122*P122,2)</f>
        <v>0</v>
      </c>
      <c r="R122" s="237" t="s">
        <v>240</v>
      </c>
      <c r="S122" s="237" t="s">
        <v>151</v>
      </c>
      <c r="T122" s="238" t="s">
        <v>151</v>
      </c>
      <c r="U122" s="223">
        <v>0.42199999999999999</v>
      </c>
      <c r="V122" s="223">
        <f>ROUND(E122*U122,2)</f>
        <v>0.42</v>
      </c>
      <c r="W122" s="223"/>
      <c r="X122" s="223" t="s">
        <v>152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153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20"/>
      <c r="B123" s="221"/>
      <c r="C123" s="251"/>
      <c r="D123" s="244"/>
      <c r="E123" s="244"/>
      <c r="F123" s="244"/>
      <c r="G123" s="244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156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32">
        <v>50</v>
      </c>
      <c r="B124" s="233" t="s">
        <v>416</v>
      </c>
      <c r="C124" s="247" t="s">
        <v>417</v>
      </c>
      <c r="D124" s="234" t="s">
        <v>171</v>
      </c>
      <c r="E124" s="235">
        <v>1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21</v>
      </c>
      <c r="M124" s="237">
        <f>G124*(1+L124/100)</f>
        <v>0</v>
      </c>
      <c r="N124" s="237">
        <v>0</v>
      </c>
      <c r="O124" s="237">
        <f>ROUND(E124*N124,2)</f>
        <v>0</v>
      </c>
      <c r="P124" s="237">
        <v>0</v>
      </c>
      <c r="Q124" s="237">
        <f>ROUND(E124*P124,2)</f>
        <v>0</v>
      </c>
      <c r="R124" s="237" t="s">
        <v>240</v>
      </c>
      <c r="S124" s="237" t="s">
        <v>151</v>
      </c>
      <c r="T124" s="238" t="s">
        <v>151</v>
      </c>
      <c r="U124" s="223">
        <v>0.433</v>
      </c>
      <c r="V124" s="223">
        <f>ROUND(E124*U124,2)</f>
        <v>0.43</v>
      </c>
      <c r="W124" s="223"/>
      <c r="X124" s="223" t="s">
        <v>152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153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20"/>
      <c r="B125" s="221"/>
      <c r="C125" s="251"/>
      <c r="D125" s="244"/>
      <c r="E125" s="244"/>
      <c r="F125" s="244"/>
      <c r="G125" s="244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156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0" outlineLevel="1" x14ac:dyDescent="0.25">
      <c r="A126" s="232">
        <v>51</v>
      </c>
      <c r="B126" s="233" t="s">
        <v>418</v>
      </c>
      <c r="C126" s="247" t="s">
        <v>419</v>
      </c>
      <c r="D126" s="234" t="s">
        <v>179</v>
      </c>
      <c r="E126" s="235">
        <v>1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21</v>
      </c>
      <c r="M126" s="237">
        <f>G126*(1+L126/100)</f>
        <v>0</v>
      </c>
      <c r="N126" s="237">
        <v>6.6E-3</v>
      </c>
      <c r="O126" s="237">
        <f>ROUND(E126*N126,2)</f>
        <v>0.01</v>
      </c>
      <c r="P126" s="237">
        <v>0</v>
      </c>
      <c r="Q126" s="237">
        <f>ROUND(E126*P126,2)</f>
        <v>0</v>
      </c>
      <c r="R126" s="237" t="s">
        <v>240</v>
      </c>
      <c r="S126" s="237" t="s">
        <v>151</v>
      </c>
      <c r="T126" s="238" t="s">
        <v>195</v>
      </c>
      <c r="U126" s="223">
        <v>1.99</v>
      </c>
      <c r="V126" s="223">
        <f>ROUND(E126*U126,2)</f>
        <v>1.99</v>
      </c>
      <c r="W126" s="223"/>
      <c r="X126" s="223" t="s">
        <v>152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153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5">
      <c r="A127" s="220"/>
      <c r="B127" s="221"/>
      <c r="C127" s="251"/>
      <c r="D127" s="244"/>
      <c r="E127" s="244"/>
      <c r="F127" s="244"/>
      <c r="G127" s="244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3"/>
      <c r="Z127" s="213"/>
      <c r="AA127" s="213"/>
      <c r="AB127" s="213"/>
      <c r="AC127" s="213"/>
      <c r="AD127" s="213"/>
      <c r="AE127" s="213"/>
      <c r="AF127" s="213"/>
      <c r="AG127" s="213" t="s">
        <v>156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5">
      <c r="A128" s="220">
        <v>52</v>
      </c>
      <c r="B128" s="221" t="s">
        <v>420</v>
      </c>
      <c r="C128" s="258" t="s">
        <v>283</v>
      </c>
      <c r="D128" s="222" t="s">
        <v>0</v>
      </c>
      <c r="E128" s="240"/>
      <c r="F128" s="224"/>
      <c r="G128" s="223">
        <f>ROUND(E128*F128,2)</f>
        <v>0</v>
      </c>
      <c r="H128" s="224"/>
      <c r="I128" s="223">
        <f>ROUND(E128*H128,2)</f>
        <v>0</v>
      </c>
      <c r="J128" s="224"/>
      <c r="K128" s="223">
        <f>ROUND(E128*J128,2)</f>
        <v>0</v>
      </c>
      <c r="L128" s="223">
        <v>21</v>
      </c>
      <c r="M128" s="223">
        <f>G128*(1+L128/100)</f>
        <v>0</v>
      </c>
      <c r="N128" s="223">
        <v>0</v>
      </c>
      <c r="O128" s="223">
        <f>ROUND(E128*N128,2)</f>
        <v>0</v>
      </c>
      <c r="P128" s="223">
        <v>0</v>
      </c>
      <c r="Q128" s="223">
        <f>ROUND(E128*P128,2)</f>
        <v>0</v>
      </c>
      <c r="R128" s="223" t="s">
        <v>240</v>
      </c>
      <c r="S128" s="223" t="s">
        <v>151</v>
      </c>
      <c r="T128" s="223" t="s">
        <v>195</v>
      </c>
      <c r="U128" s="223">
        <v>0</v>
      </c>
      <c r="V128" s="223">
        <f>ROUND(E128*U128,2)</f>
        <v>0</v>
      </c>
      <c r="W128" s="223"/>
      <c r="X128" s="223" t="s">
        <v>244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245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5">
      <c r="A129" s="220"/>
      <c r="B129" s="221"/>
      <c r="C129" s="249"/>
      <c r="D129" s="241"/>
      <c r="E129" s="241"/>
      <c r="F129" s="241"/>
      <c r="G129" s="241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156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ht="13" x14ac:dyDescent="0.25">
      <c r="A130" s="226" t="s">
        <v>145</v>
      </c>
      <c r="B130" s="227" t="s">
        <v>115</v>
      </c>
      <c r="C130" s="246" t="s">
        <v>116</v>
      </c>
      <c r="D130" s="228"/>
      <c r="E130" s="229"/>
      <c r="F130" s="230"/>
      <c r="G130" s="230">
        <f>SUMIF(AG131:AG139,"&lt;&gt;NOR",G131:G139)</f>
        <v>0</v>
      </c>
      <c r="H130" s="230"/>
      <c r="I130" s="230">
        <f>SUM(I131:I139)</f>
        <v>0</v>
      </c>
      <c r="J130" s="230"/>
      <c r="K130" s="230">
        <f>SUM(K131:K139)</f>
        <v>0</v>
      </c>
      <c r="L130" s="230"/>
      <c r="M130" s="230">
        <f>SUM(M131:M139)</f>
        <v>0</v>
      </c>
      <c r="N130" s="230"/>
      <c r="O130" s="230">
        <f>SUM(O131:O139)</f>
        <v>0</v>
      </c>
      <c r="P130" s="230"/>
      <c r="Q130" s="230">
        <f>SUM(Q131:Q139)</f>
        <v>0</v>
      </c>
      <c r="R130" s="230"/>
      <c r="S130" s="230"/>
      <c r="T130" s="231"/>
      <c r="U130" s="225"/>
      <c r="V130" s="225">
        <f>SUM(V131:V139)</f>
        <v>6.24</v>
      </c>
      <c r="W130" s="225"/>
      <c r="X130" s="225"/>
      <c r="AG130" t="s">
        <v>146</v>
      </c>
    </row>
    <row r="131" spans="1:60" outlineLevel="1" x14ac:dyDescent="0.25">
      <c r="A131" s="232">
        <v>53</v>
      </c>
      <c r="B131" s="233" t="s">
        <v>421</v>
      </c>
      <c r="C131" s="247" t="s">
        <v>422</v>
      </c>
      <c r="D131" s="234" t="s">
        <v>159</v>
      </c>
      <c r="E131" s="235">
        <v>1.5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21</v>
      </c>
      <c r="M131" s="237">
        <f>G131*(1+L131/100)</f>
        <v>0</v>
      </c>
      <c r="N131" s="237">
        <v>3.1E-4</v>
      </c>
      <c r="O131" s="237">
        <f>ROUND(E131*N131,2)</f>
        <v>0</v>
      </c>
      <c r="P131" s="237">
        <v>0</v>
      </c>
      <c r="Q131" s="237">
        <f>ROUND(E131*P131,2)</f>
        <v>0</v>
      </c>
      <c r="R131" s="237" t="s">
        <v>423</v>
      </c>
      <c r="S131" s="237" t="s">
        <v>151</v>
      </c>
      <c r="T131" s="238" t="s">
        <v>195</v>
      </c>
      <c r="U131" s="223">
        <v>0.4</v>
      </c>
      <c r="V131" s="223">
        <f>ROUND(E131*U131,2)</f>
        <v>0.6</v>
      </c>
      <c r="W131" s="223"/>
      <c r="X131" s="223" t="s">
        <v>152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153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20"/>
      <c r="B132" s="221"/>
      <c r="C132" s="256" t="s">
        <v>424</v>
      </c>
      <c r="D132" s="255"/>
      <c r="E132" s="255"/>
      <c r="F132" s="255"/>
      <c r="G132" s="255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164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5">
      <c r="A133" s="220"/>
      <c r="B133" s="221"/>
      <c r="C133" s="249"/>
      <c r="D133" s="241"/>
      <c r="E133" s="241"/>
      <c r="F133" s="241"/>
      <c r="G133" s="241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13"/>
      <c r="Z133" s="213"/>
      <c r="AA133" s="213"/>
      <c r="AB133" s="213"/>
      <c r="AC133" s="213"/>
      <c r="AD133" s="213"/>
      <c r="AE133" s="213"/>
      <c r="AF133" s="213"/>
      <c r="AG133" s="213" t="s">
        <v>156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ht="20" outlineLevel="1" x14ac:dyDescent="0.25">
      <c r="A134" s="232">
        <v>54</v>
      </c>
      <c r="B134" s="233" t="s">
        <v>425</v>
      </c>
      <c r="C134" s="247" t="s">
        <v>426</v>
      </c>
      <c r="D134" s="234" t="s">
        <v>228</v>
      </c>
      <c r="E134" s="235">
        <v>5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21</v>
      </c>
      <c r="M134" s="237">
        <f>G134*(1+L134/100)</f>
        <v>0</v>
      </c>
      <c r="N134" s="237">
        <v>9.0000000000000006E-5</v>
      </c>
      <c r="O134" s="237">
        <f>ROUND(E134*N134,2)</f>
        <v>0</v>
      </c>
      <c r="P134" s="237">
        <v>0</v>
      </c>
      <c r="Q134" s="237">
        <f>ROUND(E134*P134,2)</f>
        <v>0</v>
      </c>
      <c r="R134" s="237" t="s">
        <v>423</v>
      </c>
      <c r="S134" s="237" t="s">
        <v>151</v>
      </c>
      <c r="T134" s="238" t="s">
        <v>195</v>
      </c>
      <c r="U134" s="223">
        <v>0.12</v>
      </c>
      <c r="V134" s="223">
        <f>ROUND(E134*U134,2)</f>
        <v>0.6</v>
      </c>
      <c r="W134" s="223"/>
      <c r="X134" s="223" t="s">
        <v>152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153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5">
      <c r="A135" s="220"/>
      <c r="B135" s="221"/>
      <c r="C135" s="248" t="s">
        <v>427</v>
      </c>
      <c r="D135" s="239"/>
      <c r="E135" s="239"/>
      <c r="F135" s="239"/>
      <c r="G135" s="239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3"/>
      <c r="Z135" s="213"/>
      <c r="AA135" s="213"/>
      <c r="AB135" s="213"/>
      <c r="AC135" s="213"/>
      <c r="AD135" s="213"/>
      <c r="AE135" s="213"/>
      <c r="AF135" s="213"/>
      <c r="AG135" s="213" t="s">
        <v>155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5">
      <c r="A136" s="220"/>
      <c r="B136" s="221"/>
      <c r="C136" s="249"/>
      <c r="D136" s="241"/>
      <c r="E136" s="241"/>
      <c r="F136" s="241"/>
      <c r="G136" s="241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156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ht="20" outlineLevel="1" x14ac:dyDescent="0.25">
      <c r="A137" s="232">
        <v>55</v>
      </c>
      <c r="B137" s="233" t="s">
        <v>428</v>
      </c>
      <c r="C137" s="247" t="s">
        <v>429</v>
      </c>
      <c r="D137" s="234" t="s">
        <v>228</v>
      </c>
      <c r="E137" s="235">
        <v>36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21</v>
      </c>
      <c r="M137" s="237">
        <f>G137*(1+L137/100)</f>
        <v>0</v>
      </c>
      <c r="N137" s="237">
        <v>1.2E-4</v>
      </c>
      <c r="O137" s="237">
        <f>ROUND(E137*N137,2)</f>
        <v>0</v>
      </c>
      <c r="P137" s="237">
        <v>0</v>
      </c>
      <c r="Q137" s="237">
        <f>ROUND(E137*P137,2)</f>
        <v>0</v>
      </c>
      <c r="R137" s="237" t="s">
        <v>423</v>
      </c>
      <c r="S137" s="237" t="s">
        <v>151</v>
      </c>
      <c r="T137" s="238" t="s">
        <v>195</v>
      </c>
      <c r="U137" s="223">
        <v>0.14000000000000001</v>
      </c>
      <c r="V137" s="223">
        <f>ROUND(E137*U137,2)</f>
        <v>5.04</v>
      </c>
      <c r="W137" s="223"/>
      <c r="X137" s="223" t="s">
        <v>152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153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20"/>
      <c r="B138" s="221"/>
      <c r="C138" s="248" t="s">
        <v>427</v>
      </c>
      <c r="D138" s="239"/>
      <c r="E138" s="239"/>
      <c r="F138" s="239"/>
      <c r="G138" s="239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155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5">
      <c r="A139" s="220"/>
      <c r="B139" s="221"/>
      <c r="C139" s="249"/>
      <c r="D139" s="241"/>
      <c r="E139" s="241"/>
      <c r="F139" s="241"/>
      <c r="G139" s="241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13"/>
      <c r="Z139" s="213"/>
      <c r="AA139" s="213"/>
      <c r="AB139" s="213"/>
      <c r="AC139" s="213"/>
      <c r="AD139" s="213"/>
      <c r="AE139" s="213"/>
      <c r="AF139" s="213"/>
      <c r="AG139" s="213" t="s">
        <v>156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ht="13" x14ac:dyDescent="0.25">
      <c r="A140" s="226" t="s">
        <v>145</v>
      </c>
      <c r="B140" s="227" t="s">
        <v>117</v>
      </c>
      <c r="C140" s="246" t="s">
        <v>27</v>
      </c>
      <c r="D140" s="228"/>
      <c r="E140" s="229"/>
      <c r="F140" s="230"/>
      <c r="G140" s="230">
        <f>SUMIF(AG141:AG172,"&lt;&gt;NOR",G141:G172)</f>
        <v>0</v>
      </c>
      <c r="H140" s="230"/>
      <c r="I140" s="230">
        <f>SUM(I141:I172)</f>
        <v>0</v>
      </c>
      <c r="J140" s="230"/>
      <c r="K140" s="230">
        <f>SUM(K141:K172)</f>
        <v>0</v>
      </c>
      <c r="L140" s="230"/>
      <c r="M140" s="230">
        <f>SUM(M141:M172)</f>
        <v>0</v>
      </c>
      <c r="N140" s="230"/>
      <c r="O140" s="230">
        <f>SUM(O141:O172)</f>
        <v>0.01</v>
      </c>
      <c r="P140" s="230"/>
      <c r="Q140" s="230">
        <f>SUM(Q141:Q172)</f>
        <v>0</v>
      </c>
      <c r="R140" s="230"/>
      <c r="S140" s="230"/>
      <c r="T140" s="231"/>
      <c r="U140" s="225"/>
      <c r="V140" s="225">
        <f>SUM(V141:V172)</f>
        <v>16</v>
      </c>
      <c r="W140" s="225"/>
      <c r="X140" s="225"/>
      <c r="AG140" t="s">
        <v>146</v>
      </c>
    </row>
    <row r="141" spans="1:60" outlineLevel="1" x14ac:dyDescent="0.25">
      <c r="A141" s="232">
        <v>56</v>
      </c>
      <c r="B141" s="233" t="s">
        <v>430</v>
      </c>
      <c r="C141" s="247" t="s">
        <v>431</v>
      </c>
      <c r="D141" s="234" t="s">
        <v>179</v>
      </c>
      <c r="E141" s="235">
        <v>1</v>
      </c>
      <c r="F141" s="236"/>
      <c r="G141" s="237">
        <f>ROUND(E141*F141,2)</f>
        <v>0</v>
      </c>
      <c r="H141" s="236"/>
      <c r="I141" s="237">
        <f>ROUND(E141*H141,2)</f>
        <v>0</v>
      </c>
      <c r="J141" s="236"/>
      <c r="K141" s="237">
        <f>ROUND(E141*J141,2)</f>
        <v>0</v>
      </c>
      <c r="L141" s="237">
        <v>21</v>
      </c>
      <c r="M141" s="237">
        <f>G141*(1+L141/100)</f>
        <v>0</v>
      </c>
      <c r="N141" s="237">
        <v>0</v>
      </c>
      <c r="O141" s="237">
        <f>ROUND(E141*N141,2)</f>
        <v>0</v>
      </c>
      <c r="P141" s="237">
        <v>0</v>
      </c>
      <c r="Q141" s="237">
        <f>ROUND(E141*P141,2)</f>
        <v>0</v>
      </c>
      <c r="R141" s="237"/>
      <c r="S141" s="237" t="s">
        <v>180</v>
      </c>
      <c r="T141" s="238" t="s">
        <v>181</v>
      </c>
      <c r="U141" s="223">
        <v>0</v>
      </c>
      <c r="V141" s="223">
        <f>ROUND(E141*U141,2)</f>
        <v>0</v>
      </c>
      <c r="W141" s="223"/>
      <c r="X141" s="223" t="s">
        <v>152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182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5">
      <c r="A142" s="220"/>
      <c r="B142" s="221"/>
      <c r="C142" s="251"/>
      <c r="D142" s="244"/>
      <c r="E142" s="244"/>
      <c r="F142" s="244"/>
      <c r="G142" s="244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13"/>
      <c r="Z142" s="213"/>
      <c r="AA142" s="213"/>
      <c r="AB142" s="213"/>
      <c r="AC142" s="213"/>
      <c r="AD142" s="213"/>
      <c r="AE142" s="213"/>
      <c r="AF142" s="213"/>
      <c r="AG142" s="213" t="s">
        <v>156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32">
        <v>57</v>
      </c>
      <c r="B143" s="233" t="s">
        <v>432</v>
      </c>
      <c r="C143" s="247" t="s">
        <v>433</v>
      </c>
      <c r="D143" s="234" t="s">
        <v>179</v>
      </c>
      <c r="E143" s="235">
        <v>1</v>
      </c>
      <c r="F143" s="236"/>
      <c r="G143" s="237">
        <f>ROUND(E143*F143,2)</f>
        <v>0</v>
      </c>
      <c r="H143" s="236"/>
      <c r="I143" s="237">
        <f>ROUND(E143*H143,2)</f>
        <v>0</v>
      </c>
      <c r="J143" s="236"/>
      <c r="K143" s="237">
        <f>ROUND(E143*J143,2)</f>
        <v>0</v>
      </c>
      <c r="L143" s="237">
        <v>21</v>
      </c>
      <c r="M143" s="237">
        <f>G143*(1+L143/100)</f>
        <v>0</v>
      </c>
      <c r="N143" s="237">
        <v>0</v>
      </c>
      <c r="O143" s="237">
        <f>ROUND(E143*N143,2)</f>
        <v>0</v>
      </c>
      <c r="P143" s="237">
        <v>0</v>
      </c>
      <c r="Q143" s="237">
        <f>ROUND(E143*P143,2)</f>
        <v>0</v>
      </c>
      <c r="R143" s="237"/>
      <c r="S143" s="237" t="s">
        <v>180</v>
      </c>
      <c r="T143" s="238" t="s">
        <v>181</v>
      </c>
      <c r="U143" s="223">
        <v>0</v>
      </c>
      <c r="V143" s="223">
        <f>ROUND(E143*U143,2)</f>
        <v>0</v>
      </c>
      <c r="W143" s="223"/>
      <c r="X143" s="223" t="s">
        <v>152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182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5">
      <c r="A144" s="220"/>
      <c r="B144" s="221"/>
      <c r="C144" s="251"/>
      <c r="D144" s="244"/>
      <c r="E144" s="244"/>
      <c r="F144" s="244"/>
      <c r="G144" s="244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3"/>
      <c r="Z144" s="213"/>
      <c r="AA144" s="213"/>
      <c r="AB144" s="213"/>
      <c r="AC144" s="213"/>
      <c r="AD144" s="213"/>
      <c r="AE144" s="213"/>
      <c r="AF144" s="213"/>
      <c r="AG144" s="213" t="s">
        <v>156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5">
      <c r="A145" s="232">
        <v>58</v>
      </c>
      <c r="B145" s="233" t="s">
        <v>434</v>
      </c>
      <c r="C145" s="247" t="s">
        <v>435</v>
      </c>
      <c r="D145" s="234" t="s">
        <v>179</v>
      </c>
      <c r="E145" s="235">
        <v>1</v>
      </c>
      <c r="F145" s="236"/>
      <c r="G145" s="237">
        <f>ROUND(E145*F145,2)</f>
        <v>0</v>
      </c>
      <c r="H145" s="236"/>
      <c r="I145" s="237">
        <f>ROUND(E145*H145,2)</f>
        <v>0</v>
      </c>
      <c r="J145" s="236"/>
      <c r="K145" s="237">
        <f>ROUND(E145*J145,2)</f>
        <v>0</v>
      </c>
      <c r="L145" s="237">
        <v>21</v>
      </c>
      <c r="M145" s="237">
        <f>G145*(1+L145/100)</f>
        <v>0</v>
      </c>
      <c r="N145" s="237">
        <v>0</v>
      </c>
      <c r="O145" s="237">
        <f>ROUND(E145*N145,2)</f>
        <v>0</v>
      </c>
      <c r="P145" s="237">
        <v>0</v>
      </c>
      <c r="Q145" s="237">
        <f>ROUND(E145*P145,2)</f>
        <v>0</v>
      </c>
      <c r="R145" s="237"/>
      <c r="S145" s="237" t="s">
        <v>180</v>
      </c>
      <c r="T145" s="238" t="s">
        <v>181</v>
      </c>
      <c r="U145" s="223">
        <v>0</v>
      </c>
      <c r="V145" s="223">
        <f>ROUND(E145*U145,2)</f>
        <v>0</v>
      </c>
      <c r="W145" s="223"/>
      <c r="X145" s="223" t="s">
        <v>152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182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5">
      <c r="A146" s="220"/>
      <c r="B146" s="221"/>
      <c r="C146" s="251"/>
      <c r="D146" s="244"/>
      <c r="E146" s="244"/>
      <c r="F146" s="244"/>
      <c r="G146" s="244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156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5">
      <c r="A147" s="232">
        <v>59</v>
      </c>
      <c r="B147" s="233" t="s">
        <v>436</v>
      </c>
      <c r="C147" s="247" t="s">
        <v>437</v>
      </c>
      <c r="D147" s="234" t="s">
        <v>179</v>
      </c>
      <c r="E147" s="235">
        <v>1</v>
      </c>
      <c r="F147" s="236"/>
      <c r="G147" s="237">
        <f>ROUND(E147*F147,2)</f>
        <v>0</v>
      </c>
      <c r="H147" s="236"/>
      <c r="I147" s="237">
        <f>ROUND(E147*H147,2)</f>
        <v>0</v>
      </c>
      <c r="J147" s="236"/>
      <c r="K147" s="237">
        <f>ROUND(E147*J147,2)</f>
        <v>0</v>
      </c>
      <c r="L147" s="237">
        <v>21</v>
      </c>
      <c r="M147" s="237">
        <f>G147*(1+L147/100)</f>
        <v>0</v>
      </c>
      <c r="N147" s="237">
        <v>0</v>
      </c>
      <c r="O147" s="237">
        <f>ROUND(E147*N147,2)</f>
        <v>0</v>
      </c>
      <c r="P147" s="237">
        <v>0</v>
      </c>
      <c r="Q147" s="237">
        <f>ROUND(E147*P147,2)</f>
        <v>0</v>
      </c>
      <c r="R147" s="237"/>
      <c r="S147" s="237" t="s">
        <v>180</v>
      </c>
      <c r="T147" s="238" t="s">
        <v>181</v>
      </c>
      <c r="U147" s="223">
        <v>0</v>
      </c>
      <c r="V147" s="223">
        <f>ROUND(E147*U147,2)</f>
        <v>0</v>
      </c>
      <c r="W147" s="223"/>
      <c r="X147" s="223" t="s">
        <v>152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182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5">
      <c r="A148" s="220"/>
      <c r="B148" s="221"/>
      <c r="C148" s="251"/>
      <c r="D148" s="244"/>
      <c r="E148" s="244"/>
      <c r="F148" s="244"/>
      <c r="G148" s="244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13"/>
      <c r="Z148" s="213"/>
      <c r="AA148" s="213"/>
      <c r="AB148" s="213"/>
      <c r="AC148" s="213"/>
      <c r="AD148" s="213"/>
      <c r="AE148" s="213"/>
      <c r="AF148" s="213"/>
      <c r="AG148" s="213" t="s">
        <v>156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32">
        <v>60</v>
      </c>
      <c r="B149" s="233" t="s">
        <v>438</v>
      </c>
      <c r="C149" s="247" t="s">
        <v>439</v>
      </c>
      <c r="D149" s="234" t="s">
        <v>179</v>
      </c>
      <c r="E149" s="235">
        <v>1</v>
      </c>
      <c r="F149" s="236"/>
      <c r="G149" s="237">
        <f>ROUND(E149*F149,2)</f>
        <v>0</v>
      </c>
      <c r="H149" s="236"/>
      <c r="I149" s="237">
        <f>ROUND(E149*H149,2)</f>
        <v>0</v>
      </c>
      <c r="J149" s="236"/>
      <c r="K149" s="237">
        <f>ROUND(E149*J149,2)</f>
        <v>0</v>
      </c>
      <c r="L149" s="237">
        <v>21</v>
      </c>
      <c r="M149" s="237">
        <f>G149*(1+L149/100)</f>
        <v>0</v>
      </c>
      <c r="N149" s="237">
        <v>0</v>
      </c>
      <c r="O149" s="237">
        <f>ROUND(E149*N149,2)</f>
        <v>0</v>
      </c>
      <c r="P149" s="237">
        <v>0</v>
      </c>
      <c r="Q149" s="237">
        <f>ROUND(E149*P149,2)</f>
        <v>0</v>
      </c>
      <c r="R149" s="237"/>
      <c r="S149" s="237" t="s">
        <v>180</v>
      </c>
      <c r="T149" s="238" t="s">
        <v>181</v>
      </c>
      <c r="U149" s="223">
        <v>0</v>
      </c>
      <c r="V149" s="223">
        <f>ROUND(E149*U149,2)</f>
        <v>0</v>
      </c>
      <c r="W149" s="223"/>
      <c r="X149" s="223" t="s">
        <v>152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182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5">
      <c r="A150" s="220"/>
      <c r="B150" s="221"/>
      <c r="C150" s="251"/>
      <c r="D150" s="244"/>
      <c r="E150" s="244"/>
      <c r="F150" s="244"/>
      <c r="G150" s="244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156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5">
      <c r="A151" s="232">
        <v>61</v>
      </c>
      <c r="B151" s="233" t="s">
        <v>183</v>
      </c>
      <c r="C151" s="247" t="s">
        <v>184</v>
      </c>
      <c r="D151" s="234" t="s">
        <v>179</v>
      </c>
      <c r="E151" s="235">
        <v>1</v>
      </c>
      <c r="F151" s="236"/>
      <c r="G151" s="237">
        <f>ROUND(E151*F151,2)</f>
        <v>0</v>
      </c>
      <c r="H151" s="236"/>
      <c r="I151" s="237">
        <f>ROUND(E151*H151,2)</f>
        <v>0</v>
      </c>
      <c r="J151" s="236"/>
      <c r="K151" s="237">
        <f>ROUND(E151*J151,2)</f>
        <v>0</v>
      </c>
      <c r="L151" s="237">
        <v>21</v>
      </c>
      <c r="M151" s="237">
        <f>G151*(1+L151/100)</f>
        <v>0</v>
      </c>
      <c r="N151" s="237">
        <v>0</v>
      </c>
      <c r="O151" s="237">
        <f>ROUND(E151*N151,2)</f>
        <v>0</v>
      </c>
      <c r="P151" s="237">
        <v>0</v>
      </c>
      <c r="Q151" s="237">
        <f>ROUND(E151*P151,2)</f>
        <v>0</v>
      </c>
      <c r="R151" s="237"/>
      <c r="S151" s="237" t="s">
        <v>180</v>
      </c>
      <c r="T151" s="238" t="s">
        <v>181</v>
      </c>
      <c r="U151" s="223">
        <v>0</v>
      </c>
      <c r="V151" s="223">
        <f>ROUND(E151*U151,2)</f>
        <v>0</v>
      </c>
      <c r="W151" s="223"/>
      <c r="X151" s="223" t="s">
        <v>152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182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5">
      <c r="A152" s="220"/>
      <c r="B152" s="221"/>
      <c r="C152" s="251"/>
      <c r="D152" s="244"/>
      <c r="E152" s="244"/>
      <c r="F152" s="244"/>
      <c r="G152" s="244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13"/>
      <c r="Z152" s="213"/>
      <c r="AA152" s="213"/>
      <c r="AB152" s="213"/>
      <c r="AC152" s="213"/>
      <c r="AD152" s="213"/>
      <c r="AE152" s="213"/>
      <c r="AF152" s="213"/>
      <c r="AG152" s="213" t="s">
        <v>156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5">
      <c r="A153" s="232">
        <v>62</v>
      </c>
      <c r="B153" s="233" t="s">
        <v>440</v>
      </c>
      <c r="C153" s="247" t="s">
        <v>186</v>
      </c>
      <c r="D153" s="234" t="s">
        <v>179</v>
      </c>
      <c r="E153" s="235">
        <v>1</v>
      </c>
      <c r="F153" s="236"/>
      <c r="G153" s="237">
        <f>ROUND(E153*F153,2)</f>
        <v>0</v>
      </c>
      <c r="H153" s="236"/>
      <c r="I153" s="237">
        <f>ROUND(E153*H153,2)</f>
        <v>0</v>
      </c>
      <c r="J153" s="236"/>
      <c r="K153" s="237">
        <f>ROUND(E153*J153,2)</f>
        <v>0</v>
      </c>
      <c r="L153" s="237">
        <v>21</v>
      </c>
      <c r="M153" s="237">
        <f>G153*(1+L153/100)</f>
        <v>0</v>
      </c>
      <c r="N153" s="237">
        <v>0</v>
      </c>
      <c r="O153" s="237">
        <f>ROUND(E153*N153,2)</f>
        <v>0</v>
      </c>
      <c r="P153" s="237">
        <v>0</v>
      </c>
      <c r="Q153" s="237">
        <f>ROUND(E153*P153,2)</f>
        <v>0</v>
      </c>
      <c r="R153" s="237"/>
      <c r="S153" s="237" t="s">
        <v>180</v>
      </c>
      <c r="T153" s="238" t="s">
        <v>181</v>
      </c>
      <c r="U153" s="223">
        <v>0</v>
      </c>
      <c r="V153" s="223">
        <f>ROUND(E153*U153,2)</f>
        <v>0</v>
      </c>
      <c r="W153" s="223"/>
      <c r="X153" s="223" t="s">
        <v>152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182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5">
      <c r="A154" s="220"/>
      <c r="B154" s="221"/>
      <c r="C154" s="251"/>
      <c r="D154" s="244"/>
      <c r="E154" s="244"/>
      <c r="F154" s="244"/>
      <c r="G154" s="244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3"/>
      <c r="Z154" s="213"/>
      <c r="AA154" s="213"/>
      <c r="AB154" s="213"/>
      <c r="AC154" s="213"/>
      <c r="AD154" s="213"/>
      <c r="AE154" s="213"/>
      <c r="AF154" s="213"/>
      <c r="AG154" s="213" t="s">
        <v>156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5">
      <c r="A155" s="232">
        <v>63</v>
      </c>
      <c r="B155" s="233" t="s">
        <v>441</v>
      </c>
      <c r="C155" s="247" t="s">
        <v>188</v>
      </c>
      <c r="D155" s="234" t="s">
        <v>179</v>
      </c>
      <c r="E155" s="235">
        <v>1</v>
      </c>
      <c r="F155" s="236"/>
      <c r="G155" s="237">
        <f>ROUND(E155*F155,2)</f>
        <v>0</v>
      </c>
      <c r="H155" s="236"/>
      <c r="I155" s="237">
        <f>ROUND(E155*H155,2)</f>
        <v>0</v>
      </c>
      <c r="J155" s="236"/>
      <c r="K155" s="237">
        <f>ROUND(E155*J155,2)</f>
        <v>0</v>
      </c>
      <c r="L155" s="237">
        <v>21</v>
      </c>
      <c r="M155" s="237">
        <f>G155*(1+L155/100)</f>
        <v>0</v>
      </c>
      <c r="N155" s="237">
        <v>0</v>
      </c>
      <c r="O155" s="237">
        <f>ROUND(E155*N155,2)</f>
        <v>0</v>
      </c>
      <c r="P155" s="237">
        <v>0</v>
      </c>
      <c r="Q155" s="237">
        <f>ROUND(E155*P155,2)</f>
        <v>0</v>
      </c>
      <c r="R155" s="237"/>
      <c r="S155" s="237" t="s">
        <v>180</v>
      </c>
      <c r="T155" s="238" t="s">
        <v>181</v>
      </c>
      <c r="U155" s="223">
        <v>0</v>
      </c>
      <c r="V155" s="223">
        <f>ROUND(E155*U155,2)</f>
        <v>0</v>
      </c>
      <c r="W155" s="223"/>
      <c r="X155" s="223" t="s">
        <v>152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182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5">
      <c r="A156" s="220"/>
      <c r="B156" s="221"/>
      <c r="C156" s="251"/>
      <c r="D156" s="244"/>
      <c r="E156" s="244"/>
      <c r="F156" s="244"/>
      <c r="G156" s="244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13"/>
      <c r="Z156" s="213"/>
      <c r="AA156" s="213"/>
      <c r="AB156" s="213"/>
      <c r="AC156" s="213"/>
      <c r="AD156" s="213"/>
      <c r="AE156" s="213"/>
      <c r="AF156" s="213"/>
      <c r="AG156" s="213" t="s">
        <v>156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5">
      <c r="A157" s="232">
        <v>64</v>
      </c>
      <c r="B157" s="233" t="s">
        <v>442</v>
      </c>
      <c r="C157" s="247" t="s">
        <v>190</v>
      </c>
      <c r="D157" s="234" t="s">
        <v>179</v>
      </c>
      <c r="E157" s="235">
        <v>1</v>
      </c>
      <c r="F157" s="236"/>
      <c r="G157" s="237">
        <f>ROUND(E157*F157,2)</f>
        <v>0</v>
      </c>
      <c r="H157" s="236"/>
      <c r="I157" s="237">
        <f>ROUND(E157*H157,2)</f>
        <v>0</v>
      </c>
      <c r="J157" s="236"/>
      <c r="K157" s="237">
        <f>ROUND(E157*J157,2)</f>
        <v>0</v>
      </c>
      <c r="L157" s="237">
        <v>21</v>
      </c>
      <c r="M157" s="237">
        <f>G157*(1+L157/100)</f>
        <v>0</v>
      </c>
      <c r="N157" s="237">
        <v>0</v>
      </c>
      <c r="O157" s="237">
        <f>ROUND(E157*N157,2)</f>
        <v>0</v>
      </c>
      <c r="P157" s="237">
        <v>0</v>
      </c>
      <c r="Q157" s="237">
        <f>ROUND(E157*P157,2)</f>
        <v>0</v>
      </c>
      <c r="R157" s="237"/>
      <c r="S157" s="237" t="s">
        <v>180</v>
      </c>
      <c r="T157" s="238" t="s">
        <v>181</v>
      </c>
      <c r="U157" s="223">
        <v>0</v>
      </c>
      <c r="V157" s="223">
        <f>ROUND(E157*U157,2)</f>
        <v>0</v>
      </c>
      <c r="W157" s="223"/>
      <c r="X157" s="223" t="s">
        <v>152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182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5">
      <c r="A158" s="220"/>
      <c r="B158" s="221"/>
      <c r="C158" s="251"/>
      <c r="D158" s="244"/>
      <c r="E158" s="244"/>
      <c r="F158" s="244"/>
      <c r="G158" s="244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3"/>
      <c r="Z158" s="213"/>
      <c r="AA158" s="213"/>
      <c r="AB158" s="213"/>
      <c r="AC158" s="213"/>
      <c r="AD158" s="213"/>
      <c r="AE158" s="213"/>
      <c r="AF158" s="213"/>
      <c r="AG158" s="213" t="s">
        <v>156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5">
      <c r="A159" s="232">
        <v>65</v>
      </c>
      <c r="B159" s="233" t="s">
        <v>443</v>
      </c>
      <c r="C159" s="247" t="s">
        <v>444</v>
      </c>
      <c r="D159" s="234" t="s">
        <v>193</v>
      </c>
      <c r="E159" s="235">
        <v>4</v>
      </c>
      <c r="F159" s="236"/>
      <c r="G159" s="237">
        <f>ROUND(E159*F159,2)</f>
        <v>0</v>
      </c>
      <c r="H159" s="236"/>
      <c r="I159" s="237">
        <f>ROUND(E159*H159,2)</f>
        <v>0</v>
      </c>
      <c r="J159" s="236"/>
      <c r="K159" s="237">
        <f>ROUND(E159*J159,2)</f>
        <v>0</v>
      </c>
      <c r="L159" s="237">
        <v>21</v>
      </c>
      <c r="M159" s="237">
        <f>G159*(1+L159/100)</f>
        <v>0</v>
      </c>
      <c r="N159" s="237">
        <v>0</v>
      </c>
      <c r="O159" s="237">
        <f>ROUND(E159*N159,2)</f>
        <v>0</v>
      </c>
      <c r="P159" s="237">
        <v>0</v>
      </c>
      <c r="Q159" s="237">
        <f>ROUND(E159*P159,2)</f>
        <v>0</v>
      </c>
      <c r="R159" s="237" t="s">
        <v>194</v>
      </c>
      <c r="S159" s="237" t="s">
        <v>151</v>
      </c>
      <c r="T159" s="238" t="s">
        <v>195</v>
      </c>
      <c r="U159" s="223">
        <v>1</v>
      </c>
      <c r="V159" s="223">
        <f>ROUND(E159*U159,2)</f>
        <v>4</v>
      </c>
      <c r="W159" s="223"/>
      <c r="X159" s="223" t="s">
        <v>196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197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5">
      <c r="A160" s="220"/>
      <c r="B160" s="221"/>
      <c r="C160" s="251"/>
      <c r="D160" s="244"/>
      <c r="E160" s="244"/>
      <c r="F160" s="244"/>
      <c r="G160" s="244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156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5">
      <c r="A161" s="232">
        <v>66</v>
      </c>
      <c r="B161" s="233" t="s">
        <v>445</v>
      </c>
      <c r="C161" s="247" t="s">
        <v>446</v>
      </c>
      <c r="D161" s="234" t="s">
        <v>193</v>
      </c>
      <c r="E161" s="235">
        <v>4</v>
      </c>
      <c r="F161" s="236"/>
      <c r="G161" s="237">
        <f>ROUND(E161*F161,2)</f>
        <v>0</v>
      </c>
      <c r="H161" s="236"/>
      <c r="I161" s="237">
        <f>ROUND(E161*H161,2)</f>
        <v>0</v>
      </c>
      <c r="J161" s="236"/>
      <c r="K161" s="237">
        <f>ROUND(E161*J161,2)</f>
        <v>0</v>
      </c>
      <c r="L161" s="237">
        <v>21</v>
      </c>
      <c r="M161" s="237">
        <f>G161*(1+L161/100)</f>
        <v>0</v>
      </c>
      <c r="N161" s="237">
        <v>0</v>
      </c>
      <c r="O161" s="237">
        <f>ROUND(E161*N161,2)</f>
        <v>0</v>
      </c>
      <c r="P161" s="237">
        <v>0</v>
      </c>
      <c r="Q161" s="237">
        <f>ROUND(E161*P161,2)</f>
        <v>0</v>
      </c>
      <c r="R161" s="237" t="s">
        <v>194</v>
      </c>
      <c r="S161" s="237" t="s">
        <v>151</v>
      </c>
      <c r="T161" s="238" t="s">
        <v>195</v>
      </c>
      <c r="U161" s="223">
        <v>1</v>
      </c>
      <c r="V161" s="223">
        <f>ROUND(E161*U161,2)</f>
        <v>4</v>
      </c>
      <c r="W161" s="223"/>
      <c r="X161" s="223" t="s">
        <v>196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197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5">
      <c r="A162" s="220"/>
      <c r="B162" s="221"/>
      <c r="C162" s="251"/>
      <c r="D162" s="244"/>
      <c r="E162" s="244"/>
      <c r="F162" s="244"/>
      <c r="G162" s="244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3"/>
      <c r="Z162" s="213"/>
      <c r="AA162" s="213"/>
      <c r="AB162" s="213"/>
      <c r="AC162" s="213"/>
      <c r="AD162" s="213"/>
      <c r="AE162" s="213"/>
      <c r="AF162" s="213"/>
      <c r="AG162" s="213" t="s">
        <v>156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5">
      <c r="A163" s="232">
        <v>67</v>
      </c>
      <c r="B163" s="233" t="s">
        <v>191</v>
      </c>
      <c r="C163" s="247" t="s">
        <v>192</v>
      </c>
      <c r="D163" s="234" t="s">
        <v>193</v>
      </c>
      <c r="E163" s="235">
        <v>8</v>
      </c>
      <c r="F163" s="236"/>
      <c r="G163" s="237">
        <f>ROUND(E163*F163,2)</f>
        <v>0</v>
      </c>
      <c r="H163" s="236"/>
      <c r="I163" s="237">
        <f>ROUND(E163*H163,2)</f>
        <v>0</v>
      </c>
      <c r="J163" s="236"/>
      <c r="K163" s="237">
        <f>ROUND(E163*J163,2)</f>
        <v>0</v>
      </c>
      <c r="L163" s="237">
        <v>21</v>
      </c>
      <c r="M163" s="237">
        <f>G163*(1+L163/100)</f>
        <v>0</v>
      </c>
      <c r="N163" s="237">
        <v>0</v>
      </c>
      <c r="O163" s="237">
        <f>ROUND(E163*N163,2)</f>
        <v>0</v>
      </c>
      <c r="P163" s="237">
        <v>0</v>
      </c>
      <c r="Q163" s="237">
        <f>ROUND(E163*P163,2)</f>
        <v>0</v>
      </c>
      <c r="R163" s="237" t="s">
        <v>194</v>
      </c>
      <c r="S163" s="237" t="s">
        <v>151</v>
      </c>
      <c r="T163" s="238" t="s">
        <v>195</v>
      </c>
      <c r="U163" s="223">
        <v>1</v>
      </c>
      <c r="V163" s="223">
        <f>ROUND(E163*U163,2)</f>
        <v>8</v>
      </c>
      <c r="W163" s="223"/>
      <c r="X163" s="223" t="s">
        <v>196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197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5">
      <c r="A164" s="220"/>
      <c r="B164" s="221"/>
      <c r="C164" s="251"/>
      <c r="D164" s="244"/>
      <c r="E164" s="244"/>
      <c r="F164" s="244"/>
      <c r="G164" s="244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3"/>
      <c r="Z164" s="213"/>
      <c r="AA164" s="213"/>
      <c r="AB164" s="213"/>
      <c r="AC164" s="213"/>
      <c r="AD164" s="213"/>
      <c r="AE164" s="213"/>
      <c r="AF164" s="213"/>
      <c r="AG164" s="213" t="s">
        <v>156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5">
      <c r="A165" s="232">
        <v>68</v>
      </c>
      <c r="B165" s="233" t="s">
        <v>447</v>
      </c>
      <c r="C165" s="247" t="s">
        <v>448</v>
      </c>
      <c r="D165" s="234" t="s">
        <v>193</v>
      </c>
      <c r="E165" s="235">
        <v>3</v>
      </c>
      <c r="F165" s="236"/>
      <c r="G165" s="237">
        <f>ROUND(E165*F165,2)</f>
        <v>0</v>
      </c>
      <c r="H165" s="236"/>
      <c r="I165" s="237">
        <f>ROUND(E165*H165,2)</f>
        <v>0</v>
      </c>
      <c r="J165" s="236"/>
      <c r="K165" s="237">
        <f>ROUND(E165*J165,2)</f>
        <v>0</v>
      </c>
      <c r="L165" s="237">
        <v>21</v>
      </c>
      <c r="M165" s="237">
        <f>G165*(1+L165/100)</f>
        <v>0</v>
      </c>
      <c r="N165" s="237">
        <v>0</v>
      </c>
      <c r="O165" s="237">
        <f>ROUND(E165*N165,2)</f>
        <v>0</v>
      </c>
      <c r="P165" s="237">
        <v>0</v>
      </c>
      <c r="Q165" s="237">
        <f>ROUND(E165*P165,2)</f>
        <v>0</v>
      </c>
      <c r="R165" s="237"/>
      <c r="S165" s="237" t="s">
        <v>180</v>
      </c>
      <c r="T165" s="238" t="s">
        <v>181</v>
      </c>
      <c r="U165" s="223">
        <v>0</v>
      </c>
      <c r="V165" s="223">
        <f>ROUND(E165*U165,2)</f>
        <v>0</v>
      </c>
      <c r="W165" s="223"/>
      <c r="X165" s="223" t="s">
        <v>196</v>
      </c>
      <c r="Y165" s="213"/>
      <c r="Z165" s="213"/>
      <c r="AA165" s="213"/>
      <c r="AB165" s="213"/>
      <c r="AC165" s="213"/>
      <c r="AD165" s="213"/>
      <c r="AE165" s="213"/>
      <c r="AF165" s="213"/>
      <c r="AG165" s="213" t="s">
        <v>197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5">
      <c r="A166" s="220"/>
      <c r="B166" s="221"/>
      <c r="C166" s="251"/>
      <c r="D166" s="244"/>
      <c r="E166" s="244"/>
      <c r="F166" s="244"/>
      <c r="G166" s="244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13"/>
      <c r="Z166" s="213"/>
      <c r="AA166" s="213"/>
      <c r="AB166" s="213"/>
      <c r="AC166" s="213"/>
      <c r="AD166" s="213"/>
      <c r="AE166" s="213"/>
      <c r="AF166" s="213"/>
      <c r="AG166" s="213" t="s">
        <v>156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5">
      <c r="A167" s="232">
        <v>69</v>
      </c>
      <c r="B167" s="233" t="s">
        <v>449</v>
      </c>
      <c r="C167" s="247" t="s">
        <v>450</v>
      </c>
      <c r="D167" s="234" t="s">
        <v>179</v>
      </c>
      <c r="E167" s="235">
        <v>1</v>
      </c>
      <c r="F167" s="236"/>
      <c r="G167" s="237">
        <f>ROUND(E167*F167,2)</f>
        <v>0</v>
      </c>
      <c r="H167" s="236"/>
      <c r="I167" s="237">
        <f>ROUND(E167*H167,2)</f>
        <v>0</v>
      </c>
      <c r="J167" s="236"/>
      <c r="K167" s="237">
        <f>ROUND(E167*J167,2)</f>
        <v>0</v>
      </c>
      <c r="L167" s="237">
        <v>21</v>
      </c>
      <c r="M167" s="237">
        <f>G167*(1+L167/100)</f>
        <v>0</v>
      </c>
      <c r="N167" s="237">
        <v>0</v>
      </c>
      <c r="O167" s="237">
        <f>ROUND(E167*N167,2)</f>
        <v>0</v>
      </c>
      <c r="P167" s="237">
        <v>0</v>
      </c>
      <c r="Q167" s="237">
        <f>ROUND(E167*P167,2)</f>
        <v>0</v>
      </c>
      <c r="R167" s="237"/>
      <c r="S167" s="237" t="s">
        <v>180</v>
      </c>
      <c r="T167" s="238" t="s">
        <v>181</v>
      </c>
      <c r="U167" s="223">
        <v>0</v>
      </c>
      <c r="V167" s="223">
        <f>ROUND(E167*U167,2)</f>
        <v>0</v>
      </c>
      <c r="W167" s="223"/>
      <c r="X167" s="223" t="s">
        <v>309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331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5">
      <c r="A168" s="220"/>
      <c r="B168" s="221"/>
      <c r="C168" s="251"/>
      <c r="D168" s="244"/>
      <c r="E168" s="244"/>
      <c r="F168" s="244"/>
      <c r="G168" s="244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13"/>
      <c r="Z168" s="213"/>
      <c r="AA168" s="213"/>
      <c r="AB168" s="213"/>
      <c r="AC168" s="213"/>
      <c r="AD168" s="213"/>
      <c r="AE168" s="213"/>
      <c r="AF168" s="213"/>
      <c r="AG168" s="213" t="s">
        <v>156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5">
      <c r="A169" s="232">
        <v>70</v>
      </c>
      <c r="B169" s="233" t="s">
        <v>451</v>
      </c>
      <c r="C169" s="247" t="s">
        <v>452</v>
      </c>
      <c r="D169" s="234" t="s">
        <v>171</v>
      </c>
      <c r="E169" s="235">
        <v>1</v>
      </c>
      <c r="F169" s="236"/>
      <c r="G169" s="237">
        <f>ROUND(E169*F169,2)</f>
        <v>0</v>
      </c>
      <c r="H169" s="236"/>
      <c r="I169" s="237">
        <f>ROUND(E169*H169,2)</f>
        <v>0</v>
      </c>
      <c r="J169" s="236"/>
      <c r="K169" s="237">
        <f>ROUND(E169*J169,2)</f>
        <v>0</v>
      </c>
      <c r="L169" s="237">
        <v>21</v>
      </c>
      <c r="M169" s="237">
        <f>G169*(1+L169/100)</f>
        <v>0</v>
      </c>
      <c r="N169" s="237">
        <v>1.35E-2</v>
      </c>
      <c r="O169" s="237">
        <f>ROUND(E169*N169,2)</f>
        <v>0.01</v>
      </c>
      <c r="P169" s="237">
        <v>0</v>
      </c>
      <c r="Q169" s="237">
        <f>ROUND(E169*P169,2)</f>
        <v>0</v>
      </c>
      <c r="R169" s="237"/>
      <c r="S169" s="237" t="s">
        <v>180</v>
      </c>
      <c r="T169" s="238" t="s">
        <v>181</v>
      </c>
      <c r="U169" s="223">
        <v>0</v>
      </c>
      <c r="V169" s="223">
        <f>ROUND(E169*U169,2)</f>
        <v>0</v>
      </c>
      <c r="W169" s="223"/>
      <c r="X169" s="223" t="s">
        <v>309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331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5">
      <c r="A170" s="220"/>
      <c r="B170" s="221"/>
      <c r="C170" s="251"/>
      <c r="D170" s="244"/>
      <c r="E170" s="244"/>
      <c r="F170" s="244"/>
      <c r="G170" s="244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3"/>
      <c r="Z170" s="213"/>
      <c r="AA170" s="213"/>
      <c r="AB170" s="213"/>
      <c r="AC170" s="213"/>
      <c r="AD170" s="213"/>
      <c r="AE170" s="213"/>
      <c r="AF170" s="213"/>
      <c r="AG170" s="213" t="s">
        <v>156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5">
      <c r="A171" s="232">
        <v>71</v>
      </c>
      <c r="B171" s="233" t="s">
        <v>453</v>
      </c>
      <c r="C171" s="247" t="s">
        <v>454</v>
      </c>
      <c r="D171" s="234" t="s">
        <v>455</v>
      </c>
      <c r="E171" s="235">
        <v>1</v>
      </c>
      <c r="F171" s="236"/>
      <c r="G171" s="237">
        <f>ROUND(E171*F171,2)</f>
        <v>0</v>
      </c>
      <c r="H171" s="236"/>
      <c r="I171" s="237">
        <f>ROUND(E171*H171,2)</f>
        <v>0</v>
      </c>
      <c r="J171" s="236"/>
      <c r="K171" s="237">
        <f>ROUND(E171*J171,2)</f>
        <v>0</v>
      </c>
      <c r="L171" s="237">
        <v>21</v>
      </c>
      <c r="M171" s="237">
        <f>G171*(1+L171/100)</f>
        <v>0</v>
      </c>
      <c r="N171" s="237">
        <v>0</v>
      </c>
      <c r="O171" s="237">
        <f>ROUND(E171*N171,2)</f>
        <v>0</v>
      </c>
      <c r="P171" s="237">
        <v>0</v>
      </c>
      <c r="Q171" s="237">
        <f>ROUND(E171*P171,2)</f>
        <v>0</v>
      </c>
      <c r="R171" s="237"/>
      <c r="S171" s="237" t="s">
        <v>180</v>
      </c>
      <c r="T171" s="238" t="s">
        <v>181</v>
      </c>
      <c r="U171" s="223">
        <v>0</v>
      </c>
      <c r="V171" s="223">
        <f>ROUND(E171*U171,2)</f>
        <v>0</v>
      </c>
      <c r="W171" s="223"/>
      <c r="X171" s="223" t="s">
        <v>309</v>
      </c>
      <c r="Y171" s="213"/>
      <c r="Z171" s="213"/>
      <c r="AA171" s="213"/>
      <c r="AB171" s="213"/>
      <c r="AC171" s="213"/>
      <c r="AD171" s="213"/>
      <c r="AE171" s="213"/>
      <c r="AF171" s="213"/>
      <c r="AG171" s="213" t="s">
        <v>456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5">
      <c r="A172" s="220"/>
      <c r="B172" s="221"/>
      <c r="C172" s="251"/>
      <c r="D172" s="244"/>
      <c r="E172" s="244"/>
      <c r="F172" s="244"/>
      <c r="G172" s="244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13"/>
      <c r="Z172" s="213"/>
      <c r="AA172" s="213"/>
      <c r="AB172" s="213"/>
      <c r="AC172" s="213"/>
      <c r="AD172" s="213"/>
      <c r="AE172" s="213"/>
      <c r="AF172" s="213"/>
      <c r="AG172" s="213" t="s">
        <v>156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ht="13" x14ac:dyDescent="0.25">
      <c r="A173" s="226" t="s">
        <v>145</v>
      </c>
      <c r="B173" s="227" t="s">
        <v>118</v>
      </c>
      <c r="C173" s="246" t="s">
        <v>28</v>
      </c>
      <c r="D173" s="228"/>
      <c r="E173" s="229"/>
      <c r="F173" s="230"/>
      <c r="G173" s="230">
        <f>SUMIF(AG174:AG187,"&lt;&gt;NOR",G174:G187)</f>
        <v>0</v>
      </c>
      <c r="H173" s="230"/>
      <c r="I173" s="230">
        <f>SUM(I174:I187)</f>
        <v>0</v>
      </c>
      <c r="J173" s="230"/>
      <c r="K173" s="230">
        <f>SUM(K174:K187)</f>
        <v>0</v>
      </c>
      <c r="L173" s="230"/>
      <c r="M173" s="230">
        <f>SUM(M174:M187)</f>
        <v>0</v>
      </c>
      <c r="N173" s="230"/>
      <c r="O173" s="230">
        <f>SUM(O174:O187)</f>
        <v>0</v>
      </c>
      <c r="P173" s="230"/>
      <c r="Q173" s="230">
        <f>SUM(Q174:Q187)</f>
        <v>0</v>
      </c>
      <c r="R173" s="230"/>
      <c r="S173" s="230"/>
      <c r="T173" s="231"/>
      <c r="U173" s="225"/>
      <c r="V173" s="225">
        <f>SUM(V174:V187)</f>
        <v>0</v>
      </c>
      <c r="W173" s="225"/>
      <c r="X173" s="225"/>
      <c r="AG173" t="s">
        <v>146</v>
      </c>
    </row>
    <row r="174" spans="1:60" outlineLevel="1" x14ac:dyDescent="0.25">
      <c r="A174" s="232">
        <v>72</v>
      </c>
      <c r="B174" s="233" t="s">
        <v>457</v>
      </c>
      <c r="C174" s="247" t="s">
        <v>458</v>
      </c>
      <c r="D174" s="234" t="s">
        <v>179</v>
      </c>
      <c r="E174" s="235">
        <v>1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21</v>
      </c>
      <c r="M174" s="237">
        <f>G174*(1+L174/100)</f>
        <v>0</v>
      </c>
      <c r="N174" s="237">
        <v>0</v>
      </c>
      <c r="O174" s="237">
        <f>ROUND(E174*N174,2)</f>
        <v>0</v>
      </c>
      <c r="P174" s="237">
        <v>0</v>
      </c>
      <c r="Q174" s="237">
        <f>ROUND(E174*P174,2)</f>
        <v>0</v>
      </c>
      <c r="R174" s="237"/>
      <c r="S174" s="237" t="s">
        <v>180</v>
      </c>
      <c r="T174" s="238" t="s">
        <v>181</v>
      </c>
      <c r="U174" s="223">
        <v>0</v>
      </c>
      <c r="V174" s="223">
        <f>ROUND(E174*U174,2)</f>
        <v>0</v>
      </c>
      <c r="W174" s="223"/>
      <c r="X174" s="223" t="s">
        <v>152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153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5">
      <c r="A175" s="220"/>
      <c r="B175" s="221"/>
      <c r="C175" s="251"/>
      <c r="D175" s="244"/>
      <c r="E175" s="244"/>
      <c r="F175" s="244"/>
      <c r="G175" s="244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13"/>
      <c r="Z175" s="213"/>
      <c r="AA175" s="213"/>
      <c r="AB175" s="213"/>
      <c r="AC175" s="213"/>
      <c r="AD175" s="213"/>
      <c r="AE175" s="213"/>
      <c r="AF175" s="213"/>
      <c r="AG175" s="213" t="s">
        <v>156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5">
      <c r="A176" s="232">
        <v>73</v>
      </c>
      <c r="B176" s="233" t="s">
        <v>459</v>
      </c>
      <c r="C176" s="247" t="s">
        <v>460</v>
      </c>
      <c r="D176" s="234" t="s">
        <v>461</v>
      </c>
      <c r="E176" s="235">
        <v>72</v>
      </c>
      <c r="F176" s="236"/>
      <c r="G176" s="237">
        <f>ROUND(E176*F176,2)</f>
        <v>0</v>
      </c>
      <c r="H176" s="236"/>
      <c r="I176" s="237">
        <f>ROUND(E176*H176,2)</f>
        <v>0</v>
      </c>
      <c r="J176" s="236"/>
      <c r="K176" s="237">
        <f>ROUND(E176*J176,2)</f>
        <v>0</v>
      </c>
      <c r="L176" s="237">
        <v>21</v>
      </c>
      <c r="M176" s="237">
        <f>G176*(1+L176/100)</f>
        <v>0</v>
      </c>
      <c r="N176" s="237">
        <v>0</v>
      </c>
      <c r="O176" s="237">
        <f>ROUND(E176*N176,2)</f>
        <v>0</v>
      </c>
      <c r="P176" s="237">
        <v>0</v>
      </c>
      <c r="Q176" s="237">
        <f>ROUND(E176*P176,2)</f>
        <v>0</v>
      </c>
      <c r="R176" s="237"/>
      <c r="S176" s="237" t="s">
        <v>180</v>
      </c>
      <c r="T176" s="238" t="s">
        <v>181</v>
      </c>
      <c r="U176" s="223">
        <v>0</v>
      </c>
      <c r="V176" s="223">
        <f>ROUND(E176*U176,2)</f>
        <v>0</v>
      </c>
      <c r="W176" s="223"/>
      <c r="X176" s="223" t="s">
        <v>152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182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5">
      <c r="A177" s="220"/>
      <c r="B177" s="221"/>
      <c r="C177" s="251"/>
      <c r="D177" s="244"/>
      <c r="E177" s="244"/>
      <c r="F177" s="244"/>
      <c r="G177" s="244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13"/>
      <c r="Z177" s="213"/>
      <c r="AA177" s="213"/>
      <c r="AB177" s="213"/>
      <c r="AC177" s="213"/>
      <c r="AD177" s="213"/>
      <c r="AE177" s="213"/>
      <c r="AF177" s="213"/>
      <c r="AG177" s="213" t="s">
        <v>156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5">
      <c r="A178" s="232">
        <v>74</v>
      </c>
      <c r="B178" s="233" t="s">
        <v>462</v>
      </c>
      <c r="C178" s="247" t="s">
        <v>463</v>
      </c>
      <c r="D178" s="234" t="s">
        <v>461</v>
      </c>
      <c r="E178" s="235">
        <v>10</v>
      </c>
      <c r="F178" s="236"/>
      <c r="G178" s="237">
        <f>ROUND(E178*F178,2)</f>
        <v>0</v>
      </c>
      <c r="H178" s="236"/>
      <c r="I178" s="237">
        <f>ROUND(E178*H178,2)</f>
        <v>0</v>
      </c>
      <c r="J178" s="236"/>
      <c r="K178" s="237">
        <f>ROUND(E178*J178,2)</f>
        <v>0</v>
      </c>
      <c r="L178" s="237">
        <v>21</v>
      </c>
      <c r="M178" s="237">
        <f>G178*(1+L178/100)</f>
        <v>0</v>
      </c>
      <c r="N178" s="237">
        <v>0</v>
      </c>
      <c r="O178" s="237">
        <f>ROUND(E178*N178,2)</f>
        <v>0</v>
      </c>
      <c r="P178" s="237">
        <v>0</v>
      </c>
      <c r="Q178" s="237">
        <f>ROUND(E178*P178,2)</f>
        <v>0</v>
      </c>
      <c r="R178" s="237"/>
      <c r="S178" s="237" t="s">
        <v>180</v>
      </c>
      <c r="T178" s="238" t="s">
        <v>181</v>
      </c>
      <c r="U178" s="223">
        <v>0</v>
      </c>
      <c r="V178" s="223">
        <f>ROUND(E178*U178,2)</f>
        <v>0</v>
      </c>
      <c r="W178" s="223"/>
      <c r="X178" s="223" t="s">
        <v>152</v>
      </c>
      <c r="Y178" s="213"/>
      <c r="Z178" s="213"/>
      <c r="AA178" s="213"/>
      <c r="AB178" s="213"/>
      <c r="AC178" s="213"/>
      <c r="AD178" s="213"/>
      <c r="AE178" s="213"/>
      <c r="AF178" s="213"/>
      <c r="AG178" s="213" t="s">
        <v>182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5">
      <c r="A179" s="220"/>
      <c r="B179" s="221"/>
      <c r="C179" s="251"/>
      <c r="D179" s="244"/>
      <c r="E179" s="244"/>
      <c r="F179" s="244"/>
      <c r="G179" s="244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13"/>
      <c r="Z179" s="213"/>
      <c r="AA179" s="213"/>
      <c r="AB179" s="213"/>
      <c r="AC179" s="213"/>
      <c r="AD179" s="213"/>
      <c r="AE179" s="213"/>
      <c r="AF179" s="213"/>
      <c r="AG179" s="213" t="s">
        <v>156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5">
      <c r="A180" s="232">
        <v>75</v>
      </c>
      <c r="B180" s="233" t="s">
        <v>464</v>
      </c>
      <c r="C180" s="247" t="s">
        <v>465</v>
      </c>
      <c r="D180" s="234" t="s">
        <v>179</v>
      </c>
      <c r="E180" s="235">
        <v>1</v>
      </c>
      <c r="F180" s="236"/>
      <c r="G180" s="237">
        <f>ROUND(E180*F180,2)</f>
        <v>0</v>
      </c>
      <c r="H180" s="236"/>
      <c r="I180" s="237">
        <f>ROUND(E180*H180,2)</f>
        <v>0</v>
      </c>
      <c r="J180" s="236"/>
      <c r="K180" s="237">
        <f>ROUND(E180*J180,2)</f>
        <v>0</v>
      </c>
      <c r="L180" s="237">
        <v>21</v>
      </c>
      <c r="M180" s="237">
        <f>G180*(1+L180/100)</f>
        <v>0</v>
      </c>
      <c r="N180" s="237">
        <v>0</v>
      </c>
      <c r="O180" s="237">
        <f>ROUND(E180*N180,2)</f>
        <v>0</v>
      </c>
      <c r="P180" s="237">
        <v>0</v>
      </c>
      <c r="Q180" s="237">
        <f>ROUND(E180*P180,2)</f>
        <v>0</v>
      </c>
      <c r="R180" s="237"/>
      <c r="S180" s="237" t="s">
        <v>180</v>
      </c>
      <c r="T180" s="238" t="s">
        <v>181</v>
      </c>
      <c r="U180" s="223">
        <v>0</v>
      </c>
      <c r="V180" s="223">
        <f>ROUND(E180*U180,2)</f>
        <v>0</v>
      </c>
      <c r="W180" s="223"/>
      <c r="X180" s="223" t="s">
        <v>152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324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5">
      <c r="A181" s="220"/>
      <c r="B181" s="221"/>
      <c r="C181" s="251"/>
      <c r="D181" s="244"/>
      <c r="E181" s="244"/>
      <c r="F181" s="244"/>
      <c r="G181" s="244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13"/>
      <c r="Z181" s="213"/>
      <c r="AA181" s="213"/>
      <c r="AB181" s="213"/>
      <c r="AC181" s="213"/>
      <c r="AD181" s="213"/>
      <c r="AE181" s="213"/>
      <c r="AF181" s="213"/>
      <c r="AG181" s="213" t="s">
        <v>156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5">
      <c r="A182" s="232">
        <v>76</v>
      </c>
      <c r="B182" s="233" t="s">
        <v>462</v>
      </c>
      <c r="C182" s="247" t="s">
        <v>466</v>
      </c>
      <c r="D182" s="234" t="s">
        <v>455</v>
      </c>
      <c r="E182" s="235">
        <v>1</v>
      </c>
      <c r="F182" s="236"/>
      <c r="G182" s="237">
        <f>ROUND(E182*F182,2)</f>
        <v>0</v>
      </c>
      <c r="H182" s="236"/>
      <c r="I182" s="237">
        <f>ROUND(E182*H182,2)</f>
        <v>0</v>
      </c>
      <c r="J182" s="236"/>
      <c r="K182" s="237">
        <f>ROUND(E182*J182,2)</f>
        <v>0</v>
      </c>
      <c r="L182" s="237">
        <v>21</v>
      </c>
      <c r="M182" s="237">
        <f>G182*(1+L182/100)</f>
        <v>0</v>
      </c>
      <c r="N182" s="237">
        <v>0</v>
      </c>
      <c r="O182" s="237">
        <f>ROUND(E182*N182,2)</f>
        <v>0</v>
      </c>
      <c r="P182" s="237">
        <v>0</v>
      </c>
      <c r="Q182" s="237">
        <f>ROUND(E182*P182,2)</f>
        <v>0</v>
      </c>
      <c r="R182" s="237"/>
      <c r="S182" s="237" t="s">
        <v>180</v>
      </c>
      <c r="T182" s="238" t="s">
        <v>181</v>
      </c>
      <c r="U182" s="223">
        <v>0</v>
      </c>
      <c r="V182" s="223">
        <f>ROUND(E182*U182,2)</f>
        <v>0</v>
      </c>
      <c r="W182" s="223"/>
      <c r="X182" s="223" t="s">
        <v>309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456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5">
      <c r="A183" s="220"/>
      <c r="B183" s="221"/>
      <c r="C183" s="251"/>
      <c r="D183" s="244"/>
      <c r="E183" s="244"/>
      <c r="F183" s="244"/>
      <c r="G183" s="244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13"/>
      <c r="Z183" s="213"/>
      <c r="AA183" s="213"/>
      <c r="AB183" s="213"/>
      <c r="AC183" s="213"/>
      <c r="AD183" s="213"/>
      <c r="AE183" s="213"/>
      <c r="AF183" s="213"/>
      <c r="AG183" s="213" t="s">
        <v>156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5">
      <c r="A184" s="232">
        <v>77</v>
      </c>
      <c r="B184" s="233" t="s">
        <v>467</v>
      </c>
      <c r="C184" s="247" t="s">
        <v>468</v>
      </c>
      <c r="D184" s="234" t="s">
        <v>455</v>
      </c>
      <c r="E184" s="235">
        <v>1</v>
      </c>
      <c r="F184" s="236"/>
      <c r="G184" s="237">
        <f>ROUND(E184*F184,2)</f>
        <v>0</v>
      </c>
      <c r="H184" s="236"/>
      <c r="I184" s="237">
        <f>ROUND(E184*H184,2)</f>
        <v>0</v>
      </c>
      <c r="J184" s="236"/>
      <c r="K184" s="237">
        <f>ROUND(E184*J184,2)</f>
        <v>0</v>
      </c>
      <c r="L184" s="237">
        <v>21</v>
      </c>
      <c r="M184" s="237">
        <f>G184*(1+L184/100)</f>
        <v>0</v>
      </c>
      <c r="N184" s="237">
        <v>0</v>
      </c>
      <c r="O184" s="237">
        <f>ROUND(E184*N184,2)</f>
        <v>0</v>
      </c>
      <c r="P184" s="237">
        <v>0</v>
      </c>
      <c r="Q184" s="237">
        <f>ROUND(E184*P184,2)</f>
        <v>0</v>
      </c>
      <c r="R184" s="237"/>
      <c r="S184" s="237" t="s">
        <v>180</v>
      </c>
      <c r="T184" s="238" t="s">
        <v>181</v>
      </c>
      <c r="U184" s="223">
        <v>0</v>
      </c>
      <c r="V184" s="223">
        <f>ROUND(E184*U184,2)</f>
        <v>0</v>
      </c>
      <c r="W184" s="223"/>
      <c r="X184" s="223" t="s">
        <v>309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310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5">
      <c r="A185" s="220"/>
      <c r="B185" s="221"/>
      <c r="C185" s="251"/>
      <c r="D185" s="244"/>
      <c r="E185" s="244"/>
      <c r="F185" s="244"/>
      <c r="G185" s="244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13"/>
      <c r="Z185" s="213"/>
      <c r="AA185" s="213"/>
      <c r="AB185" s="213"/>
      <c r="AC185" s="213"/>
      <c r="AD185" s="213"/>
      <c r="AE185" s="213"/>
      <c r="AF185" s="213"/>
      <c r="AG185" s="213" t="s">
        <v>156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5">
      <c r="A186" s="232">
        <v>78</v>
      </c>
      <c r="B186" s="233" t="s">
        <v>469</v>
      </c>
      <c r="C186" s="247" t="s">
        <v>470</v>
      </c>
      <c r="D186" s="234" t="s">
        <v>455</v>
      </c>
      <c r="E186" s="235">
        <v>1</v>
      </c>
      <c r="F186" s="236"/>
      <c r="G186" s="237">
        <f>ROUND(E186*F186,2)</f>
        <v>0</v>
      </c>
      <c r="H186" s="236"/>
      <c r="I186" s="237">
        <f>ROUND(E186*H186,2)</f>
        <v>0</v>
      </c>
      <c r="J186" s="236"/>
      <c r="K186" s="237">
        <f>ROUND(E186*J186,2)</f>
        <v>0</v>
      </c>
      <c r="L186" s="237">
        <v>21</v>
      </c>
      <c r="M186" s="237">
        <f>G186*(1+L186/100)</f>
        <v>0</v>
      </c>
      <c r="N186" s="237">
        <v>0</v>
      </c>
      <c r="O186" s="237">
        <f>ROUND(E186*N186,2)</f>
        <v>0</v>
      </c>
      <c r="P186" s="237">
        <v>0</v>
      </c>
      <c r="Q186" s="237">
        <f>ROUND(E186*P186,2)</f>
        <v>0</v>
      </c>
      <c r="R186" s="237"/>
      <c r="S186" s="237" t="s">
        <v>180</v>
      </c>
      <c r="T186" s="238" t="s">
        <v>181</v>
      </c>
      <c r="U186" s="223">
        <v>0</v>
      </c>
      <c r="V186" s="223">
        <f>ROUND(E186*U186,2)</f>
        <v>0</v>
      </c>
      <c r="W186" s="223"/>
      <c r="X186" s="223" t="s">
        <v>309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456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5">
      <c r="A187" s="220"/>
      <c r="B187" s="221"/>
      <c r="C187" s="251"/>
      <c r="D187" s="244"/>
      <c r="E187" s="244"/>
      <c r="F187" s="244"/>
      <c r="G187" s="244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13"/>
      <c r="Z187" s="213"/>
      <c r="AA187" s="213"/>
      <c r="AB187" s="213"/>
      <c r="AC187" s="213"/>
      <c r="AD187" s="213"/>
      <c r="AE187" s="213"/>
      <c r="AF187" s="213"/>
      <c r="AG187" s="213" t="s">
        <v>156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x14ac:dyDescent="0.25">
      <c r="A188" s="3"/>
      <c r="B188" s="4"/>
      <c r="C188" s="252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AE188">
        <v>15</v>
      </c>
      <c r="AF188">
        <v>21</v>
      </c>
      <c r="AG188" t="s">
        <v>132</v>
      </c>
    </row>
    <row r="189" spans="1:60" ht="13" x14ac:dyDescent="0.25">
      <c r="A189" s="216"/>
      <c r="B189" s="217" t="s">
        <v>29</v>
      </c>
      <c r="C189" s="253"/>
      <c r="D189" s="218"/>
      <c r="E189" s="219"/>
      <c r="F189" s="219"/>
      <c r="G189" s="245">
        <f>G8+G22+G25+G30+G56+G87+G130+G140+G173</f>
        <v>0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AE189">
        <f>SUMIF(L7:L187,AE188,G7:G187)</f>
        <v>0</v>
      </c>
      <c r="AF189">
        <f>SUMIF(L7:L187,AF188,G7:G187)</f>
        <v>0</v>
      </c>
      <c r="AG189" t="s">
        <v>198</v>
      </c>
    </row>
    <row r="190" spans="1:60" x14ac:dyDescent="0.25">
      <c r="C190" s="254"/>
      <c r="D190" s="10"/>
      <c r="AG190" t="s">
        <v>199</v>
      </c>
    </row>
    <row r="191" spans="1:60" x14ac:dyDescent="0.25">
      <c r="D191" s="10"/>
    </row>
    <row r="192" spans="1:60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82E6LdAKipR3MN/xfBYC8rcIYQOehH+zsAD4RS3oKGp10O9nGmVN2ETgZpGzVDKQZRLepm4NvJrSZ4uuvsQhpQ==" saltValue="Xn5Kt0u1dLgaSceGDflQGw==" spinCount="100000" sheet="1"/>
  <mergeCells count="97">
    <mergeCell ref="C187:G187"/>
    <mergeCell ref="C175:G175"/>
    <mergeCell ref="C177:G177"/>
    <mergeCell ref="C179:G179"/>
    <mergeCell ref="C181:G181"/>
    <mergeCell ref="C183:G183"/>
    <mergeCell ref="C185:G185"/>
    <mergeCell ref="C162:G162"/>
    <mergeCell ref="C164:G164"/>
    <mergeCell ref="C166:G166"/>
    <mergeCell ref="C168:G168"/>
    <mergeCell ref="C170:G170"/>
    <mergeCell ref="C172:G172"/>
    <mergeCell ref="C150:G150"/>
    <mergeCell ref="C152:G152"/>
    <mergeCell ref="C154:G154"/>
    <mergeCell ref="C156:G156"/>
    <mergeCell ref="C158:G158"/>
    <mergeCell ref="C160:G160"/>
    <mergeCell ref="C138:G138"/>
    <mergeCell ref="C139:G139"/>
    <mergeCell ref="C142:G142"/>
    <mergeCell ref="C144:G144"/>
    <mergeCell ref="C146:G146"/>
    <mergeCell ref="C148:G148"/>
    <mergeCell ref="C127:G127"/>
    <mergeCell ref="C129:G129"/>
    <mergeCell ref="C132:G132"/>
    <mergeCell ref="C133:G133"/>
    <mergeCell ref="C135:G135"/>
    <mergeCell ref="C136:G136"/>
    <mergeCell ref="C115:G115"/>
    <mergeCell ref="C117:G117"/>
    <mergeCell ref="C119:G119"/>
    <mergeCell ref="C121:G121"/>
    <mergeCell ref="C123:G123"/>
    <mergeCell ref="C125:G125"/>
    <mergeCell ref="C103:G103"/>
    <mergeCell ref="C105:G105"/>
    <mergeCell ref="C107:G107"/>
    <mergeCell ref="C109:G109"/>
    <mergeCell ref="C111:G111"/>
    <mergeCell ref="C113:G113"/>
    <mergeCell ref="C91:G91"/>
    <mergeCell ref="C93:G93"/>
    <mergeCell ref="C95:G95"/>
    <mergeCell ref="C97:G97"/>
    <mergeCell ref="C99:G99"/>
    <mergeCell ref="C101:G101"/>
    <mergeCell ref="C78:G78"/>
    <mergeCell ref="C80:G80"/>
    <mergeCell ref="C82:G82"/>
    <mergeCell ref="C84:G84"/>
    <mergeCell ref="C86:G86"/>
    <mergeCell ref="C89:G89"/>
    <mergeCell ref="C68:G68"/>
    <mergeCell ref="C70:G70"/>
    <mergeCell ref="C71:G71"/>
    <mergeCell ref="C73:G73"/>
    <mergeCell ref="C74:G74"/>
    <mergeCell ref="C76:G76"/>
    <mergeCell ref="C59:G59"/>
    <mergeCell ref="C61:G61"/>
    <mergeCell ref="C62:G62"/>
    <mergeCell ref="C64:G64"/>
    <mergeCell ref="C65:G65"/>
    <mergeCell ref="C67:G67"/>
    <mergeCell ref="C47:G47"/>
    <mergeCell ref="C49:G49"/>
    <mergeCell ref="C51:G51"/>
    <mergeCell ref="C53:G53"/>
    <mergeCell ref="C55:G55"/>
    <mergeCell ref="C58:G58"/>
    <mergeCell ref="C37:G37"/>
    <mergeCell ref="C39:G39"/>
    <mergeCell ref="C41:G41"/>
    <mergeCell ref="C43:G43"/>
    <mergeCell ref="C44:G44"/>
    <mergeCell ref="C45:G45"/>
    <mergeCell ref="C27:G27"/>
    <mergeCell ref="C29:G29"/>
    <mergeCell ref="C32:G32"/>
    <mergeCell ref="C34:G34"/>
    <mergeCell ref="C35:G35"/>
    <mergeCell ref="C36:G36"/>
    <mergeCell ref="C14:G14"/>
    <mergeCell ref="C16:G16"/>
    <mergeCell ref="C18:G18"/>
    <mergeCell ref="C20:G20"/>
    <mergeCell ref="C21:G21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5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8" t="s">
        <v>119</v>
      </c>
      <c r="B1" s="198"/>
      <c r="C1" s="198"/>
      <c r="D1" s="198"/>
      <c r="E1" s="198"/>
      <c r="F1" s="198"/>
      <c r="G1" s="198"/>
      <c r="AG1" t="s">
        <v>120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121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121</v>
      </c>
      <c r="AG3" t="s">
        <v>122</v>
      </c>
    </row>
    <row r="4" spans="1:60" ht="25" customHeight="1" x14ac:dyDescent="0.25">
      <c r="A4" s="203" t="s">
        <v>9</v>
      </c>
      <c r="B4" s="204" t="s">
        <v>60</v>
      </c>
      <c r="C4" s="205" t="s">
        <v>61</v>
      </c>
      <c r="D4" s="206"/>
      <c r="E4" s="206"/>
      <c r="F4" s="206"/>
      <c r="G4" s="207"/>
      <c r="AG4" t="s">
        <v>123</v>
      </c>
    </row>
    <row r="5" spans="1:60" x14ac:dyDescent="0.25">
      <c r="D5" s="10"/>
    </row>
    <row r="6" spans="1:60" ht="37.5" x14ac:dyDescent="0.25">
      <c r="A6" s="209" t="s">
        <v>124</v>
      </c>
      <c r="B6" s="211" t="s">
        <v>125</v>
      </c>
      <c r="C6" s="211" t="s">
        <v>126</v>
      </c>
      <c r="D6" s="210" t="s">
        <v>127</v>
      </c>
      <c r="E6" s="209" t="s">
        <v>128</v>
      </c>
      <c r="F6" s="208" t="s">
        <v>129</v>
      </c>
      <c r="G6" s="209" t="s">
        <v>29</v>
      </c>
      <c r="H6" s="212" t="s">
        <v>30</v>
      </c>
      <c r="I6" s="212" t="s">
        <v>130</v>
      </c>
      <c r="J6" s="212" t="s">
        <v>31</v>
      </c>
      <c r="K6" s="212" t="s">
        <v>131</v>
      </c>
      <c r="L6" s="212" t="s">
        <v>132</v>
      </c>
      <c r="M6" s="212" t="s">
        <v>133</v>
      </c>
      <c r="N6" s="212" t="s">
        <v>134</v>
      </c>
      <c r="O6" s="212" t="s">
        <v>135</v>
      </c>
      <c r="P6" s="212" t="s">
        <v>136</v>
      </c>
      <c r="Q6" s="212" t="s">
        <v>137</v>
      </c>
      <c r="R6" s="212" t="s">
        <v>138</v>
      </c>
      <c r="S6" s="212" t="s">
        <v>139</v>
      </c>
      <c r="T6" s="212" t="s">
        <v>140</v>
      </c>
      <c r="U6" s="212" t="s">
        <v>141</v>
      </c>
      <c r="V6" s="212" t="s">
        <v>142</v>
      </c>
      <c r="W6" s="212" t="s">
        <v>143</v>
      </c>
      <c r="X6" s="212" t="s">
        <v>144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ht="13" x14ac:dyDescent="0.25">
      <c r="A8" s="226" t="s">
        <v>145</v>
      </c>
      <c r="B8" s="227" t="s">
        <v>98</v>
      </c>
      <c r="C8" s="246" t="s">
        <v>99</v>
      </c>
      <c r="D8" s="228"/>
      <c r="E8" s="229"/>
      <c r="F8" s="230"/>
      <c r="G8" s="230">
        <f>SUMIF(AG9:AG52,"&lt;&gt;NOR",G9:G52)</f>
        <v>0</v>
      </c>
      <c r="H8" s="230"/>
      <c r="I8" s="230">
        <f>SUM(I9:I52)</f>
        <v>0</v>
      </c>
      <c r="J8" s="230"/>
      <c r="K8" s="230">
        <f>SUM(K9:K52)</f>
        <v>0</v>
      </c>
      <c r="L8" s="230"/>
      <c r="M8" s="230">
        <f>SUM(M9:M52)</f>
        <v>0</v>
      </c>
      <c r="N8" s="230"/>
      <c r="O8" s="230">
        <f>SUM(O9:O52)</f>
        <v>0.25</v>
      </c>
      <c r="P8" s="230"/>
      <c r="Q8" s="230">
        <f>SUM(Q9:Q52)</f>
        <v>0</v>
      </c>
      <c r="R8" s="230"/>
      <c r="S8" s="230"/>
      <c r="T8" s="231"/>
      <c r="U8" s="225"/>
      <c r="V8" s="225">
        <f>SUM(V9:V52)</f>
        <v>19.52</v>
      </c>
      <c r="W8" s="225"/>
      <c r="X8" s="225"/>
      <c r="AG8" t="s">
        <v>146</v>
      </c>
    </row>
    <row r="9" spans="1:60" outlineLevel="1" x14ac:dyDescent="0.25">
      <c r="A9" s="232">
        <v>1</v>
      </c>
      <c r="B9" s="233" t="s">
        <v>471</v>
      </c>
      <c r="C9" s="247" t="s">
        <v>472</v>
      </c>
      <c r="D9" s="234" t="s">
        <v>228</v>
      </c>
      <c r="E9" s="235">
        <v>6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1.455E-2</v>
      </c>
      <c r="O9" s="237">
        <f>ROUND(E9*N9,2)</f>
        <v>0.09</v>
      </c>
      <c r="P9" s="237">
        <v>0</v>
      </c>
      <c r="Q9" s="237">
        <f>ROUND(E9*P9,2)</f>
        <v>0</v>
      </c>
      <c r="R9" s="237" t="s">
        <v>176</v>
      </c>
      <c r="S9" s="237" t="s">
        <v>151</v>
      </c>
      <c r="T9" s="238" t="s">
        <v>195</v>
      </c>
      <c r="U9" s="223">
        <v>0.78</v>
      </c>
      <c r="V9" s="223">
        <f>ROUND(E9*U9,2)</f>
        <v>4.68</v>
      </c>
      <c r="W9" s="223"/>
      <c r="X9" s="223" t="s">
        <v>152</v>
      </c>
      <c r="Y9" s="213"/>
      <c r="Z9" s="213"/>
      <c r="AA9" s="213"/>
      <c r="AB9" s="213"/>
      <c r="AC9" s="213"/>
      <c r="AD9" s="213"/>
      <c r="AE9" s="213"/>
      <c r="AF9" s="213"/>
      <c r="AG9" s="213" t="s">
        <v>153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48" t="s">
        <v>473</v>
      </c>
      <c r="D10" s="239"/>
      <c r="E10" s="239"/>
      <c r="F10" s="239"/>
      <c r="G10" s="239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155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50" t="s">
        <v>357</v>
      </c>
      <c r="D11" s="243"/>
      <c r="E11" s="243"/>
      <c r="F11" s="243"/>
      <c r="G11" s="24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164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50" t="s">
        <v>474</v>
      </c>
      <c r="D12" s="243"/>
      <c r="E12" s="243"/>
      <c r="F12" s="243"/>
      <c r="G12" s="24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164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49"/>
      <c r="D13" s="241"/>
      <c r="E13" s="241"/>
      <c r="F13" s="241"/>
      <c r="G13" s="241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156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32">
        <v>2</v>
      </c>
      <c r="B14" s="233" t="s">
        <v>475</v>
      </c>
      <c r="C14" s="247" t="s">
        <v>476</v>
      </c>
      <c r="D14" s="234" t="s">
        <v>228</v>
      </c>
      <c r="E14" s="235">
        <v>9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7">
        <v>8.0599999999999995E-3</v>
      </c>
      <c r="O14" s="237">
        <f>ROUND(E14*N14,2)</f>
        <v>7.0000000000000007E-2</v>
      </c>
      <c r="P14" s="237">
        <v>0</v>
      </c>
      <c r="Q14" s="237">
        <f>ROUND(E14*P14,2)</f>
        <v>0</v>
      </c>
      <c r="R14" s="237" t="s">
        <v>176</v>
      </c>
      <c r="S14" s="237" t="s">
        <v>151</v>
      </c>
      <c r="T14" s="238" t="s">
        <v>195</v>
      </c>
      <c r="U14" s="223">
        <v>0.54</v>
      </c>
      <c r="V14" s="223">
        <f>ROUND(E14*U14,2)</f>
        <v>4.8600000000000003</v>
      </c>
      <c r="W14" s="223"/>
      <c r="X14" s="223" t="s">
        <v>152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324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56" t="s">
        <v>357</v>
      </c>
      <c r="D15" s="255"/>
      <c r="E15" s="255"/>
      <c r="F15" s="255"/>
      <c r="G15" s="255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164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50" t="s">
        <v>474</v>
      </c>
      <c r="D16" s="243"/>
      <c r="E16" s="243"/>
      <c r="F16" s="243"/>
      <c r="G16" s="24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164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49"/>
      <c r="D17" s="241"/>
      <c r="E17" s="241"/>
      <c r="F17" s="241"/>
      <c r="G17" s="241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156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32">
        <v>3</v>
      </c>
      <c r="B18" s="233" t="s">
        <v>477</v>
      </c>
      <c r="C18" s="247" t="s">
        <v>478</v>
      </c>
      <c r="D18" s="234" t="s">
        <v>171</v>
      </c>
      <c r="E18" s="235">
        <v>1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7">
        <v>6.7489999999999994E-2</v>
      </c>
      <c r="O18" s="237">
        <f>ROUND(E18*N18,2)</f>
        <v>7.0000000000000007E-2</v>
      </c>
      <c r="P18" s="237">
        <v>0</v>
      </c>
      <c r="Q18" s="237">
        <f>ROUND(E18*P18,2)</f>
        <v>0</v>
      </c>
      <c r="R18" s="237"/>
      <c r="S18" s="237" t="s">
        <v>180</v>
      </c>
      <c r="T18" s="238" t="s">
        <v>181</v>
      </c>
      <c r="U18" s="223">
        <v>1.23</v>
      </c>
      <c r="V18" s="223">
        <f>ROUND(E18*U18,2)</f>
        <v>1.23</v>
      </c>
      <c r="W18" s="223"/>
      <c r="X18" s="223" t="s">
        <v>152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153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51"/>
      <c r="D19" s="244"/>
      <c r="E19" s="244"/>
      <c r="F19" s="244"/>
      <c r="G19" s="244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156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32">
        <v>4</v>
      </c>
      <c r="B20" s="233" t="s">
        <v>479</v>
      </c>
      <c r="C20" s="247" t="s">
        <v>480</v>
      </c>
      <c r="D20" s="234" t="s">
        <v>171</v>
      </c>
      <c r="E20" s="235">
        <v>2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7">
        <v>2.3000000000000001E-4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180</v>
      </c>
      <c r="T20" s="238" t="s">
        <v>195</v>
      </c>
      <c r="U20" s="223">
        <v>0.17</v>
      </c>
      <c r="V20" s="223">
        <f>ROUND(E20*U20,2)</f>
        <v>0.34</v>
      </c>
      <c r="W20" s="223"/>
      <c r="X20" s="223" t="s">
        <v>152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153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20"/>
      <c r="B21" s="221"/>
      <c r="C21" s="251"/>
      <c r="D21" s="244"/>
      <c r="E21" s="244"/>
      <c r="F21" s="244"/>
      <c r="G21" s="244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156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32">
        <v>5</v>
      </c>
      <c r="B22" s="233" t="s">
        <v>481</v>
      </c>
      <c r="C22" s="247" t="s">
        <v>482</v>
      </c>
      <c r="D22" s="234" t="s">
        <v>171</v>
      </c>
      <c r="E22" s="235">
        <v>1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21</v>
      </c>
      <c r="M22" s="237">
        <f>G22*(1+L22/100)</f>
        <v>0</v>
      </c>
      <c r="N22" s="237">
        <v>3.6999999999999999E-4</v>
      </c>
      <c r="O22" s="237">
        <f>ROUND(E22*N22,2)</f>
        <v>0</v>
      </c>
      <c r="P22" s="237">
        <v>0</v>
      </c>
      <c r="Q22" s="237">
        <f>ROUND(E22*P22,2)</f>
        <v>0</v>
      </c>
      <c r="R22" s="237"/>
      <c r="S22" s="237" t="s">
        <v>180</v>
      </c>
      <c r="T22" s="238" t="s">
        <v>195</v>
      </c>
      <c r="U22" s="223">
        <v>0.21</v>
      </c>
      <c r="V22" s="223">
        <f>ROUND(E22*U22,2)</f>
        <v>0.21</v>
      </c>
      <c r="W22" s="223"/>
      <c r="X22" s="223" t="s">
        <v>152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153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51"/>
      <c r="D23" s="244"/>
      <c r="E23" s="244"/>
      <c r="F23" s="244"/>
      <c r="G23" s="244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156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32">
        <v>6</v>
      </c>
      <c r="B24" s="233" t="s">
        <v>483</v>
      </c>
      <c r="C24" s="247" t="s">
        <v>484</v>
      </c>
      <c r="D24" s="234" t="s">
        <v>171</v>
      </c>
      <c r="E24" s="235">
        <v>1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7">
        <v>2.16E-3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180</v>
      </c>
      <c r="T24" s="238" t="s">
        <v>195</v>
      </c>
      <c r="U24" s="223">
        <v>0.42</v>
      </c>
      <c r="V24" s="223">
        <f>ROUND(E24*U24,2)</f>
        <v>0.42</v>
      </c>
      <c r="W24" s="223"/>
      <c r="X24" s="223" t="s">
        <v>152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153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20"/>
      <c r="B25" s="221"/>
      <c r="C25" s="251"/>
      <c r="D25" s="244"/>
      <c r="E25" s="244"/>
      <c r="F25" s="244"/>
      <c r="G25" s="244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156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32">
        <v>7</v>
      </c>
      <c r="B26" s="233" t="s">
        <v>485</v>
      </c>
      <c r="C26" s="247" t="s">
        <v>486</v>
      </c>
      <c r="D26" s="234" t="s">
        <v>171</v>
      </c>
      <c r="E26" s="235">
        <v>1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5.4999999999999997E-3</v>
      </c>
      <c r="O26" s="237">
        <f>ROUND(E26*N26,2)</f>
        <v>0.01</v>
      </c>
      <c r="P26" s="237">
        <v>0</v>
      </c>
      <c r="Q26" s="237">
        <f>ROUND(E26*P26,2)</f>
        <v>0</v>
      </c>
      <c r="R26" s="237"/>
      <c r="S26" s="237" t="s">
        <v>180</v>
      </c>
      <c r="T26" s="238" t="s">
        <v>181</v>
      </c>
      <c r="U26" s="223">
        <v>0</v>
      </c>
      <c r="V26" s="223">
        <f>ROUND(E26*U26,2)</f>
        <v>0</v>
      </c>
      <c r="W26" s="223"/>
      <c r="X26" s="223" t="s">
        <v>309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331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20"/>
      <c r="B27" s="221"/>
      <c r="C27" s="251"/>
      <c r="D27" s="244"/>
      <c r="E27" s="244"/>
      <c r="F27" s="244"/>
      <c r="G27" s="244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156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32">
        <v>8</v>
      </c>
      <c r="B28" s="233" t="s">
        <v>487</v>
      </c>
      <c r="C28" s="247" t="s">
        <v>488</v>
      </c>
      <c r="D28" s="234" t="s">
        <v>171</v>
      </c>
      <c r="E28" s="235">
        <v>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2.5699999999999998E-3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180</v>
      </c>
      <c r="T28" s="238" t="s">
        <v>195</v>
      </c>
      <c r="U28" s="223">
        <v>0.43</v>
      </c>
      <c r="V28" s="223">
        <f>ROUND(E28*U28,2)</f>
        <v>0.43</v>
      </c>
      <c r="W28" s="223"/>
      <c r="X28" s="223" t="s">
        <v>152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153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51"/>
      <c r="D29" s="244"/>
      <c r="E29" s="244"/>
      <c r="F29" s="244"/>
      <c r="G29" s="244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156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32">
        <v>9</v>
      </c>
      <c r="B30" s="233" t="s">
        <v>489</v>
      </c>
      <c r="C30" s="247" t="s">
        <v>490</v>
      </c>
      <c r="D30" s="234" t="s">
        <v>171</v>
      </c>
      <c r="E30" s="235">
        <v>1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180</v>
      </c>
      <c r="T30" s="238" t="s">
        <v>181</v>
      </c>
      <c r="U30" s="223">
        <v>0</v>
      </c>
      <c r="V30" s="223">
        <f>ROUND(E30*U30,2)</f>
        <v>0</v>
      </c>
      <c r="W30" s="223"/>
      <c r="X30" s="223" t="s">
        <v>152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153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51"/>
      <c r="D31" s="244"/>
      <c r="E31" s="244"/>
      <c r="F31" s="244"/>
      <c r="G31" s="244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156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32">
        <v>10</v>
      </c>
      <c r="B32" s="233" t="s">
        <v>491</v>
      </c>
      <c r="C32" s="247" t="s">
        <v>492</v>
      </c>
      <c r="D32" s="234" t="s">
        <v>179</v>
      </c>
      <c r="E32" s="235">
        <v>1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/>
      <c r="S32" s="237" t="s">
        <v>180</v>
      </c>
      <c r="T32" s="238" t="s">
        <v>181</v>
      </c>
      <c r="U32" s="223">
        <v>0</v>
      </c>
      <c r="V32" s="223">
        <f>ROUND(E32*U32,2)</f>
        <v>0</v>
      </c>
      <c r="W32" s="223"/>
      <c r="X32" s="223" t="s">
        <v>152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153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51"/>
      <c r="D33" s="244"/>
      <c r="E33" s="244"/>
      <c r="F33" s="244"/>
      <c r="G33" s="244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156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32">
        <v>11</v>
      </c>
      <c r="B34" s="233" t="s">
        <v>493</v>
      </c>
      <c r="C34" s="247" t="s">
        <v>494</v>
      </c>
      <c r="D34" s="234" t="s">
        <v>171</v>
      </c>
      <c r="E34" s="235">
        <v>1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/>
      <c r="S34" s="237" t="s">
        <v>180</v>
      </c>
      <c r="T34" s="238" t="s">
        <v>181</v>
      </c>
      <c r="U34" s="223">
        <v>0</v>
      </c>
      <c r="V34" s="223">
        <f>ROUND(E34*U34,2)</f>
        <v>0</v>
      </c>
      <c r="W34" s="223"/>
      <c r="X34" s="223" t="s">
        <v>152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153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51"/>
      <c r="D35" s="244"/>
      <c r="E35" s="244"/>
      <c r="F35" s="244"/>
      <c r="G35" s="244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156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32">
        <v>12</v>
      </c>
      <c r="B36" s="233" t="s">
        <v>495</v>
      </c>
      <c r="C36" s="247" t="s">
        <v>496</v>
      </c>
      <c r="D36" s="234" t="s">
        <v>171</v>
      </c>
      <c r="E36" s="235">
        <v>1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/>
      <c r="S36" s="237" t="s">
        <v>180</v>
      </c>
      <c r="T36" s="238" t="s">
        <v>181</v>
      </c>
      <c r="U36" s="223">
        <v>0</v>
      </c>
      <c r="V36" s="223">
        <f>ROUND(E36*U36,2)</f>
        <v>0</v>
      </c>
      <c r="W36" s="223"/>
      <c r="X36" s="223" t="s">
        <v>152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153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51"/>
      <c r="D37" s="244"/>
      <c r="E37" s="244"/>
      <c r="F37" s="244"/>
      <c r="G37" s="244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156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32">
        <v>13</v>
      </c>
      <c r="B38" s="233" t="s">
        <v>497</v>
      </c>
      <c r="C38" s="247" t="s">
        <v>498</v>
      </c>
      <c r="D38" s="234" t="s">
        <v>171</v>
      </c>
      <c r="E38" s="235">
        <v>2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4.2399999999999998E-3</v>
      </c>
      <c r="O38" s="237">
        <f>ROUND(E38*N38,2)</f>
        <v>0.01</v>
      </c>
      <c r="P38" s="237">
        <v>0</v>
      </c>
      <c r="Q38" s="237">
        <f>ROUND(E38*P38,2)</f>
        <v>0</v>
      </c>
      <c r="R38" s="237" t="s">
        <v>176</v>
      </c>
      <c r="S38" s="237" t="s">
        <v>151</v>
      </c>
      <c r="T38" s="238" t="s">
        <v>195</v>
      </c>
      <c r="U38" s="223">
        <v>1.43</v>
      </c>
      <c r="V38" s="223">
        <f>ROUND(E38*U38,2)</f>
        <v>2.86</v>
      </c>
      <c r="W38" s="223"/>
      <c r="X38" s="223" t="s">
        <v>152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153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51"/>
      <c r="D39" s="244"/>
      <c r="E39" s="244"/>
      <c r="F39" s="244"/>
      <c r="G39" s="244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156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32">
        <v>14</v>
      </c>
      <c r="B40" s="233" t="s">
        <v>499</v>
      </c>
      <c r="C40" s="247" t="s">
        <v>500</v>
      </c>
      <c r="D40" s="234" t="s">
        <v>171</v>
      </c>
      <c r="E40" s="235">
        <v>1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4.0000000000000003E-5</v>
      </c>
      <c r="O40" s="237">
        <f>ROUND(E40*N40,2)</f>
        <v>0</v>
      </c>
      <c r="P40" s="237">
        <v>0</v>
      </c>
      <c r="Q40" s="237">
        <f>ROUND(E40*P40,2)</f>
        <v>0</v>
      </c>
      <c r="R40" s="237" t="s">
        <v>176</v>
      </c>
      <c r="S40" s="237" t="s">
        <v>151</v>
      </c>
      <c r="T40" s="238" t="s">
        <v>195</v>
      </c>
      <c r="U40" s="223">
        <v>0.15</v>
      </c>
      <c r="V40" s="223">
        <f>ROUND(E40*U40,2)</f>
        <v>0.15</v>
      </c>
      <c r="W40" s="223"/>
      <c r="X40" s="223" t="s">
        <v>152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153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51"/>
      <c r="D41" s="244"/>
      <c r="E41" s="244"/>
      <c r="F41" s="244"/>
      <c r="G41" s="244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156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32">
        <v>15</v>
      </c>
      <c r="B42" s="233" t="s">
        <v>501</v>
      </c>
      <c r="C42" s="247" t="s">
        <v>502</v>
      </c>
      <c r="D42" s="234" t="s">
        <v>171</v>
      </c>
      <c r="E42" s="235">
        <v>1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7">
        <v>3.0000000000000001E-5</v>
      </c>
      <c r="O42" s="237">
        <f>ROUND(E42*N42,2)</f>
        <v>0</v>
      </c>
      <c r="P42" s="237">
        <v>0</v>
      </c>
      <c r="Q42" s="237">
        <f>ROUND(E42*P42,2)</f>
        <v>0</v>
      </c>
      <c r="R42" s="237" t="s">
        <v>176</v>
      </c>
      <c r="S42" s="237" t="s">
        <v>151</v>
      </c>
      <c r="T42" s="238" t="s">
        <v>195</v>
      </c>
      <c r="U42" s="223">
        <v>0.17</v>
      </c>
      <c r="V42" s="223">
        <f>ROUND(E42*U42,2)</f>
        <v>0.17</v>
      </c>
      <c r="W42" s="223"/>
      <c r="X42" s="223" t="s">
        <v>152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153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51"/>
      <c r="D43" s="244"/>
      <c r="E43" s="244"/>
      <c r="F43" s="244"/>
      <c r="G43" s="244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156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32">
        <v>16</v>
      </c>
      <c r="B44" s="233" t="s">
        <v>503</v>
      </c>
      <c r="C44" s="247" t="s">
        <v>504</v>
      </c>
      <c r="D44" s="234" t="s">
        <v>171</v>
      </c>
      <c r="E44" s="235">
        <v>1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7">
        <v>3.0000000000000001E-5</v>
      </c>
      <c r="O44" s="237">
        <f>ROUND(E44*N44,2)</f>
        <v>0</v>
      </c>
      <c r="P44" s="237">
        <v>0</v>
      </c>
      <c r="Q44" s="237">
        <f>ROUND(E44*P44,2)</f>
        <v>0</v>
      </c>
      <c r="R44" s="237" t="s">
        <v>176</v>
      </c>
      <c r="S44" s="237" t="s">
        <v>151</v>
      </c>
      <c r="T44" s="238" t="s">
        <v>151</v>
      </c>
      <c r="U44" s="223">
        <v>0.20599999999999999</v>
      </c>
      <c r="V44" s="223">
        <f>ROUND(E44*U44,2)</f>
        <v>0.21</v>
      </c>
      <c r="W44" s="223"/>
      <c r="X44" s="223" t="s">
        <v>152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153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51"/>
      <c r="D45" s="244"/>
      <c r="E45" s="244"/>
      <c r="F45" s="244"/>
      <c r="G45" s="244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3"/>
      <c r="Z45" s="213"/>
      <c r="AA45" s="213"/>
      <c r="AB45" s="213"/>
      <c r="AC45" s="213"/>
      <c r="AD45" s="213"/>
      <c r="AE45" s="213"/>
      <c r="AF45" s="213"/>
      <c r="AG45" s="213" t="s">
        <v>156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32">
        <v>17</v>
      </c>
      <c r="B46" s="233" t="s">
        <v>505</v>
      </c>
      <c r="C46" s="247" t="s">
        <v>506</v>
      </c>
      <c r="D46" s="234" t="s">
        <v>228</v>
      </c>
      <c r="E46" s="235">
        <v>15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/>
      <c r="S46" s="237" t="s">
        <v>180</v>
      </c>
      <c r="T46" s="238" t="s">
        <v>195</v>
      </c>
      <c r="U46" s="223">
        <v>0.16</v>
      </c>
      <c r="V46" s="223">
        <f>ROUND(E46*U46,2)</f>
        <v>2.4</v>
      </c>
      <c r="W46" s="223"/>
      <c r="X46" s="223" t="s">
        <v>152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153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51"/>
      <c r="D47" s="244"/>
      <c r="E47" s="244"/>
      <c r="F47" s="244"/>
      <c r="G47" s="244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156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32">
        <v>18</v>
      </c>
      <c r="B48" s="233" t="s">
        <v>507</v>
      </c>
      <c r="C48" s="247" t="s">
        <v>508</v>
      </c>
      <c r="D48" s="234" t="s">
        <v>228</v>
      </c>
      <c r="E48" s="235">
        <v>26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/>
      <c r="S48" s="237" t="s">
        <v>180</v>
      </c>
      <c r="T48" s="238" t="s">
        <v>195</v>
      </c>
      <c r="U48" s="223">
        <v>0.06</v>
      </c>
      <c r="V48" s="223">
        <f>ROUND(E48*U48,2)</f>
        <v>1.56</v>
      </c>
      <c r="W48" s="223"/>
      <c r="X48" s="223" t="s">
        <v>152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153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51"/>
      <c r="D49" s="244"/>
      <c r="E49" s="244"/>
      <c r="F49" s="244"/>
      <c r="G49" s="244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156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20">
        <v>19</v>
      </c>
      <c r="B50" s="221" t="s">
        <v>509</v>
      </c>
      <c r="C50" s="258" t="s">
        <v>510</v>
      </c>
      <c r="D50" s="222" t="s">
        <v>0</v>
      </c>
      <c r="E50" s="240"/>
      <c r="F50" s="224"/>
      <c r="G50" s="223">
        <f>ROUND(E50*F50,2)</f>
        <v>0</v>
      </c>
      <c r="H50" s="224"/>
      <c r="I50" s="223">
        <f>ROUND(E50*H50,2)</f>
        <v>0</v>
      </c>
      <c r="J50" s="224"/>
      <c r="K50" s="223">
        <f>ROUND(E50*J50,2)</f>
        <v>0</v>
      </c>
      <c r="L50" s="223">
        <v>21</v>
      </c>
      <c r="M50" s="223">
        <f>G50*(1+L50/100)</f>
        <v>0</v>
      </c>
      <c r="N50" s="223">
        <v>0</v>
      </c>
      <c r="O50" s="223">
        <f>ROUND(E50*N50,2)</f>
        <v>0</v>
      </c>
      <c r="P50" s="223">
        <v>0</v>
      </c>
      <c r="Q50" s="223">
        <f>ROUND(E50*P50,2)</f>
        <v>0</v>
      </c>
      <c r="R50" s="223" t="s">
        <v>176</v>
      </c>
      <c r="S50" s="223" t="s">
        <v>151</v>
      </c>
      <c r="T50" s="223" t="s">
        <v>195</v>
      </c>
      <c r="U50" s="223">
        <v>0</v>
      </c>
      <c r="V50" s="223">
        <f>ROUND(E50*U50,2)</f>
        <v>0</v>
      </c>
      <c r="W50" s="223"/>
      <c r="X50" s="223" t="s">
        <v>244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245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59" t="s">
        <v>246</v>
      </c>
      <c r="D51" s="257"/>
      <c r="E51" s="257"/>
      <c r="F51" s="257"/>
      <c r="G51" s="257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155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20"/>
      <c r="B52" s="221"/>
      <c r="C52" s="249"/>
      <c r="D52" s="241"/>
      <c r="E52" s="241"/>
      <c r="F52" s="241"/>
      <c r="G52" s="241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156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13" x14ac:dyDescent="0.25">
      <c r="A53" s="226" t="s">
        <v>145</v>
      </c>
      <c r="B53" s="227" t="s">
        <v>113</v>
      </c>
      <c r="C53" s="246" t="s">
        <v>114</v>
      </c>
      <c r="D53" s="228"/>
      <c r="E53" s="229"/>
      <c r="F53" s="230"/>
      <c r="G53" s="230">
        <f>SUMIF(AG54:AG55,"&lt;&gt;NOR",G54:G55)</f>
        <v>0</v>
      </c>
      <c r="H53" s="230"/>
      <c r="I53" s="230">
        <f>SUM(I54:I55)</f>
        <v>0</v>
      </c>
      <c r="J53" s="230"/>
      <c r="K53" s="230">
        <f>SUM(K54:K55)</f>
        <v>0</v>
      </c>
      <c r="L53" s="230"/>
      <c r="M53" s="230">
        <f>SUM(M54:M55)</f>
        <v>0</v>
      </c>
      <c r="N53" s="230"/>
      <c r="O53" s="230">
        <f>SUM(O54:O55)</f>
        <v>0</v>
      </c>
      <c r="P53" s="230"/>
      <c r="Q53" s="230">
        <f>SUM(Q54:Q55)</f>
        <v>0</v>
      </c>
      <c r="R53" s="230"/>
      <c r="S53" s="230"/>
      <c r="T53" s="231"/>
      <c r="U53" s="225"/>
      <c r="V53" s="225">
        <f>SUM(V54:V55)</f>
        <v>0</v>
      </c>
      <c r="W53" s="225"/>
      <c r="X53" s="225"/>
      <c r="AG53" t="s">
        <v>146</v>
      </c>
    </row>
    <row r="54" spans="1:60" outlineLevel="1" x14ac:dyDescent="0.25">
      <c r="A54" s="232">
        <v>20</v>
      </c>
      <c r="B54" s="233" t="s">
        <v>511</v>
      </c>
      <c r="C54" s="247" t="s">
        <v>512</v>
      </c>
      <c r="D54" s="234" t="s">
        <v>179</v>
      </c>
      <c r="E54" s="235">
        <v>1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/>
      <c r="S54" s="237" t="s">
        <v>180</v>
      </c>
      <c r="T54" s="238" t="s">
        <v>181</v>
      </c>
      <c r="U54" s="223">
        <v>0</v>
      </c>
      <c r="V54" s="223">
        <f>ROUND(E54*U54,2)</f>
        <v>0</v>
      </c>
      <c r="W54" s="223"/>
      <c r="X54" s="223" t="s">
        <v>309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331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20"/>
      <c r="B55" s="221"/>
      <c r="C55" s="251"/>
      <c r="D55" s="244"/>
      <c r="E55" s="244"/>
      <c r="F55" s="244"/>
      <c r="G55" s="244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156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13" x14ac:dyDescent="0.25">
      <c r="A56" s="226" t="s">
        <v>145</v>
      </c>
      <c r="B56" s="227" t="s">
        <v>115</v>
      </c>
      <c r="C56" s="246" t="s">
        <v>116</v>
      </c>
      <c r="D56" s="228"/>
      <c r="E56" s="229"/>
      <c r="F56" s="230"/>
      <c r="G56" s="230">
        <f>SUMIF(AG57:AG61,"&lt;&gt;NOR",G57:G61)</f>
        <v>0</v>
      </c>
      <c r="H56" s="230"/>
      <c r="I56" s="230">
        <f>SUM(I57:I61)</f>
        <v>0</v>
      </c>
      <c r="J56" s="230"/>
      <c r="K56" s="230">
        <f>SUM(K57:K61)</f>
        <v>0</v>
      </c>
      <c r="L56" s="230"/>
      <c r="M56" s="230">
        <f>SUM(M57:M61)</f>
        <v>0</v>
      </c>
      <c r="N56" s="230"/>
      <c r="O56" s="230">
        <f>SUM(O57:O61)</f>
        <v>0</v>
      </c>
      <c r="P56" s="230"/>
      <c r="Q56" s="230">
        <f>SUM(Q57:Q61)</f>
        <v>0</v>
      </c>
      <c r="R56" s="230"/>
      <c r="S56" s="230"/>
      <c r="T56" s="231"/>
      <c r="U56" s="225"/>
      <c r="V56" s="225">
        <f>SUM(V57:V61)</f>
        <v>2</v>
      </c>
      <c r="W56" s="225"/>
      <c r="X56" s="225"/>
      <c r="AG56" t="s">
        <v>146</v>
      </c>
    </row>
    <row r="57" spans="1:60" outlineLevel="1" x14ac:dyDescent="0.25">
      <c r="A57" s="232">
        <v>21</v>
      </c>
      <c r="B57" s="233" t="s">
        <v>513</v>
      </c>
      <c r="C57" s="247" t="s">
        <v>514</v>
      </c>
      <c r="D57" s="234" t="s">
        <v>159</v>
      </c>
      <c r="E57" s="235">
        <v>0.5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7">
        <v>3.4000000000000002E-4</v>
      </c>
      <c r="O57" s="237">
        <f>ROUND(E57*N57,2)</f>
        <v>0</v>
      </c>
      <c r="P57" s="237">
        <v>0</v>
      </c>
      <c r="Q57" s="237">
        <f>ROUND(E57*P57,2)</f>
        <v>0</v>
      </c>
      <c r="R57" s="237" t="s">
        <v>423</v>
      </c>
      <c r="S57" s="237" t="s">
        <v>151</v>
      </c>
      <c r="T57" s="238" t="s">
        <v>195</v>
      </c>
      <c r="U57" s="223">
        <v>0.39</v>
      </c>
      <c r="V57" s="223">
        <f>ROUND(E57*U57,2)</f>
        <v>0.2</v>
      </c>
      <c r="W57" s="223"/>
      <c r="X57" s="223" t="s">
        <v>152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153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20"/>
      <c r="B58" s="221"/>
      <c r="C58" s="251"/>
      <c r="D58" s="244"/>
      <c r="E58" s="244"/>
      <c r="F58" s="244"/>
      <c r="G58" s="244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156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0" outlineLevel="1" x14ac:dyDescent="0.25">
      <c r="A59" s="232">
        <v>22</v>
      </c>
      <c r="B59" s="233" t="s">
        <v>425</v>
      </c>
      <c r="C59" s="247" t="s">
        <v>426</v>
      </c>
      <c r="D59" s="234" t="s">
        <v>228</v>
      </c>
      <c r="E59" s="235">
        <v>15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7">
        <v>9.0000000000000006E-5</v>
      </c>
      <c r="O59" s="237">
        <f>ROUND(E59*N59,2)</f>
        <v>0</v>
      </c>
      <c r="P59" s="237">
        <v>0</v>
      </c>
      <c r="Q59" s="237">
        <f>ROUND(E59*P59,2)</f>
        <v>0</v>
      </c>
      <c r="R59" s="237" t="s">
        <v>423</v>
      </c>
      <c r="S59" s="237" t="s">
        <v>151</v>
      </c>
      <c r="T59" s="238" t="s">
        <v>151</v>
      </c>
      <c r="U59" s="223">
        <v>0.12</v>
      </c>
      <c r="V59" s="223">
        <f>ROUND(E59*U59,2)</f>
        <v>1.8</v>
      </c>
      <c r="W59" s="223"/>
      <c r="X59" s="223" t="s">
        <v>152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153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20"/>
      <c r="B60" s="221"/>
      <c r="C60" s="248" t="s">
        <v>427</v>
      </c>
      <c r="D60" s="239"/>
      <c r="E60" s="239"/>
      <c r="F60" s="239"/>
      <c r="G60" s="239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155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20"/>
      <c r="B61" s="221"/>
      <c r="C61" s="249"/>
      <c r="D61" s="241"/>
      <c r="E61" s="241"/>
      <c r="F61" s="241"/>
      <c r="G61" s="241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3"/>
      <c r="Z61" s="213"/>
      <c r="AA61" s="213"/>
      <c r="AB61" s="213"/>
      <c r="AC61" s="213"/>
      <c r="AD61" s="213"/>
      <c r="AE61" s="213"/>
      <c r="AF61" s="213"/>
      <c r="AG61" s="213" t="s">
        <v>156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13" x14ac:dyDescent="0.25">
      <c r="A62" s="226" t="s">
        <v>145</v>
      </c>
      <c r="B62" s="227" t="s">
        <v>117</v>
      </c>
      <c r="C62" s="246" t="s">
        <v>27</v>
      </c>
      <c r="D62" s="228"/>
      <c r="E62" s="229"/>
      <c r="F62" s="230"/>
      <c r="G62" s="230">
        <f>SUMIF(AG63:AG70,"&lt;&gt;NOR",G63:G70)</f>
        <v>0</v>
      </c>
      <c r="H62" s="230"/>
      <c r="I62" s="230">
        <f>SUM(I63:I70)</f>
        <v>0</v>
      </c>
      <c r="J62" s="230"/>
      <c r="K62" s="230">
        <f>SUM(K63:K70)</f>
        <v>0</v>
      </c>
      <c r="L62" s="230"/>
      <c r="M62" s="230">
        <f>SUM(M63:M70)</f>
        <v>0</v>
      </c>
      <c r="N62" s="230"/>
      <c r="O62" s="230">
        <f>SUM(O63:O70)</f>
        <v>0</v>
      </c>
      <c r="P62" s="230"/>
      <c r="Q62" s="230">
        <f>SUM(Q63:Q70)</f>
        <v>0</v>
      </c>
      <c r="R62" s="230"/>
      <c r="S62" s="230"/>
      <c r="T62" s="231"/>
      <c r="U62" s="225"/>
      <c r="V62" s="225">
        <f>SUM(V63:V70)</f>
        <v>0</v>
      </c>
      <c r="W62" s="225"/>
      <c r="X62" s="225"/>
      <c r="AG62" t="s">
        <v>146</v>
      </c>
    </row>
    <row r="63" spans="1:60" outlineLevel="1" x14ac:dyDescent="0.25">
      <c r="A63" s="232">
        <v>23</v>
      </c>
      <c r="B63" s="233" t="s">
        <v>515</v>
      </c>
      <c r="C63" s="247" t="s">
        <v>431</v>
      </c>
      <c r="D63" s="234" t="s">
        <v>179</v>
      </c>
      <c r="E63" s="235">
        <v>1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7"/>
      <c r="S63" s="237" t="s">
        <v>180</v>
      </c>
      <c r="T63" s="238" t="s">
        <v>181</v>
      </c>
      <c r="U63" s="223">
        <v>0</v>
      </c>
      <c r="V63" s="223">
        <f>ROUND(E63*U63,2)</f>
        <v>0</v>
      </c>
      <c r="W63" s="223"/>
      <c r="X63" s="223" t="s">
        <v>152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182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51"/>
      <c r="D64" s="244"/>
      <c r="E64" s="244"/>
      <c r="F64" s="244"/>
      <c r="G64" s="244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156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32">
        <v>24</v>
      </c>
      <c r="B65" s="233" t="s">
        <v>516</v>
      </c>
      <c r="C65" s="247" t="s">
        <v>184</v>
      </c>
      <c r="D65" s="234" t="s">
        <v>179</v>
      </c>
      <c r="E65" s="235">
        <v>1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/>
      <c r="S65" s="237" t="s">
        <v>180</v>
      </c>
      <c r="T65" s="238" t="s">
        <v>181</v>
      </c>
      <c r="U65" s="223">
        <v>0</v>
      </c>
      <c r="V65" s="223">
        <f>ROUND(E65*U65,2)</f>
        <v>0</v>
      </c>
      <c r="W65" s="223"/>
      <c r="X65" s="223" t="s">
        <v>152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182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20"/>
      <c r="B66" s="221"/>
      <c r="C66" s="251"/>
      <c r="D66" s="244"/>
      <c r="E66" s="244"/>
      <c r="F66" s="244"/>
      <c r="G66" s="244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156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32">
        <v>25</v>
      </c>
      <c r="B67" s="233" t="s">
        <v>517</v>
      </c>
      <c r="C67" s="247" t="s">
        <v>188</v>
      </c>
      <c r="D67" s="234" t="s">
        <v>179</v>
      </c>
      <c r="E67" s="235">
        <v>1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21</v>
      </c>
      <c r="M67" s="237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7"/>
      <c r="S67" s="237" t="s">
        <v>180</v>
      </c>
      <c r="T67" s="238" t="s">
        <v>181</v>
      </c>
      <c r="U67" s="223">
        <v>0</v>
      </c>
      <c r="V67" s="223">
        <f>ROUND(E67*U67,2)</f>
        <v>0</v>
      </c>
      <c r="W67" s="223"/>
      <c r="X67" s="223" t="s">
        <v>152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182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20"/>
      <c r="B68" s="221"/>
      <c r="C68" s="251"/>
      <c r="D68" s="244"/>
      <c r="E68" s="244"/>
      <c r="F68" s="244"/>
      <c r="G68" s="244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156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32">
        <v>26</v>
      </c>
      <c r="B69" s="233" t="s">
        <v>518</v>
      </c>
      <c r="C69" s="247" t="s">
        <v>190</v>
      </c>
      <c r="D69" s="234" t="s">
        <v>179</v>
      </c>
      <c r="E69" s="235">
        <v>1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7"/>
      <c r="S69" s="237" t="s">
        <v>180</v>
      </c>
      <c r="T69" s="238" t="s">
        <v>181</v>
      </c>
      <c r="U69" s="223">
        <v>0</v>
      </c>
      <c r="V69" s="223">
        <f>ROUND(E69*U69,2)</f>
        <v>0</v>
      </c>
      <c r="W69" s="223"/>
      <c r="X69" s="223" t="s">
        <v>152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182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20"/>
      <c r="B70" s="221"/>
      <c r="C70" s="251"/>
      <c r="D70" s="244"/>
      <c r="E70" s="244"/>
      <c r="F70" s="244"/>
      <c r="G70" s="244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3"/>
      <c r="Z70" s="213"/>
      <c r="AA70" s="213"/>
      <c r="AB70" s="213"/>
      <c r="AC70" s="213"/>
      <c r="AD70" s="213"/>
      <c r="AE70" s="213"/>
      <c r="AF70" s="213"/>
      <c r="AG70" s="213" t="s">
        <v>156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13" x14ac:dyDescent="0.25">
      <c r="A71" s="226" t="s">
        <v>145</v>
      </c>
      <c r="B71" s="227" t="s">
        <v>118</v>
      </c>
      <c r="C71" s="246" t="s">
        <v>28</v>
      </c>
      <c r="D71" s="228"/>
      <c r="E71" s="229"/>
      <c r="F71" s="230"/>
      <c r="G71" s="230">
        <f>SUMIF(AG72:AG77,"&lt;&gt;NOR",G72:G77)</f>
        <v>0</v>
      </c>
      <c r="H71" s="230"/>
      <c r="I71" s="230">
        <f>SUM(I72:I77)</f>
        <v>0</v>
      </c>
      <c r="J71" s="230"/>
      <c r="K71" s="230">
        <f>SUM(K72:K77)</f>
        <v>0</v>
      </c>
      <c r="L71" s="230"/>
      <c r="M71" s="230">
        <f>SUM(M72:M77)</f>
        <v>0</v>
      </c>
      <c r="N71" s="230"/>
      <c r="O71" s="230">
        <f>SUM(O72:O77)</f>
        <v>0</v>
      </c>
      <c r="P71" s="230"/>
      <c r="Q71" s="230">
        <f>SUM(Q72:Q77)</f>
        <v>0</v>
      </c>
      <c r="R71" s="230"/>
      <c r="S71" s="230"/>
      <c r="T71" s="231"/>
      <c r="U71" s="225"/>
      <c r="V71" s="225">
        <f>SUM(V72:V77)</f>
        <v>0</v>
      </c>
      <c r="W71" s="225"/>
      <c r="X71" s="225"/>
      <c r="AG71" t="s">
        <v>146</v>
      </c>
    </row>
    <row r="72" spans="1:60" outlineLevel="1" x14ac:dyDescent="0.25">
      <c r="A72" s="232">
        <v>27</v>
      </c>
      <c r="B72" s="233" t="s">
        <v>519</v>
      </c>
      <c r="C72" s="247" t="s">
        <v>520</v>
      </c>
      <c r="D72" s="234" t="s">
        <v>461</v>
      </c>
      <c r="E72" s="235">
        <v>4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/>
      <c r="S72" s="237" t="s">
        <v>180</v>
      </c>
      <c r="T72" s="238" t="s">
        <v>181</v>
      </c>
      <c r="U72" s="223">
        <v>0</v>
      </c>
      <c r="V72" s="223">
        <f>ROUND(E72*U72,2)</f>
        <v>0</v>
      </c>
      <c r="W72" s="223"/>
      <c r="X72" s="223" t="s">
        <v>196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197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20"/>
      <c r="B73" s="221"/>
      <c r="C73" s="251"/>
      <c r="D73" s="244"/>
      <c r="E73" s="244"/>
      <c r="F73" s="244"/>
      <c r="G73" s="244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3"/>
      <c r="Z73" s="213"/>
      <c r="AA73" s="213"/>
      <c r="AB73" s="213"/>
      <c r="AC73" s="213"/>
      <c r="AD73" s="213"/>
      <c r="AE73" s="213"/>
      <c r="AF73" s="213"/>
      <c r="AG73" s="213" t="s">
        <v>156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32">
        <v>28</v>
      </c>
      <c r="B74" s="233" t="s">
        <v>521</v>
      </c>
      <c r="C74" s="247" t="s">
        <v>522</v>
      </c>
      <c r="D74" s="234" t="s">
        <v>179</v>
      </c>
      <c r="E74" s="235">
        <v>1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7">
        <v>0</v>
      </c>
      <c r="O74" s="237">
        <f>ROUND(E74*N74,2)</f>
        <v>0</v>
      </c>
      <c r="P74" s="237">
        <v>0</v>
      </c>
      <c r="Q74" s="237">
        <f>ROUND(E74*P74,2)</f>
        <v>0</v>
      </c>
      <c r="R74" s="237"/>
      <c r="S74" s="237" t="s">
        <v>180</v>
      </c>
      <c r="T74" s="238" t="s">
        <v>181</v>
      </c>
      <c r="U74" s="223">
        <v>0</v>
      </c>
      <c r="V74" s="223">
        <f>ROUND(E74*U74,2)</f>
        <v>0</v>
      </c>
      <c r="W74" s="223"/>
      <c r="X74" s="223" t="s">
        <v>309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331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20"/>
      <c r="B75" s="221"/>
      <c r="C75" s="251"/>
      <c r="D75" s="244"/>
      <c r="E75" s="244"/>
      <c r="F75" s="244"/>
      <c r="G75" s="244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3"/>
      <c r="Z75" s="213"/>
      <c r="AA75" s="213"/>
      <c r="AB75" s="213"/>
      <c r="AC75" s="213"/>
      <c r="AD75" s="213"/>
      <c r="AE75" s="213"/>
      <c r="AF75" s="213"/>
      <c r="AG75" s="213" t="s">
        <v>156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32">
        <v>29</v>
      </c>
      <c r="B76" s="233" t="s">
        <v>523</v>
      </c>
      <c r="C76" s="247" t="s">
        <v>524</v>
      </c>
      <c r="D76" s="234" t="s">
        <v>179</v>
      </c>
      <c r="E76" s="235">
        <v>1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21</v>
      </c>
      <c r="M76" s="237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7"/>
      <c r="S76" s="237" t="s">
        <v>180</v>
      </c>
      <c r="T76" s="238" t="s">
        <v>181</v>
      </c>
      <c r="U76" s="223">
        <v>0</v>
      </c>
      <c r="V76" s="223">
        <f>ROUND(E76*U76,2)</f>
        <v>0</v>
      </c>
      <c r="W76" s="223"/>
      <c r="X76" s="223" t="s">
        <v>525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526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51"/>
      <c r="D77" s="244"/>
      <c r="E77" s="244"/>
      <c r="F77" s="244"/>
      <c r="G77" s="244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156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x14ac:dyDescent="0.25">
      <c r="A78" s="3"/>
      <c r="B78" s="4"/>
      <c r="C78" s="252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v>15</v>
      </c>
      <c r="AF78">
        <v>21</v>
      </c>
      <c r="AG78" t="s">
        <v>132</v>
      </c>
    </row>
    <row r="79" spans="1:60" ht="13" x14ac:dyDescent="0.25">
      <c r="A79" s="216"/>
      <c r="B79" s="217" t="s">
        <v>29</v>
      </c>
      <c r="C79" s="253"/>
      <c r="D79" s="218"/>
      <c r="E79" s="219"/>
      <c r="F79" s="219"/>
      <c r="G79" s="245">
        <f>G8+G53+G56+G62+G71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f>SUMIF(L7:L77,AE78,G7:G77)</f>
        <v>0</v>
      </c>
      <c r="AF79">
        <f>SUMIF(L7:L77,AF78,G7:G77)</f>
        <v>0</v>
      </c>
      <c r="AG79" t="s">
        <v>198</v>
      </c>
    </row>
    <row r="80" spans="1:60" x14ac:dyDescent="0.25">
      <c r="C80" s="254"/>
      <c r="D80" s="10"/>
      <c r="AG80" t="s">
        <v>199</v>
      </c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rXpmPSuyCDk0s1i7dcrHrdTrRI3XzeAcFtwet5rEPe2EiRLQ/IABWq4u3tue1SEy9D4nudQDA5q14ekm1uPvA==" saltValue="LiZRrXRqaGJSpqHRUh3gcA==" spinCount="100000" sheet="1"/>
  <mergeCells count="40">
    <mergeCell ref="C70:G70"/>
    <mergeCell ref="C73:G73"/>
    <mergeCell ref="C75:G75"/>
    <mergeCell ref="C77:G77"/>
    <mergeCell ref="C58:G58"/>
    <mergeCell ref="C60:G60"/>
    <mergeCell ref="C61:G61"/>
    <mergeCell ref="C64:G64"/>
    <mergeCell ref="C66:G66"/>
    <mergeCell ref="C68:G68"/>
    <mergeCell ref="C45:G45"/>
    <mergeCell ref="C47:G47"/>
    <mergeCell ref="C49:G49"/>
    <mergeCell ref="C51:G51"/>
    <mergeCell ref="C52:G52"/>
    <mergeCell ref="C55:G55"/>
    <mergeCell ref="C33:G33"/>
    <mergeCell ref="C35:G35"/>
    <mergeCell ref="C37:G37"/>
    <mergeCell ref="C39:G39"/>
    <mergeCell ref="C41:G41"/>
    <mergeCell ref="C43:G43"/>
    <mergeCell ref="C21:G21"/>
    <mergeCell ref="C23:G23"/>
    <mergeCell ref="C25:G25"/>
    <mergeCell ref="C27:G27"/>
    <mergeCell ref="C29:G29"/>
    <mergeCell ref="C31:G31"/>
    <mergeCell ref="C12:G12"/>
    <mergeCell ref="C13:G13"/>
    <mergeCell ref="C15:G15"/>
    <mergeCell ref="C16:G16"/>
    <mergeCell ref="C17:G17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5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119</v>
      </c>
      <c r="B1" s="198"/>
      <c r="C1" s="198"/>
      <c r="D1" s="198"/>
      <c r="E1" s="198"/>
      <c r="F1" s="198"/>
      <c r="G1" s="198"/>
      <c r="AG1" t="s">
        <v>120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121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121</v>
      </c>
      <c r="AG3" t="s">
        <v>122</v>
      </c>
    </row>
    <row r="4" spans="1:60" ht="25" customHeight="1" x14ac:dyDescent="0.25">
      <c r="A4" s="203" t="s">
        <v>9</v>
      </c>
      <c r="B4" s="204" t="s">
        <v>62</v>
      </c>
      <c r="C4" s="205" t="s">
        <v>63</v>
      </c>
      <c r="D4" s="206"/>
      <c r="E4" s="206"/>
      <c r="F4" s="206"/>
      <c r="G4" s="207"/>
      <c r="AG4" t="s">
        <v>123</v>
      </c>
    </row>
    <row r="5" spans="1:60" x14ac:dyDescent="0.25">
      <c r="D5" s="10"/>
    </row>
    <row r="6" spans="1:60" ht="37.5" x14ac:dyDescent="0.25">
      <c r="A6" s="209" t="s">
        <v>124</v>
      </c>
      <c r="B6" s="211" t="s">
        <v>125</v>
      </c>
      <c r="C6" s="211" t="s">
        <v>126</v>
      </c>
      <c r="D6" s="210" t="s">
        <v>127</v>
      </c>
      <c r="E6" s="209" t="s">
        <v>128</v>
      </c>
      <c r="F6" s="208" t="s">
        <v>129</v>
      </c>
      <c r="G6" s="209" t="s">
        <v>29</v>
      </c>
      <c r="H6" s="212" t="s">
        <v>30</v>
      </c>
      <c r="I6" s="212" t="s">
        <v>130</v>
      </c>
      <c r="J6" s="212" t="s">
        <v>31</v>
      </c>
      <c r="K6" s="212" t="s">
        <v>131</v>
      </c>
      <c r="L6" s="212" t="s">
        <v>132</v>
      </c>
      <c r="M6" s="212" t="s">
        <v>133</v>
      </c>
      <c r="N6" s="212" t="s">
        <v>134</v>
      </c>
      <c r="O6" s="212" t="s">
        <v>135</v>
      </c>
      <c r="P6" s="212" t="s">
        <v>136</v>
      </c>
      <c r="Q6" s="212" t="s">
        <v>137</v>
      </c>
      <c r="R6" s="212" t="s">
        <v>138</v>
      </c>
      <c r="S6" s="212" t="s">
        <v>139</v>
      </c>
      <c r="T6" s="212" t="s">
        <v>140</v>
      </c>
      <c r="U6" s="212" t="s">
        <v>141</v>
      </c>
      <c r="V6" s="212" t="s">
        <v>142</v>
      </c>
      <c r="W6" s="212" t="s">
        <v>143</v>
      </c>
      <c r="X6" s="212" t="s">
        <v>144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ht="13" x14ac:dyDescent="0.25">
      <c r="A8" s="226" t="s">
        <v>145</v>
      </c>
      <c r="B8" s="227" t="s">
        <v>94</v>
      </c>
      <c r="C8" s="246" t="s">
        <v>95</v>
      </c>
      <c r="D8" s="228"/>
      <c r="E8" s="229"/>
      <c r="F8" s="230"/>
      <c r="G8" s="230">
        <f>SUMIF(AG9:AG13,"&lt;&gt;NOR",G9:G13)</f>
        <v>0</v>
      </c>
      <c r="H8" s="230"/>
      <c r="I8" s="230">
        <f>SUM(I9:I13)</f>
        <v>0</v>
      </c>
      <c r="J8" s="230"/>
      <c r="K8" s="230">
        <f>SUM(K9:K13)</f>
        <v>0</v>
      </c>
      <c r="L8" s="230"/>
      <c r="M8" s="230">
        <f>SUM(M9:M13)</f>
        <v>0</v>
      </c>
      <c r="N8" s="230"/>
      <c r="O8" s="230">
        <f>SUM(O9:O13)</f>
        <v>0</v>
      </c>
      <c r="P8" s="230"/>
      <c r="Q8" s="230">
        <f>SUM(Q9:Q13)</f>
        <v>0</v>
      </c>
      <c r="R8" s="230"/>
      <c r="S8" s="230"/>
      <c r="T8" s="231"/>
      <c r="U8" s="225"/>
      <c r="V8" s="225">
        <f>SUM(V9:V13)</f>
        <v>2.1</v>
      </c>
      <c r="W8" s="225"/>
      <c r="X8" s="225"/>
      <c r="AG8" t="s">
        <v>146</v>
      </c>
    </row>
    <row r="9" spans="1:60" ht="20" outlineLevel="1" x14ac:dyDescent="0.25">
      <c r="A9" s="232">
        <v>1</v>
      </c>
      <c r="B9" s="233" t="s">
        <v>527</v>
      </c>
      <c r="C9" s="247" t="s">
        <v>528</v>
      </c>
      <c r="D9" s="234" t="s">
        <v>159</v>
      </c>
      <c r="E9" s="235">
        <v>7.5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5.9999999999999995E-4</v>
      </c>
      <c r="O9" s="237">
        <f>ROUND(E9*N9,2)</f>
        <v>0</v>
      </c>
      <c r="P9" s="237">
        <v>0</v>
      </c>
      <c r="Q9" s="237">
        <f>ROUND(E9*P9,2)</f>
        <v>0</v>
      </c>
      <c r="R9" s="237" t="s">
        <v>218</v>
      </c>
      <c r="S9" s="237" t="s">
        <v>151</v>
      </c>
      <c r="T9" s="238" t="s">
        <v>195</v>
      </c>
      <c r="U9" s="223">
        <v>0.28000000000000003</v>
      </c>
      <c r="V9" s="223">
        <f>ROUND(E9*U9,2)</f>
        <v>2.1</v>
      </c>
      <c r="W9" s="223"/>
      <c r="X9" s="223" t="s">
        <v>152</v>
      </c>
      <c r="Y9" s="213"/>
      <c r="Z9" s="213"/>
      <c r="AA9" s="213"/>
      <c r="AB9" s="213"/>
      <c r="AC9" s="213"/>
      <c r="AD9" s="213"/>
      <c r="AE9" s="213"/>
      <c r="AF9" s="213"/>
      <c r="AG9" s="213" t="s">
        <v>153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6" t="s">
        <v>474</v>
      </c>
      <c r="D10" s="255"/>
      <c r="E10" s="255"/>
      <c r="F10" s="255"/>
      <c r="G10" s="255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49"/>
      <c r="D11" s="241"/>
      <c r="E11" s="241"/>
      <c r="F11" s="241"/>
      <c r="G11" s="241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156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32">
        <v>2</v>
      </c>
      <c r="B12" s="233" t="s">
        <v>529</v>
      </c>
      <c r="C12" s="247" t="s">
        <v>530</v>
      </c>
      <c r="D12" s="234" t="s">
        <v>531</v>
      </c>
      <c r="E12" s="235">
        <v>7.5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180</v>
      </c>
      <c r="T12" s="238" t="s">
        <v>181</v>
      </c>
      <c r="U12" s="223">
        <v>0</v>
      </c>
      <c r="V12" s="223">
        <f>ROUND(E12*U12,2)</f>
        <v>0</v>
      </c>
      <c r="W12" s="223"/>
      <c r="X12" s="223" t="s">
        <v>309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331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51"/>
      <c r="D13" s="244"/>
      <c r="E13" s="244"/>
      <c r="F13" s="244"/>
      <c r="G13" s="244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156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13" x14ac:dyDescent="0.25">
      <c r="A14" s="226" t="s">
        <v>145</v>
      </c>
      <c r="B14" s="227" t="s">
        <v>102</v>
      </c>
      <c r="C14" s="246" t="s">
        <v>63</v>
      </c>
      <c r="D14" s="228"/>
      <c r="E14" s="229"/>
      <c r="F14" s="230"/>
      <c r="G14" s="230">
        <f>SUMIF(AG15:AG36,"&lt;&gt;NOR",G15:G36)</f>
        <v>0</v>
      </c>
      <c r="H14" s="230"/>
      <c r="I14" s="230">
        <f>SUM(I15:I36)</f>
        <v>0</v>
      </c>
      <c r="J14" s="230"/>
      <c r="K14" s="230">
        <f>SUM(K15:K36)</f>
        <v>0</v>
      </c>
      <c r="L14" s="230"/>
      <c r="M14" s="230">
        <f>SUM(M15:M36)</f>
        <v>0</v>
      </c>
      <c r="N14" s="230"/>
      <c r="O14" s="230">
        <f>SUM(O15:O36)</f>
        <v>0</v>
      </c>
      <c r="P14" s="230"/>
      <c r="Q14" s="230">
        <f>SUM(Q15:Q36)</f>
        <v>0</v>
      </c>
      <c r="R14" s="230"/>
      <c r="S14" s="230"/>
      <c r="T14" s="231"/>
      <c r="U14" s="225"/>
      <c r="V14" s="225">
        <f>SUM(V15:V36)</f>
        <v>60.8</v>
      </c>
      <c r="W14" s="225"/>
      <c r="X14" s="225"/>
      <c r="AG14" t="s">
        <v>146</v>
      </c>
    </row>
    <row r="15" spans="1:60" outlineLevel="1" x14ac:dyDescent="0.25">
      <c r="A15" s="232">
        <v>3</v>
      </c>
      <c r="B15" s="233" t="s">
        <v>532</v>
      </c>
      <c r="C15" s="247" t="s">
        <v>533</v>
      </c>
      <c r="D15" s="234" t="s">
        <v>531</v>
      </c>
      <c r="E15" s="235">
        <v>27.2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180</v>
      </c>
      <c r="T15" s="238" t="s">
        <v>181</v>
      </c>
      <c r="U15" s="223">
        <v>0</v>
      </c>
      <c r="V15" s="223">
        <f>ROUND(E15*U15,2)</f>
        <v>0</v>
      </c>
      <c r="W15" s="223"/>
      <c r="X15" s="223" t="s">
        <v>309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331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51"/>
      <c r="D16" s="244"/>
      <c r="E16" s="244"/>
      <c r="F16" s="244"/>
      <c r="G16" s="244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156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32">
        <v>4</v>
      </c>
      <c r="B17" s="233" t="s">
        <v>534</v>
      </c>
      <c r="C17" s="247" t="s">
        <v>535</v>
      </c>
      <c r="D17" s="234" t="s">
        <v>531</v>
      </c>
      <c r="E17" s="235">
        <v>6.85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180</v>
      </c>
      <c r="T17" s="238" t="s">
        <v>181</v>
      </c>
      <c r="U17" s="223">
        <v>0</v>
      </c>
      <c r="V17" s="223">
        <f>ROUND(E17*U17,2)</f>
        <v>0</v>
      </c>
      <c r="W17" s="223"/>
      <c r="X17" s="223" t="s">
        <v>309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331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51"/>
      <c r="D18" s="244"/>
      <c r="E18" s="244"/>
      <c r="F18" s="244"/>
      <c r="G18" s="244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156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32">
        <v>5</v>
      </c>
      <c r="B19" s="233" t="s">
        <v>536</v>
      </c>
      <c r="C19" s="247" t="s">
        <v>537</v>
      </c>
      <c r="D19" s="234" t="s">
        <v>538</v>
      </c>
      <c r="E19" s="235">
        <v>6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180</v>
      </c>
      <c r="T19" s="238" t="s">
        <v>181</v>
      </c>
      <c r="U19" s="223">
        <v>0</v>
      </c>
      <c r="V19" s="223">
        <f>ROUND(E19*U19,2)</f>
        <v>0</v>
      </c>
      <c r="W19" s="223"/>
      <c r="X19" s="223" t="s">
        <v>309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331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51"/>
      <c r="D20" s="244"/>
      <c r="E20" s="244"/>
      <c r="F20" s="244"/>
      <c r="G20" s="244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156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32">
        <v>6</v>
      </c>
      <c r="B21" s="233" t="s">
        <v>539</v>
      </c>
      <c r="C21" s="247" t="s">
        <v>540</v>
      </c>
      <c r="D21" s="234" t="s">
        <v>171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180</v>
      </c>
      <c r="T21" s="238" t="s">
        <v>181</v>
      </c>
      <c r="U21" s="223">
        <v>0</v>
      </c>
      <c r="V21" s="223">
        <f>ROUND(E21*U21,2)</f>
        <v>0</v>
      </c>
      <c r="W21" s="223"/>
      <c r="X21" s="223" t="s">
        <v>152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153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51"/>
      <c r="D22" s="244"/>
      <c r="E22" s="244"/>
      <c r="F22" s="244"/>
      <c r="G22" s="244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156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32">
        <v>7</v>
      </c>
      <c r="B23" s="233" t="s">
        <v>541</v>
      </c>
      <c r="C23" s="247" t="s">
        <v>542</v>
      </c>
      <c r="D23" s="234" t="s">
        <v>455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180</v>
      </c>
      <c r="T23" s="238" t="s">
        <v>181</v>
      </c>
      <c r="U23" s="223">
        <v>0</v>
      </c>
      <c r="V23" s="223">
        <f>ROUND(E23*U23,2)</f>
        <v>0</v>
      </c>
      <c r="W23" s="223"/>
      <c r="X23" s="223" t="s">
        <v>309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331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51"/>
      <c r="D24" s="244"/>
      <c r="E24" s="244"/>
      <c r="F24" s="244"/>
      <c r="G24" s="244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156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32">
        <v>8</v>
      </c>
      <c r="B25" s="233" t="s">
        <v>543</v>
      </c>
      <c r="C25" s="247" t="s">
        <v>544</v>
      </c>
      <c r="D25" s="234" t="s">
        <v>455</v>
      </c>
      <c r="E25" s="235">
        <v>1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180</v>
      </c>
      <c r="T25" s="238" t="s">
        <v>181</v>
      </c>
      <c r="U25" s="223">
        <v>0</v>
      </c>
      <c r="V25" s="223">
        <f>ROUND(E25*U25,2)</f>
        <v>0</v>
      </c>
      <c r="W25" s="223"/>
      <c r="X25" s="223" t="s">
        <v>309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331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20"/>
      <c r="B26" s="221"/>
      <c r="C26" s="251"/>
      <c r="D26" s="244"/>
      <c r="E26" s="244"/>
      <c r="F26" s="244"/>
      <c r="G26" s="244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156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32">
        <v>9</v>
      </c>
      <c r="B27" s="233" t="s">
        <v>545</v>
      </c>
      <c r="C27" s="247" t="s">
        <v>546</v>
      </c>
      <c r="D27" s="234" t="s">
        <v>455</v>
      </c>
      <c r="E27" s="235">
        <v>1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180</v>
      </c>
      <c r="T27" s="238" t="s">
        <v>181</v>
      </c>
      <c r="U27" s="223">
        <v>0</v>
      </c>
      <c r="V27" s="223">
        <f>ROUND(E27*U27,2)</f>
        <v>0</v>
      </c>
      <c r="W27" s="223"/>
      <c r="X27" s="223" t="s">
        <v>309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547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/>
      <c r="B28" s="221"/>
      <c r="C28" s="251"/>
      <c r="D28" s="244"/>
      <c r="E28" s="244"/>
      <c r="F28" s="244"/>
      <c r="G28" s="244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156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32">
        <v>10</v>
      </c>
      <c r="B29" s="233" t="s">
        <v>548</v>
      </c>
      <c r="C29" s="247" t="s">
        <v>549</v>
      </c>
      <c r="D29" s="234" t="s">
        <v>171</v>
      </c>
      <c r="E29" s="235">
        <v>6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 t="s">
        <v>229</v>
      </c>
      <c r="S29" s="237" t="s">
        <v>151</v>
      </c>
      <c r="T29" s="238" t="s">
        <v>151</v>
      </c>
      <c r="U29" s="223">
        <v>0.77</v>
      </c>
      <c r="V29" s="223">
        <f>ROUND(E29*U29,2)</f>
        <v>4.62</v>
      </c>
      <c r="W29" s="223"/>
      <c r="X29" s="223" t="s">
        <v>152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153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/>
      <c r="B30" s="221"/>
      <c r="C30" s="251"/>
      <c r="D30" s="244"/>
      <c r="E30" s="244"/>
      <c r="F30" s="244"/>
      <c r="G30" s="244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156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32">
        <v>11</v>
      </c>
      <c r="B31" s="233" t="s">
        <v>550</v>
      </c>
      <c r="C31" s="247" t="s">
        <v>551</v>
      </c>
      <c r="D31" s="234" t="s">
        <v>159</v>
      </c>
      <c r="E31" s="235">
        <v>34.049999999999997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180</v>
      </c>
      <c r="T31" s="238" t="s">
        <v>151</v>
      </c>
      <c r="U31" s="223">
        <v>1.65</v>
      </c>
      <c r="V31" s="223">
        <f>ROUND(E31*U31,2)</f>
        <v>56.18</v>
      </c>
      <c r="W31" s="223"/>
      <c r="X31" s="223" t="s">
        <v>152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153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20"/>
      <c r="B32" s="221"/>
      <c r="C32" s="251"/>
      <c r="D32" s="244"/>
      <c r="E32" s="244"/>
      <c r="F32" s="244"/>
      <c r="G32" s="244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156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32">
        <v>12</v>
      </c>
      <c r="B33" s="233" t="s">
        <v>552</v>
      </c>
      <c r="C33" s="247" t="s">
        <v>553</v>
      </c>
      <c r="D33" s="234" t="s">
        <v>179</v>
      </c>
      <c r="E33" s="235">
        <v>1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180</v>
      </c>
      <c r="T33" s="238" t="s">
        <v>181</v>
      </c>
      <c r="U33" s="223">
        <v>0</v>
      </c>
      <c r="V33" s="223">
        <f>ROUND(E33*U33,2)</f>
        <v>0</v>
      </c>
      <c r="W33" s="223"/>
      <c r="X33" s="223" t="s">
        <v>152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153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20"/>
      <c r="B34" s="221"/>
      <c r="C34" s="251"/>
      <c r="D34" s="244"/>
      <c r="E34" s="244"/>
      <c r="F34" s="244"/>
      <c r="G34" s="244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156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>
        <v>13</v>
      </c>
      <c r="B35" s="221" t="s">
        <v>554</v>
      </c>
      <c r="C35" s="258" t="s">
        <v>555</v>
      </c>
      <c r="D35" s="222" t="s">
        <v>0</v>
      </c>
      <c r="E35" s="240"/>
      <c r="F35" s="224"/>
      <c r="G35" s="223">
        <f>ROUND(E35*F35,2)</f>
        <v>0</v>
      </c>
      <c r="H35" s="224"/>
      <c r="I35" s="223">
        <f>ROUND(E35*H35,2)</f>
        <v>0</v>
      </c>
      <c r="J35" s="224"/>
      <c r="K35" s="223">
        <f>ROUND(E35*J35,2)</f>
        <v>0</v>
      </c>
      <c r="L35" s="223">
        <v>21</v>
      </c>
      <c r="M35" s="223">
        <f>G35*(1+L35/100)</f>
        <v>0</v>
      </c>
      <c r="N35" s="223">
        <v>0</v>
      </c>
      <c r="O35" s="223">
        <f>ROUND(E35*N35,2)</f>
        <v>0</v>
      </c>
      <c r="P35" s="223">
        <v>0</v>
      </c>
      <c r="Q35" s="223">
        <f>ROUND(E35*P35,2)</f>
        <v>0</v>
      </c>
      <c r="R35" s="223"/>
      <c r="S35" s="223" t="s">
        <v>180</v>
      </c>
      <c r="T35" s="223" t="s">
        <v>181</v>
      </c>
      <c r="U35" s="223">
        <v>0</v>
      </c>
      <c r="V35" s="223">
        <f>ROUND(E35*U35,2)</f>
        <v>0</v>
      </c>
      <c r="W35" s="223"/>
      <c r="X35" s="223" t="s">
        <v>244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245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20"/>
      <c r="B36" s="221"/>
      <c r="C36" s="249"/>
      <c r="D36" s="241"/>
      <c r="E36" s="241"/>
      <c r="F36" s="241"/>
      <c r="G36" s="241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156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13" x14ac:dyDescent="0.25">
      <c r="A37" s="226" t="s">
        <v>145</v>
      </c>
      <c r="B37" s="227" t="s">
        <v>117</v>
      </c>
      <c r="C37" s="246" t="s">
        <v>27</v>
      </c>
      <c r="D37" s="228"/>
      <c r="E37" s="229"/>
      <c r="F37" s="230"/>
      <c r="G37" s="230">
        <f>SUMIF(AG38:AG58,"&lt;&gt;NOR",G38:G58)</f>
        <v>0</v>
      </c>
      <c r="H37" s="230"/>
      <c r="I37" s="230">
        <f>SUM(I38:I58)</f>
        <v>0</v>
      </c>
      <c r="J37" s="230"/>
      <c r="K37" s="230">
        <f>SUM(K38:K58)</f>
        <v>0</v>
      </c>
      <c r="L37" s="230"/>
      <c r="M37" s="230">
        <f>SUM(M38:M58)</f>
        <v>0</v>
      </c>
      <c r="N37" s="230"/>
      <c r="O37" s="230">
        <f>SUM(O38:O58)</f>
        <v>0</v>
      </c>
      <c r="P37" s="230"/>
      <c r="Q37" s="230">
        <f>SUM(Q38:Q58)</f>
        <v>0</v>
      </c>
      <c r="R37" s="230"/>
      <c r="S37" s="230"/>
      <c r="T37" s="231"/>
      <c r="U37" s="225"/>
      <c r="V37" s="225">
        <f>SUM(V38:V58)</f>
        <v>8</v>
      </c>
      <c r="W37" s="225"/>
      <c r="X37" s="225"/>
      <c r="AG37" t="s">
        <v>146</v>
      </c>
    </row>
    <row r="38" spans="1:60" outlineLevel="1" x14ac:dyDescent="0.25">
      <c r="A38" s="232">
        <v>14</v>
      </c>
      <c r="B38" s="233" t="s">
        <v>556</v>
      </c>
      <c r="C38" s="247" t="s">
        <v>348</v>
      </c>
      <c r="D38" s="234" t="s">
        <v>349</v>
      </c>
      <c r="E38" s="235">
        <v>1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/>
      <c r="S38" s="237" t="s">
        <v>180</v>
      </c>
      <c r="T38" s="238" t="s">
        <v>181</v>
      </c>
      <c r="U38" s="223">
        <v>0</v>
      </c>
      <c r="V38" s="223">
        <f>ROUND(E38*U38,2)</f>
        <v>0</v>
      </c>
      <c r="W38" s="223"/>
      <c r="X38" s="223" t="s">
        <v>152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153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51"/>
      <c r="D39" s="244"/>
      <c r="E39" s="244"/>
      <c r="F39" s="244"/>
      <c r="G39" s="244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156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32">
        <v>15</v>
      </c>
      <c r="B40" s="233" t="s">
        <v>557</v>
      </c>
      <c r="C40" s="247" t="s">
        <v>351</v>
      </c>
      <c r="D40" s="234" t="s">
        <v>349</v>
      </c>
      <c r="E40" s="235">
        <v>1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/>
      <c r="S40" s="237" t="s">
        <v>180</v>
      </c>
      <c r="T40" s="238" t="s">
        <v>181</v>
      </c>
      <c r="U40" s="223">
        <v>0</v>
      </c>
      <c r="V40" s="223">
        <f>ROUND(E40*U40,2)</f>
        <v>0</v>
      </c>
      <c r="W40" s="223"/>
      <c r="X40" s="223" t="s">
        <v>152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153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51"/>
      <c r="D41" s="244"/>
      <c r="E41" s="244"/>
      <c r="F41" s="244"/>
      <c r="G41" s="244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156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32">
        <v>16</v>
      </c>
      <c r="B42" s="233" t="s">
        <v>558</v>
      </c>
      <c r="C42" s="247" t="s">
        <v>188</v>
      </c>
      <c r="D42" s="234" t="s">
        <v>179</v>
      </c>
      <c r="E42" s="235">
        <v>1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/>
      <c r="S42" s="237" t="s">
        <v>180</v>
      </c>
      <c r="T42" s="238" t="s">
        <v>181</v>
      </c>
      <c r="U42" s="223">
        <v>0</v>
      </c>
      <c r="V42" s="223">
        <f>ROUND(E42*U42,2)</f>
        <v>0</v>
      </c>
      <c r="W42" s="223"/>
      <c r="X42" s="223" t="s">
        <v>152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182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51"/>
      <c r="D43" s="244"/>
      <c r="E43" s="244"/>
      <c r="F43" s="244"/>
      <c r="G43" s="244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156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32">
        <v>17</v>
      </c>
      <c r="B44" s="233" t="s">
        <v>559</v>
      </c>
      <c r="C44" s="247" t="s">
        <v>190</v>
      </c>
      <c r="D44" s="234" t="s">
        <v>179</v>
      </c>
      <c r="E44" s="235">
        <v>1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7"/>
      <c r="S44" s="237" t="s">
        <v>180</v>
      </c>
      <c r="T44" s="238" t="s">
        <v>181</v>
      </c>
      <c r="U44" s="223">
        <v>0</v>
      </c>
      <c r="V44" s="223">
        <f>ROUND(E44*U44,2)</f>
        <v>0</v>
      </c>
      <c r="W44" s="223"/>
      <c r="X44" s="223" t="s">
        <v>152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182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51"/>
      <c r="D45" s="244"/>
      <c r="E45" s="244"/>
      <c r="F45" s="244"/>
      <c r="G45" s="244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3"/>
      <c r="Z45" s="213"/>
      <c r="AA45" s="213"/>
      <c r="AB45" s="213"/>
      <c r="AC45" s="213"/>
      <c r="AD45" s="213"/>
      <c r="AE45" s="213"/>
      <c r="AF45" s="213"/>
      <c r="AG45" s="213" t="s">
        <v>156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32">
        <v>18</v>
      </c>
      <c r="B46" s="233" t="s">
        <v>443</v>
      </c>
      <c r="C46" s="247" t="s">
        <v>444</v>
      </c>
      <c r="D46" s="234" t="s">
        <v>193</v>
      </c>
      <c r="E46" s="235">
        <v>4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 t="s">
        <v>194</v>
      </c>
      <c r="S46" s="237" t="s">
        <v>151</v>
      </c>
      <c r="T46" s="238" t="s">
        <v>195</v>
      </c>
      <c r="U46" s="223">
        <v>1</v>
      </c>
      <c r="V46" s="223">
        <f>ROUND(E46*U46,2)</f>
        <v>4</v>
      </c>
      <c r="W46" s="223"/>
      <c r="X46" s="223" t="s">
        <v>196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197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51"/>
      <c r="D47" s="244"/>
      <c r="E47" s="244"/>
      <c r="F47" s="244"/>
      <c r="G47" s="244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156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32">
        <v>19</v>
      </c>
      <c r="B48" s="233" t="s">
        <v>191</v>
      </c>
      <c r="C48" s="247" t="s">
        <v>192</v>
      </c>
      <c r="D48" s="234" t="s">
        <v>193</v>
      </c>
      <c r="E48" s="235">
        <v>4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 t="s">
        <v>194</v>
      </c>
      <c r="S48" s="237" t="s">
        <v>151</v>
      </c>
      <c r="T48" s="238" t="s">
        <v>195</v>
      </c>
      <c r="U48" s="223">
        <v>1</v>
      </c>
      <c r="V48" s="223">
        <f>ROUND(E48*U48,2)</f>
        <v>4</v>
      </c>
      <c r="W48" s="223"/>
      <c r="X48" s="223" t="s">
        <v>196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197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51"/>
      <c r="D49" s="244"/>
      <c r="E49" s="244"/>
      <c r="F49" s="244"/>
      <c r="G49" s="244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156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32">
        <v>20</v>
      </c>
      <c r="B50" s="233" t="s">
        <v>519</v>
      </c>
      <c r="C50" s="247" t="s">
        <v>520</v>
      </c>
      <c r="D50" s="234" t="s">
        <v>461</v>
      </c>
      <c r="E50" s="235">
        <v>4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/>
      <c r="S50" s="237" t="s">
        <v>180</v>
      </c>
      <c r="T50" s="238" t="s">
        <v>181</v>
      </c>
      <c r="U50" s="223">
        <v>0</v>
      </c>
      <c r="V50" s="223">
        <f>ROUND(E50*U50,2)</f>
        <v>0</v>
      </c>
      <c r="W50" s="223"/>
      <c r="X50" s="223" t="s">
        <v>196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197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51"/>
      <c r="D51" s="244"/>
      <c r="E51" s="244"/>
      <c r="F51" s="244"/>
      <c r="G51" s="244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156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32">
        <v>21</v>
      </c>
      <c r="B52" s="233" t="s">
        <v>521</v>
      </c>
      <c r="C52" s="247" t="s">
        <v>560</v>
      </c>
      <c r="D52" s="234" t="s">
        <v>179</v>
      </c>
      <c r="E52" s="235">
        <v>1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/>
      <c r="S52" s="237" t="s">
        <v>180</v>
      </c>
      <c r="T52" s="238" t="s">
        <v>181</v>
      </c>
      <c r="U52" s="223">
        <v>0</v>
      </c>
      <c r="V52" s="223">
        <f>ROUND(E52*U52,2)</f>
        <v>0</v>
      </c>
      <c r="W52" s="223"/>
      <c r="X52" s="223" t="s">
        <v>309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331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20"/>
      <c r="B53" s="221"/>
      <c r="C53" s="251"/>
      <c r="D53" s="244"/>
      <c r="E53" s="244"/>
      <c r="F53" s="244"/>
      <c r="G53" s="244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156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32">
        <v>22</v>
      </c>
      <c r="B54" s="233" t="s">
        <v>561</v>
      </c>
      <c r="C54" s="247" t="s">
        <v>562</v>
      </c>
      <c r="D54" s="234" t="s">
        <v>455</v>
      </c>
      <c r="E54" s="235">
        <v>1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/>
      <c r="S54" s="237" t="s">
        <v>180</v>
      </c>
      <c r="T54" s="238" t="s">
        <v>181</v>
      </c>
      <c r="U54" s="223">
        <v>0</v>
      </c>
      <c r="V54" s="223">
        <f>ROUND(E54*U54,2)</f>
        <v>0</v>
      </c>
      <c r="W54" s="223"/>
      <c r="X54" s="223" t="s">
        <v>309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331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20"/>
      <c r="B55" s="221"/>
      <c r="C55" s="251"/>
      <c r="D55" s="244"/>
      <c r="E55" s="244"/>
      <c r="F55" s="244"/>
      <c r="G55" s="244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156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32">
        <v>23</v>
      </c>
      <c r="B56" s="233" t="s">
        <v>563</v>
      </c>
      <c r="C56" s="247" t="s">
        <v>564</v>
      </c>
      <c r="D56" s="234" t="s">
        <v>565</v>
      </c>
      <c r="E56" s="235">
        <v>1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/>
      <c r="S56" s="237" t="s">
        <v>180</v>
      </c>
      <c r="T56" s="238" t="s">
        <v>181</v>
      </c>
      <c r="U56" s="223">
        <v>0</v>
      </c>
      <c r="V56" s="223">
        <f>ROUND(E56*U56,2)</f>
        <v>0</v>
      </c>
      <c r="W56" s="223"/>
      <c r="X56" s="223" t="s">
        <v>566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567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20"/>
      <c r="B57" s="221"/>
      <c r="C57" s="256" t="s">
        <v>568</v>
      </c>
      <c r="D57" s="255"/>
      <c r="E57" s="255"/>
      <c r="F57" s="255"/>
      <c r="G57" s="255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3"/>
      <c r="Z57" s="213"/>
      <c r="AA57" s="213"/>
      <c r="AB57" s="213"/>
      <c r="AC57" s="213"/>
      <c r="AD57" s="213"/>
      <c r="AE57" s="213"/>
      <c r="AF57" s="213"/>
      <c r="AG57" s="213" t="s">
        <v>164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42" t="str">
        <f>C57</f>
        <v>Náklady na vyhotovení dokumentace skutečného provedení stavby a její předání objednateli v požadované formě a požadovaném počtu.</v>
      </c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20"/>
      <c r="B58" s="221"/>
      <c r="C58" s="249"/>
      <c r="D58" s="241"/>
      <c r="E58" s="241"/>
      <c r="F58" s="241"/>
      <c r="G58" s="241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156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x14ac:dyDescent="0.25">
      <c r="A59" s="3"/>
      <c r="B59" s="4"/>
      <c r="C59" s="252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132</v>
      </c>
    </row>
    <row r="60" spans="1:60" ht="13" x14ac:dyDescent="0.25">
      <c r="A60" s="216"/>
      <c r="B60" s="217" t="s">
        <v>29</v>
      </c>
      <c r="C60" s="253"/>
      <c r="D60" s="218"/>
      <c r="E60" s="219"/>
      <c r="F60" s="219"/>
      <c r="G60" s="245">
        <f>G8+G14+G37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198</v>
      </c>
    </row>
    <row r="61" spans="1:60" x14ac:dyDescent="0.25">
      <c r="C61" s="254"/>
      <c r="D61" s="10"/>
      <c r="AG61" t="s">
        <v>199</v>
      </c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9WuJPfzUfsrDi7bzNk1KAYz+YGfDBncdWWz+TNfTE8SV6P51uan4L1ZGKsr3+qOfhhwsonF37d5B3w9qkJYLQ==" saltValue="7eftSXWu0Ko9Hsf56EsU1w==" spinCount="100000" sheet="1"/>
  <mergeCells count="29">
    <mergeCell ref="C51:G51"/>
    <mergeCell ref="C53:G53"/>
    <mergeCell ref="C55:G55"/>
    <mergeCell ref="C57:G57"/>
    <mergeCell ref="C58:G58"/>
    <mergeCell ref="C39:G39"/>
    <mergeCell ref="C41:G41"/>
    <mergeCell ref="C43:G43"/>
    <mergeCell ref="C45:G45"/>
    <mergeCell ref="C47:G47"/>
    <mergeCell ref="C49:G49"/>
    <mergeCell ref="C26:G26"/>
    <mergeCell ref="C28:G28"/>
    <mergeCell ref="C30:G30"/>
    <mergeCell ref="C32:G32"/>
    <mergeCell ref="C34:G34"/>
    <mergeCell ref="C36:G36"/>
    <mergeCell ref="C13:G13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5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8" t="s">
        <v>119</v>
      </c>
      <c r="B1" s="198"/>
      <c r="C1" s="198"/>
      <c r="D1" s="198"/>
      <c r="E1" s="198"/>
      <c r="F1" s="198"/>
      <c r="G1" s="198"/>
      <c r="AG1" t="s">
        <v>120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121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121</v>
      </c>
      <c r="AG3" t="s">
        <v>122</v>
      </c>
    </row>
    <row r="4" spans="1:60" ht="25" customHeight="1" x14ac:dyDescent="0.25">
      <c r="A4" s="203" t="s">
        <v>9</v>
      </c>
      <c r="B4" s="204" t="s">
        <v>64</v>
      </c>
      <c r="C4" s="205" t="s">
        <v>65</v>
      </c>
      <c r="D4" s="206"/>
      <c r="E4" s="206"/>
      <c r="F4" s="206"/>
      <c r="G4" s="207"/>
      <c r="AG4" t="s">
        <v>123</v>
      </c>
    </row>
    <row r="5" spans="1:60" x14ac:dyDescent="0.25">
      <c r="D5" s="10"/>
    </row>
    <row r="6" spans="1:60" ht="37.5" x14ac:dyDescent="0.25">
      <c r="A6" s="209" t="s">
        <v>124</v>
      </c>
      <c r="B6" s="211" t="s">
        <v>125</v>
      </c>
      <c r="C6" s="211" t="s">
        <v>126</v>
      </c>
      <c r="D6" s="210" t="s">
        <v>127</v>
      </c>
      <c r="E6" s="209" t="s">
        <v>128</v>
      </c>
      <c r="F6" s="208" t="s">
        <v>129</v>
      </c>
      <c r="G6" s="209" t="s">
        <v>29</v>
      </c>
      <c r="H6" s="212" t="s">
        <v>30</v>
      </c>
      <c r="I6" s="212" t="s">
        <v>130</v>
      </c>
      <c r="J6" s="212" t="s">
        <v>31</v>
      </c>
      <c r="K6" s="212" t="s">
        <v>131</v>
      </c>
      <c r="L6" s="212" t="s">
        <v>132</v>
      </c>
      <c r="M6" s="212" t="s">
        <v>133</v>
      </c>
      <c r="N6" s="212" t="s">
        <v>134</v>
      </c>
      <c r="O6" s="212" t="s">
        <v>135</v>
      </c>
      <c r="P6" s="212" t="s">
        <v>136</v>
      </c>
      <c r="Q6" s="212" t="s">
        <v>137</v>
      </c>
      <c r="R6" s="212" t="s">
        <v>138</v>
      </c>
      <c r="S6" s="212" t="s">
        <v>139</v>
      </c>
      <c r="T6" s="212" t="s">
        <v>140</v>
      </c>
      <c r="U6" s="212" t="s">
        <v>141</v>
      </c>
      <c r="V6" s="212" t="s">
        <v>142</v>
      </c>
      <c r="W6" s="212" t="s">
        <v>143</v>
      </c>
      <c r="X6" s="212" t="s">
        <v>144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ht="13" x14ac:dyDescent="0.25">
      <c r="A8" s="226" t="s">
        <v>145</v>
      </c>
      <c r="B8" s="227" t="s">
        <v>70</v>
      </c>
      <c r="C8" s="246" t="s">
        <v>71</v>
      </c>
      <c r="D8" s="228"/>
      <c r="E8" s="229"/>
      <c r="F8" s="230"/>
      <c r="G8" s="230">
        <f>SUMIF(AG9:AG44,"&lt;&gt;NOR",G9:G44)</f>
        <v>0</v>
      </c>
      <c r="H8" s="230"/>
      <c r="I8" s="230">
        <f>SUM(I9:I44)</f>
        <v>0</v>
      </c>
      <c r="J8" s="230"/>
      <c r="K8" s="230">
        <f>SUM(K9:K44)</f>
        <v>0</v>
      </c>
      <c r="L8" s="230"/>
      <c r="M8" s="230">
        <f>SUM(M9:M44)</f>
        <v>0</v>
      </c>
      <c r="N8" s="230"/>
      <c r="O8" s="230">
        <f>SUM(O9:O44)</f>
        <v>0</v>
      </c>
      <c r="P8" s="230"/>
      <c r="Q8" s="230">
        <f>SUM(Q9:Q44)</f>
        <v>0</v>
      </c>
      <c r="R8" s="230"/>
      <c r="S8" s="230"/>
      <c r="T8" s="231"/>
      <c r="U8" s="225"/>
      <c r="V8" s="225">
        <f>SUM(V9:V44)</f>
        <v>0</v>
      </c>
      <c r="W8" s="225"/>
      <c r="X8" s="225"/>
      <c r="AG8" t="s">
        <v>146</v>
      </c>
    </row>
    <row r="9" spans="1:60" outlineLevel="1" x14ac:dyDescent="0.25">
      <c r="A9" s="232">
        <v>1</v>
      </c>
      <c r="B9" s="233" t="s">
        <v>569</v>
      </c>
      <c r="C9" s="247" t="s">
        <v>570</v>
      </c>
      <c r="D9" s="234" t="s">
        <v>228</v>
      </c>
      <c r="E9" s="235">
        <v>12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180</v>
      </c>
      <c r="T9" s="238" t="s">
        <v>181</v>
      </c>
      <c r="U9" s="223">
        <v>0</v>
      </c>
      <c r="V9" s="223">
        <f>ROUND(E9*U9,2)</f>
        <v>0</v>
      </c>
      <c r="W9" s="223"/>
      <c r="X9" s="223" t="s">
        <v>309</v>
      </c>
      <c r="Y9" s="213"/>
      <c r="Z9" s="213"/>
      <c r="AA9" s="213"/>
      <c r="AB9" s="213"/>
      <c r="AC9" s="213"/>
      <c r="AD9" s="213"/>
      <c r="AE9" s="213"/>
      <c r="AF9" s="213"/>
      <c r="AG9" s="213" t="s">
        <v>571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1"/>
      <c r="D10" s="244"/>
      <c r="E10" s="244"/>
      <c r="F10" s="244"/>
      <c r="G10" s="244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156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32">
        <v>2</v>
      </c>
      <c r="B11" s="233" t="s">
        <v>572</v>
      </c>
      <c r="C11" s="247" t="s">
        <v>573</v>
      </c>
      <c r="D11" s="234" t="s">
        <v>228</v>
      </c>
      <c r="E11" s="235">
        <v>22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 t="s">
        <v>574</v>
      </c>
      <c r="S11" s="237" t="s">
        <v>151</v>
      </c>
      <c r="T11" s="238" t="s">
        <v>181</v>
      </c>
      <c r="U11" s="223">
        <v>0</v>
      </c>
      <c r="V11" s="223">
        <f>ROUND(E11*U11,2)</f>
        <v>0</v>
      </c>
      <c r="W11" s="223"/>
      <c r="X11" s="223" t="s">
        <v>309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331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51"/>
      <c r="D12" s="244"/>
      <c r="E12" s="244"/>
      <c r="F12" s="244"/>
      <c r="G12" s="244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156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32">
        <v>3</v>
      </c>
      <c r="B13" s="233" t="s">
        <v>575</v>
      </c>
      <c r="C13" s="247" t="s">
        <v>576</v>
      </c>
      <c r="D13" s="234" t="s">
        <v>228</v>
      </c>
      <c r="E13" s="235">
        <v>52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 t="s">
        <v>574</v>
      </c>
      <c r="S13" s="237" t="s">
        <v>151</v>
      </c>
      <c r="T13" s="238" t="s">
        <v>181</v>
      </c>
      <c r="U13" s="223">
        <v>0</v>
      </c>
      <c r="V13" s="223">
        <f>ROUND(E13*U13,2)</f>
        <v>0</v>
      </c>
      <c r="W13" s="223"/>
      <c r="X13" s="223" t="s">
        <v>309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571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51"/>
      <c r="D14" s="244"/>
      <c r="E14" s="244"/>
      <c r="F14" s="244"/>
      <c r="G14" s="244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156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32">
        <v>4</v>
      </c>
      <c r="B15" s="233" t="s">
        <v>577</v>
      </c>
      <c r="C15" s="247" t="s">
        <v>578</v>
      </c>
      <c r="D15" s="234" t="s">
        <v>228</v>
      </c>
      <c r="E15" s="235">
        <v>82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574</v>
      </c>
      <c r="S15" s="237" t="s">
        <v>151</v>
      </c>
      <c r="T15" s="238" t="s">
        <v>181</v>
      </c>
      <c r="U15" s="223">
        <v>0</v>
      </c>
      <c r="V15" s="223">
        <f>ROUND(E15*U15,2)</f>
        <v>0</v>
      </c>
      <c r="W15" s="223"/>
      <c r="X15" s="223" t="s">
        <v>309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331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51"/>
      <c r="D16" s="244"/>
      <c r="E16" s="244"/>
      <c r="F16" s="244"/>
      <c r="G16" s="244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156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32">
        <v>5</v>
      </c>
      <c r="B17" s="233" t="s">
        <v>579</v>
      </c>
      <c r="C17" s="247" t="s">
        <v>580</v>
      </c>
      <c r="D17" s="234" t="s">
        <v>581</v>
      </c>
      <c r="E17" s="235">
        <v>45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180</v>
      </c>
      <c r="T17" s="238" t="s">
        <v>181</v>
      </c>
      <c r="U17" s="223">
        <v>0</v>
      </c>
      <c r="V17" s="223">
        <f>ROUND(E17*U17,2)</f>
        <v>0</v>
      </c>
      <c r="W17" s="223"/>
      <c r="X17" s="223" t="s">
        <v>309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571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51"/>
      <c r="D18" s="244"/>
      <c r="E18" s="244"/>
      <c r="F18" s="244"/>
      <c r="G18" s="244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156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32">
        <v>6</v>
      </c>
      <c r="B19" s="233" t="s">
        <v>582</v>
      </c>
      <c r="C19" s="247" t="s">
        <v>583</v>
      </c>
      <c r="D19" s="234" t="s">
        <v>584</v>
      </c>
      <c r="E19" s="235">
        <v>30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180</v>
      </c>
      <c r="T19" s="238" t="s">
        <v>181</v>
      </c>
      <c r="U19" s="223">
        <v>0</v>
      </c>
      <c r="V19" s="223">
        <f>ROUND(E19*U19,2)</f>
        <v>0</v>
      </c>
      <c r="W19" s="223"/>
      <c r="X19" s="223" t="s">
        <v>309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571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51"/>
      <c r="D20" s="244"/>
      <c r="E20" s="244"/>
      <c r="F20" s="244"/>
      <c r="G20" s="244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156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32">
        <v>7</v>
      </c>
      <c r="B21" s="233" t="s">
        <v>585</v>
      </c>
      <c r="C21" s="247" t="s">
        <v>586</v>
      </c>
      <c r="D21" s="234" t="s">
        <v>228</v>
      </c>
      <c r="E21" s="235">
        <v>20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180</v>
      </c>
      <c r="T21" s="238" t="s">
        <v>181</v>
      </c>
      <c r="U21" s="223">
        <v>0</v>
      </c>
      <c r="V21" s="223">
        <f>ROUND(E21*U21,2)</f>
        <v>0</v>
      </c>
      <c r="W21" s="223"/>
      <c r="X21" s="223" t="s">
        <v>152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182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51"/>
      <c r="D22" s="244"/>
      <c r="E22" s="244"/>
      <c r="F22" s="244"/>
      <c r="G22" s="244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156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32">
        <v>8</v>
      </c>
      <c r="B23" s="233" t="s">
        <v>587</v>
      </c>
      <c r="C23" s="247" t="s">
        <v>588</v>
      </c>
      <c r="D23" s="234" t="s">
        <v>538</v>
      </c>
      <c r="E23" s="235">
        <v>2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180</v>
      </c>
      <c r="T23" s="238" t="s">
        <v>181</v>
      </c>
      <c r="U23" s="223">
        <v>0</v>
      </c>
      <c r="V23" s="223">
        <f>ROUND(E23*U23,2)</f>
        <v>0</v>
      </c>
      <c r="W23" s="223"/>
      <c r="X23" s="223" t="s">
        <v>152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182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51"/>
      <c r="D24" s="244"/>
      <c r="E24" s="244"/>
      <c r="F24" s="244"/>
      <c r="G24" s="244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156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32">
        <v>9</v>
      </c>
      <c r="B25" s="233" t="s">
        <v>589</v>
      </c>
      <c r="C25" s="247" t="s">
        <v>590</v>
      </c>
      <c r="D25" s="234" t="s">
        <v>228</v>
      </c>
      <c r="E25" s="235">
        <v>60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180</v>
      </c>
      <c r="T25" s="238" t="s">
        <v>181</v>
      </c>
      <c r="U25" s="223">
        <v>0</v>
      </c>
      <c r="V25" s="223">
        <f>ROUND(E25*U25,2)</f>
        <v>0</v>
      </c>
      <c r="W25" s="223"/>
      <c r="X25" s="223" t="s">
        <v>152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182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20"/>
      <c r="B26" s="221"/>
      <c r="C26" s="251"/>
      <c r="D26" s="244"/>
      <c r="E26" s="244"/>
      <c r="F26" s="244"/>
      <c r="G26" s="244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156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32">
        <v>10</v>
      </c>
      <c r="B27" s="233" t="s">
        <v>591</v>
      </c>
      <c r="C27" s="247" t="s">
        <v>592</v>
      </c>
      <c r="D27" s="234" t="s">
        <v>228</v>
      </c>
      <c r="E27" s="235">
        <v>20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180</v>
      </c>
      <c r="T27" s="238" t="s">
        <v>181</v>
      </c>
      <c r="U27" s="223">
        <v>0</v>
      </c>
      <c r="V27" s="223">
        <f>ROUND(E27*U27,2)</f>
        <v>0</v>
      </c>
      <c r="W27" s="223"/>
      <c r="X27" s="223" t="s">
        <v>152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182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/>
      <c r="B28" s="221"/>
      <c r="C28" s="251"/>
      <c r="D28" s="244"/>
      <c r="E28" s="244"/>
      <c r="F28" s="244"/>
      <c r="G28" s="244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156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32">
        <v>11</v>
      </c>
      <c r="B29" s="233" t="s">
        <v>593</v>
      </c>
      <c r="C29" s="247" t="s">
        <v>594</v>
      </c>
      <c r="D29" s="234" t="s">
        <v>228</v>
      </c>
      <c r="E29" s="235">
        <v>25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180</v>
      </c>
      <c r="T29" s="238" t="s">
        <v>181</v>
      </c>
      <c r="U29" s="223">
        <v>0</v>
      </c>
      <c r="V29" s="223">
        <f>ROUND(E29*U29,2)</f>
        <v>0</v>
      </c>
      <c r="W29" s="223"/>
      <c r="X29" s="223" t="s">
        <v>152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182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/>
      <c r="B30" s="221"/>
      <c r="C30" s="251"/>
      <c r="D30" s="244"/>
      <c r="E30" s="244"/>
      <c r="F30" s="244"/>
      <c r="G30" s="244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156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32">
        <v>12</v>
      </c>
      <c r="B31" s="233" t="s">
        <v>595</v>
      </c>
      <c r="C31" s="247" t="s">
        <v>596</v>
      </c>
      <c r="D31" s="234" t="s">
        <v>538</v>
      </c>
      <c r="E31" s="235">
        <v>1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180</v>
      </c>
      <c r="T31" s="238" t="s">
        <v>181</v>
      </c>
      <c r="U31" s="223">
        <v>0</v>
      </c>
      <c r="V31" s="223">
        <f>ROUND(E31*U31,2)</f>
        <v>0</v>
      </c>
      <c r="W31" s="223"/>
      <c r="X31" s="223" t="s">
        <v>152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182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20"/>
      <c r="B32" s="221"/>
      <c r="C32" s="251"/>
      <c r="D32" s="244"/>
      <c r="E32" s="244"/>
      <c r="F32" s="244"/>
      <c r="G32" s="244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156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0" outlineLevel="1" x14ac:dyDescent="0.25">
      <c r="A33" s="232">
        <v>13</v>
      </c>
      <c r="B33" s="233" t="s">
        <v>597</v>
      </c>
      <c r="C33" s="247" t="s">
        <v>598</v>
      </c>
      <c r="D33" s="234" t="s">
        <v>228</v>
      </c>
      <c r="E33" s="235">
        <v>25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180</v>
      </c>
      <c r="T33" s="238" t="s">
        <v>181</v>
      </c>
      <c r="U33" s="223">
        <v>0</v>
      </c>
      <c r="V33" s="223">
        <f>ROUND(E33*U33,2)</f>
        <v>0</v>
      </c>
      <c r="W33" s="223"/>
      <c r="X33" s="223" t="s">
        <v>152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182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20"/>
      <c r="B34" s="221"/>
      <c r="C34" s="251"/>
      <c r="D34" s="244"/>
      <c r="E34" s="244"/>
      <c r="F34" s="244"/>
      <c r="G34" s="244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156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32">
        <v>14</v>
      </c>
      <c r="B35" s="233" t="s">
        <v>599</v>
      </c>
      <c r="C35" s="247" t="s">
        <v>600</v>
      </c>
      <c r="D35" s="234" t="s">
        <v>538</v>
      </c>
      <c r="E35" s="235">
        <v>30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180</v>
      </c>
      <c r="T35" s="238" t="s">
        <v>181</v>
      </c>
      <c r="U35" s="223">
        <v>0</v>
      </c>
      <c r="V35" s="223">
        <f>ROUND(E35*U35,2)</f>
        <v>0</v>
      </c>
      <c r="W35" s="223"/>
      <c r="X35" s="223" t="s">
        <v>152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182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20"/>
      <c r="B36" s="221"/>
      <c r="C36" s="251"/>
      <c r="D36" s="244"/>
      <c r="E36" s="244"/>
      <c r="F36" s="244"/>
      <c r="G36" s="244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156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32">
        <v>15</v>
      </c>
      <c r="B37" s="233" t="s">
        <v>601</v>
      </c>
      <c r="C37" s="247" t="s">
        <v>602</v>
      </c>
      <c r="D37" s="234" t="s">
        <v>538</v>
      </c>
      <c r="E37" s="235">
        <v>560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/>
      <c r="S37" s="237" t="s">
        <v>180</v>
      </c>
      <c r="T37" s="238" t="s">
        <v>181</v>
      </c>
      <c r="U37" s="223">
        <v>0</v>
      </c>
      <c r="V37" s="223">
        <f>ROUND(E37*U37,2)</f>
        <v>0</v>
      </c>
      <c r="W37" s="223"/>
      <c r="X37" s="223" t="s">
        <v>152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182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20"/>
      <c r="B38" s="221"/>
      <c r="C38" s="251"/>
      <c r="D38" s="244"/>
      <c r="E38" s="244"/>
      <c r="F38" s="244"/>
      <c r="G38" s="244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156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32">
        <v>16</v>
      </c>
      <c r="B39" s="233" t="s">
        <v>603</v>
      </c>
      <c r="C39" s="247" t="s">
        <v>604</v>
      </c>
      <c r="D39" s="234" t="s">
        <v>538</v>
      </c>
      <c r="E39" s="235">
        <v>560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/>
      <c r="S39" s="237" t="s">
        <v>180</v>
      </c>
      <c r="T39" s="238" t="s">
        <v>181</v>
      </c>
      <c r="U39" s="223">
        <v>0</v>
      </c>
      <c r="V39" s="223">
        <f>ROUND(E39*U39,2)</f>
        <v>0</v>
      </c>
      <c r="W39" s="223"/>
      <c r="X39" s="223" t="s">
        <v>152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182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51"/>
      <c r="D40" s="244"/>
      <c r="E40" s="244"/>
      <c r="F40" s="244"/>
      <c r="G40" s="244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156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32">
        <v>17</v>
      </c>
      <c r="B41" s="233" t="s">
        <v>605</v>
      </c>
      <c r="C41" s="247" t="s">
        <v>606</v>
      </c>
      <c r="D41" s="234" t="s">
        <v>286</v>
      </c>
      <c r="E41" s="235">
        <v>10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/>
      <c r="S41" s="237" t="s">
        <v>180</v>
      </c>
      <c r="T41" s="238" t="s">
        <v>181</v>
      </c>
      <c r="U41" s="223">
        <v>0</v>
      </c>
      <c r="V41" s="223">
        <f>ROUND(E41*U41,2)</f>
        <v>0</v>
      </c>
      <c r="W41" s="223"/>
      <c r="X41" s="223" t="s">
        <v>152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182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20"/>
      <c r="B42" s="221"/>
      <c r="C42" s="251"/>
      <c r="D42" s="244"/>
      <c r="E42" s="244"/>
      <c r="F42" s="244"/>
      <c r="G42" s="244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156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32">
        <v>18</v>
      </c>
      <c r="B43" s="233" t="s">
        <v>607</v>
      </c>
      <c r="C43" s="247" t="s">
        <v>608</v>
      </c>
      <c r="D43" s="234" t="s">
        <v>179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/>
      <c r="S43" s="237" t="s">
        <v>180</v>
      </c>
      <c r="T43" s="238" t="s">
        <v>181</v>
      </c>
      <c r="U43" s="223">
        <v>0</v>
      </c>
      <c r="V43" s="223">
        <f>ROUND(E43*U43,2)</f>
        <v>0</v>
      </c>
      <c r="W43" s="223"/>
      <c r="X43" s="223" t="s">
        <v>309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571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51"/>
      <c r="D44" s="244"/>
      <c r="E44" s="244"/>
      <c r="F44" s="244"/>
      <c r="G44" s="244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156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13" x14ac:dyDescent="0.25">
      <c r="A45" s="226" t="s">
        <v>145</v>
      </c>
      <c r="B45" s="227" t="s">
        <v>74</v>
      </c>
      <c r="C45" s="246" t="s">
        <v>75</v>
      </c>
      <c r="D45" s="228"/>
      <c r="E45" s="229"/>
      <c r="F45" s="230"/>
      <c r="G45" s="230">
        <f>SUMIF(AG46:AG81,"&lt;&gt;NOR",G46:G81)</f>
        <v>0</v>
      </c>
      <c r="H45" s="230"/>
      <c r="I45" s="230">
        <f>SUM(I46:I81)</f>
        <v>0</v>
      </c>
      <c r="J45" s="230"/>
      <c r="K45" s="230">
        <f>SUM(K46:K81)</f>
        <v>0</v>
      </c>
      <c r="L45" s="230"/>
      <c r="M45" s="230">
        <f>SUM(M46:M81)</f>
        <v>0</v>
      </c>
      <c r="N45" s="230"/>
      <c r="O45" s="230">
        <f>SUM(O46:O81)</f>
        <v>0</v>
      </c>
      <c r="P45" s="230"/>
      <c r="Q45" s="230">
        <f>SUM(Q46:Q81)</f>
        <v>0</v>
      </c>
      <c r="R45" s="230"/>
      <c r="S45" s="230"/>
      <c r="T45" s="231"/>
      <c r="U45" s="225"/>
      <c r="V45" s="225">
        <f>SUM(V46:V81)</f>
        <v>0</v>
      </c>
      <c r="W45" s="225"/>
      <c r="X45" s="225"/>
      <c r="AG45" t="s">
        <v>146</v>
      </c>
    </row>
    <row r="46" spans="1:60" outlineLevel="1" x14ac:dyDescent="0.25">
      <c r="A46" s="232">
        <v>19</v>
      </c>
      <c r="B46" s="233" t="s">
        <v>609</v>
      </c>
      <c r="C46" s="247" t="s">
        <v>610</v>
      </c>
      <c r="D46" s="234" t="s">
        <v>228</v>
      </c>
      <c r="E46" s="235">
        <v>12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/>
      <c r="S46" s="237" t="s">
        <v>180</v>
      </c>
      <c r="T46" s="238" t="s">
        <v>181</v>
      </c>
      <c r="U46" s="223">
        <v>0</v>
      </c>
      <c r="V46" s="223">
        <f>ROUND(E46*U46,2)</f>
        <v>0</v>
      </c>
      <c r="W46" s="223"/>
      <c r="X46" s="223" t="s">
        <v>152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182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51"/>
      <c r="D47" s="244"/>
      <c r="E47" s="244"/>
      <c r="F47" s="244"/>
      <c r="G47" s="244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156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32">
        <v>20</v>
      </c>
      <c r="B48" s="233" t="s">
        <v>611</v>
      </c>
      <c r="C48" s="247" t="s">
        <v>612</v>
      </c>
      <c r="D48" s="234" t="s">
        <v>228</v>
      </c>
      <c r="E48" s="235">
        <v>22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/>
      <c r="S48" s="237" t="s">
        <v>180</v>
      </c>
      <c r="T48" s="238" t="s">
        <v>181</v>
      </c>
      <c r="U48" s="223">
        <v>0</v>
      </c>
      <c r="V48" s="223">
        <f>ROUND(E48*U48,2)</f>
        <v>0</v>
      </c>
      <c r="W48" s="223"/>
      <c r="X48" s="223" t="s">
        <v>152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182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51"/>
      <c r="D49" s="244"/>
      <c r="E49" s="244"/>
      <c r="F49" s="244"/>
      <c r="G49" s="244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156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32">
        <v>21</v>
      </c>
      <c r="B50" s="233" t="s">
        <v>613</v>
      </c>
      <c r="C50" s="247" t="s">
        <v>614</v>
      </c>
      <c r="D50" s="234" t="s">
        <v>228</v>
      </c>
      <c r="E50" s="235">
        <v>22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/>
      <c r="S50" s="237" t="s">
        <v>180</v>
      </c>
      <c r="T50" s="238" t="s">
        <v>181</v>
      </c>
      <c r="U50" s="223">
        <v>0</v>
      </c>
      <c r="V50" s="223">
        <f>ROUND(E50*U50,2)</f>
        <v>0</v>
      </c>
      <c r="W50" s="223"/>
      <c r="X50" s="223" t="s">
        <v>152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182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51"/>
      <c r="D51" s="244"/>
      <c r="E51" s="244"/>
      <c r="F51" s="244"/>
      <c r="G51" s="244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156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32">
        <v>22</v>
      </c>
      <c r="B52" s="233" t="s">
        <v>615</v>
      </c>
      <c r="C52" s="247" t="s">
        <v>616</v>
      </c>
      <c r="D52" s="234" t="s">
        <v>228</v>
      </c>
      <c r="E52" s="235">
        <v>52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/>
      <c r="S52" s="237" t="s">
        <v>180</v>
      </c>
      <c r="T52" s="238" t="s">
        <v>181</v>
      </c>
      <c r="U52" s="223">
        <v>0</v>
      </c>
      <c r="V52" s="223">
        <f>ROUND(E52*U52,2)</f>
        <v>0</v>
      </c>
      <c r="W52" s="223"/>
      <c r="X52" s="223" t="s">
        <v>152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182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20"/>
      <c r="B53" s="221"/>
      <c r="C53" s="251"/>
      <c r="D53" s="244"/>
      <c r="E53" s="244"/>
      <c r="F53" s="244"/>
      <c r="G53" s="244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156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32">
        <v>23</v>
      </c>
      <c r="B54" s="233" t="s">
        <v>617</v>
      </c>
      <c r="C54" s="247" t="s">
        <v>618</v>
      </c>
      <c r="D54" s="234" t="s">
        <v>228</v>
      </c>
      <c r="E54" s="235">
        <v>82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/>
      <c r="S54" s="237" t="s">
        <v>180</v>
      </c>
      <c r="T54" s="238" t="s">
        <v>181</v>
      </c>
      <c r="U54" s="223">
        <v>0</v>
      </c>
      <c r="V54" s="223">
        <f>ROUND(E54*U54,2)</f>
        <v>0</v>
      </c>
      <c r="W54" s="223"/>
      <c r="X54" s="223" t="s">
        <v>152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182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20"/>
      <c r="B55" s="221"/>
      <c r="C55" s="251"/>
      <c r="D55" s="244"/>
      <c r="E55" s="244"/>
      <c r="F55" s="244"/>
      <c r="G55" s="244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156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32">
        <v>24</v>
      </c>
      <c r="B56" s="233" t="s">
        <v>619</v>
      </c>
      <c r="C56" s="247" t="s">
        <v>620</v>
      </c>
      <c r="D56" s="234" t="s">
        <v>581</v>
      </c>
      <c r="E56" s="235">
        <v>45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/>
      <c r="S56" s="237" t="s">
        <v>180</v>
      </c>
      <c r="T56" s="238" t="s">
        <v>181</v>
      </c>
      <c r="U56" s="223">
        <v>0</v>
      </c>
      <c r="V56" s="223">
        <f>ROUND(E56*U56,2)</f>
        <v>0</v>
      </c>
      <c r="W56" s="223"/>
      <c r="X56" s="223" t="s">
        <v>152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182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20"/>
      <c r="B57" s="221"/>
      <c r="C57" s="251"/>
      <c r="D57" s="244"/>
      <c r="E57" s="244"/>
      <c r="F57" s="244"/>
      <c r="G57" s="244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3"/>
      <c r="Z57" s="213"/>
      <c r="AA57" s="213"/>
      <c r="AB57" s="213"/>
      <c r="AC57" s="213"/>
      <c r="AD57" s="213"/>
      <c r="AE57" s="213"/>
      <c r="AF57" s="213"/>
      <c r="AG57" s="213" t="s">
        <v>156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32">
        <v>25</v>
      </c>
      <c r="B58" s="233" t="s">
        <v>621</v>
      </c>
      <c r="C58" s="247" t="s">
        <v>622</v>
      </c>
      <c r="D58" s="234" t="s">
        <v>584</v>
      </c>
      <c r="E58" s="235">
        <v>30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21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/>
      <c r="S58" s="237" t="s">
        <v>180</v>
      </c>
      <c r="T58" s="238" t="s">
        <v>181</v>
      </c>
      <c r="U58" s="223">
        <v>0</v>
      </c>
      <c r="V58" s="223">
        <f>ROUND(E58*U58,2)</f>
        <v>0</v>
      </c>
      <c r="W58" s="223"/>
      <c r="X58" s="223" t="s">
        <v>152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182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20"/>
      <c r="B59" s="221"/>
      <c r="C59" s="251"/>
      <c r="D59" s="244"/>
      <c r="E59" s="244"/>
      <c r="F59" s="244"/>
      <c r="G59" s="244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156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32">
        <v>26</v>
      </c>
      <c r="B60" s="233" t="s">
        <v>623</v>
      </c>
      <c r="C60" s="247" t="s">
        <v>624</v>
      </c>
      <c r="D60" s="234" t="s">
        <v>538</v>
      </c>
      <c r="E60" s="235">
        <v>32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/>
      <c r="S60" s="237" t="s">
        <v>180</v>
      </c>
      <c r="T60" s="238" t="s">
        <v>181</v>
      </c>
      <c r="U60" s="223">
        <v>0</v>
      </c>
      <c r="V60" s="223">
        <f>ROUND(E60*U60,2)</f>
        <v>0</v>
      </c>
      <c r="W60" s="223"/>
      <c r="X60" s="223" t="s">
        <v>152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182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20"/>
      <c r="B61" s="221"/>
      <c r="C61" s="251"/>
      <c r="D61" s="244"/>
      <c r="E61" s="244"/>
      <c r="F61" s="244"/>
      <c r="G61" s="244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3"/>
      <c r="Z61" s="213"/>
      <c r="AA61" s="213"/>
      <c r="AB61" s="213"/>
      <c r="AC61" s="213"/>
      <c r="AD61" s="213"/>
      <c r="AE61" s="213"/>
      <c r="AF61" s="213"/>
      <c r="AG61" s="213" t="s">
        <v>156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32">
        <v>27</v>
      </c>
      <c r="B62" s="233" t="s">
        <v>625</v>
      </c>
      <c r="C62" s="247" t="s">
        <v>626</v>
      </c>
      <c r="D62" s="234" t="s">
        <v>171</v>
      </c>
      <c r="E62" s="235">
        <v>2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21</v>
      </c>
      <c r="M62" s="237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7"/>
      <c r="S62" s="237" t="s">
        <v>180</v>
      </c>
      <c r="T62" s="238" t="s">
        <v>181</v>
      </c>
      <c r="U62" s="223">
        <v>0</v>
      </c>
      <c r="V62" s="223">
        <f>ROUND(E62*U62,2)</f>
        <v>0</v>
      </c>
      <c r="W62" s="223"/>
      <c r="X62" s="223" t="s">
        <v>152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182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20"/>
      <c r="B63" s="221"/>
      <c r="C63" s="251"/>
      <c r="D63" s="244"/>
      <c r="E63" s="244"/>
      <c r="F63" s="244"/>
      <c r="G63" s="244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3"/>
      <c r="Z63" s="213"/>
      <c r="AA63" s="213"/>
      <c r="AB63" s="213"/>
      <c r="AC63" s="213"/>
      <c r="AD63" s="213"/>
      <c r="AE63" s="213"/>
      <c r="AF63" s="213"/>
      <c r="AG63" s="213" t="s">
        <v>156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32">
        <v>28</v>
      </c>
      <c r="B64" s="233" t="s">
        <v>627</v>
      </c>
      <c r="C64" s="247" t="s">
        <v>586</v>
      </c>
      <c r="D64" s="234" t="s">
        <v>228</v>
      </c>
      <c r="E64" s="235">
        <v>20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21</v>
      </c>
      <c r="M64" s="237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7"/>
      <c r="S64" s="237" t="s">
        <v>180</v>
      </c>
      <c r="T64" s="238" t="s">
        <v>181</v>
      </c>
      <c r="U64" s="223">
        <v>0</v>
      </c>
      <c r="V64" s="223">
        <f>ROUND(E64*U64,2)</f>
        <v>0</v>
      </c>
      <c r="W64" s="223"/>
      <c r="X64" s="223" t="s">
        <v>152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182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51"/>
      <c r="D65" s="244"/>
      <c r="E65" s="244"/>
      <c r="F65" s="244"/>
      <c r="G65" s="244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3"/>
      <c r="Z65" s="213"/>
      <c r="AA65" s="213"/>
      <c r="AB65" s="213"/>
      <c r="AC65" s="213"/>
      <c r="AD65" s="213"/>
      <c r="AE65" s="213"/>
      <c r="AF65" s="213"/>
      <c r="AG65" s="213" t="s">
        <v>156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32">
        <v>29</v>
      </c>
      <c r="B66" s="233" t="s">
        <v>628</v>
      </c>
      <c r="C66" s="247" t="s">
        <v>588</v>
      </c>
      <c r="D66" s="234" t="s">
        <v>538</v>
      </c>
      <c r="E66" s="235">
        <v>2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7"/>
      <c r="S66" s="237" t="s">
        <v>180</v>
      </c>
      <c r="T66" s="238" t="s">
        <v>181</v>
      </c>
      <c r="U66" s="223">
        <v>0</v>
      </c>
      <c r="V66" s="223">
        <f>ROUND(E66*U66,2)</f>
        <v>0</v>
      </c>
      <c r="W66" s="223"/>
      <c r="X66" s="223" t="s">
        <v>152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182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20"/>
      <c r="B67" s="221"/>
      <c r="C67" s="251"/>
      <c r="D67" s="244"/>
      <c r="E67" s="244"/>
      <c r="F67" s="244"/>
      <c r="G67" s="244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3"/>
      <c r="Z67" s="213"/>
      <c r="AA67" s="213"/>
      <c r="AB67" s="213"/>
      <c r="AC67" s="213"/>
      <c r="AD67" s="213"/>
      <c r="AE67" s="213"/>
      <c r="AF67" s="213"/>
      <c r="AG67" s="213" t="s">
        <v>156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32">
        <v>30</v>
      </c>
      <c r="B68" s="233" t="s">
        <v>629</v>
      </c>
      <c r="C68" s="247" t="s">
        <v>590</v>
      </c>
      <c r="D68" s="234" t="s">
        <v>228</v>
      </c>
      <c r="E68" s="235">
        <v>60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21</v>
      </c>
      <c r="M68" s="237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37"/>
      <c r="S68" s="237" t="s">
        <v>180</v>
      </c>
      <c r="T68" s="238" t="s">
        <v>181</v>
      </c>
      <c r="U68" s="223">
        <v>0</v>
      </c>
      <c r="V68" s="223">
        <f>ROUND(E68*U68,2)</f>
        <v>0</v>
      </c>
      <c r="W68" s="223"/>
      <c r="X68" s="223" t="s">
        <v>152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182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20"/>
      <c r="B69" s="221"/>
      <c r="C69" s="251"/>
      <c r="D69" s="244"/>
      <c r="E69" s="244"/>
      <c r="F69" s="244"/>
      <c r="G69" s="244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156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32">
        <v>31</v>
      </c>
      <c r="B70" s="233" t="s">
        <v>630</v>
      </c>
      <c r="C70" s="247" t="s">
        <v>592</v>
      </c>
      <c r="D70" s="234" t="s">
        <v>228</v>
      </c>
      <c r="E70" s="235">
        <v>20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21</v>
      </c>
      <c r="M70" s="237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7"/>
      <c r="S70" s="237" t="s">
        <v>180</v>
      </c>
      <c r="T70" s="238" t="s">
        <v>181</v>
      </c>
      <c r="U70" s="223">
        <v>0</v>
      </c>
      <c r="V70" s="223">
        <f>ROUND(E70*U70,2)</f>
        <v>0</v>
      </c>
      <c r="W70" s="223"/>
      <c r="X70" s="223" t="s">
        <v>152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182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20"/>
      <c r="B71" s="221"/>
      <c r="C71" s="251"/>
      <c r="D71" s="244"/>
      <c r="E71" s="244"/>
      <c r="F71" s="244"/>
      <c r="G71" s="244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156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32">
        <v>32</v>
      </c>
      <c r="B72" s="233" t="s">
        <v>631</v>
      </c>
      <c r="C72" s="247" t="s">
        <v>594</v>
      </c>
      <c r="D72" s="234" t="s">
        <v>228</v>
      </c>
      <c r="E72" s="235">
        <v>25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/>
      <c r="S72" s="237" t="s">
        <v>180</v>
      </c>
      <c r="T72" s="238" t="s">
        <v>181</v>
      </c>
      <c r="U72" s="223">
        <v>0</v>
      </c>
      <c r="V72" s="223">
        <f>ROUND(E72*U72,2)</f>
        <v>0</v>
      </c>
      <c r="W72" s="223"/>
      <c r="X72" s="223" t="s">
        <v>152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182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20"/>
      <c r="B73" s="221"/>
      <c r="C73" s="251"/>
      <c r="D73" s="244"/>
      <c r="E73" s="244"/>
      <c r="F73" s="244"/>
      <c r="G73" s="244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3"/>
      <c r="Z73" s="213"/>
      <c r="AA73" s="213"/>
      <c r="AB73" s="213"/>
      <c r="AC73" s="213"/>
      <c r="AD73" s="213"/>
      <c r="AE73" s="213"/>
      <c r="AF73" s="213"/>
      <c r="AG73" s="213" t="s">
        <v>156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32">
        <v>33</v>
      </c>
      <c r="B74" s="233" t="s">
        <v>632</v>
      </c>
      <c r="C74" s="247" t="s">
        <v>596</v>
      </c>
      <c r="D74" s="234" t="s">
        <v>538</v>
      </c>
      <c r="E74" s="235">
        <v>1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7">
        <v>0</v>
      </c>
      <c r="O74" s="237">
        <f>ROUND(E74*N74,2)</f>
        <v>0</v>
      </c>
      <c r="P74" s="237">
        <v>0</v>
      </c>
      <c r="Q74" s="237">
        <f>ROUND(E74*P74,2)</f>
        <v>0</v>
      </c>
      <c r="R74" s="237"/>
      <c r="S74" s="237" t="s">
        <v>180</v>
      </c>
      <c r="T74" s="238" t="s">
        <v>181</v>
      </c>
      <c r="U74" s="223">
        <v>0</v>
      </c>
      <c r="V74" s="223">
        <f>ROUND(E74*U74,2)</f>
        <v>0</v>
      </c>
      <c r="W74" s="223"/>
      <c r="X74" s="223" t="s">
        <v>152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182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20"/>
      <c r="B75" s="221"/>
      <c r="C75" s="251"/>
      <c r="D75" s="244"/>
      <c r="E75" s="244"/>
      <c r="F75" s="244"/>
      <c r="G75" s="244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3"/>
      <c r="Z75" s="213"/>
      <c r="AA75" s="213"/>
      <c r="AB75" s="213"/>
      <c r="AC75" s="213"/>
      <c r="AD75" s="213"/>
      <c r="AE75" s="213"/>
      <c r="AF75" s="213"/>
      <c r="AG75" s="213" t="s">
        <v>156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20" outlineLevel="1" x14ac:dyDescent="0.25">
      <c r="A76" s="232">
        <v>34</v>
      </c>
      <c r="B76" s="233" t="s">
        <v>633</v>
      </c>
      <c r="C76" s="247" t="s">
        <v>598</v>
      </c>
      <c r="D76" s="234" t="s">
        <v>228</v>
      </c>
      <c r="E76" s="235">
        <v>25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21</v>
      </c>
      <c r="M76" s="237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7"/>
      <c r="S76" s="237" t="s">
        <v>180</v>
      </c>
      <c r="T76" s="238" t="s">
        <v>181</v>
      </c>
      <c r="U76" s="223">
        <v>0</v>
      </c>
      <c r="V76" s="223">
        <f>ROUND(E76*U76,2)</f>
        <v>0</v>
      </c>
      <c r="W76" s="223"/>
      <c r="X76" s="223" t="s">
        <v>152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182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51"/>
      <c r="D77" s="244"/>
      <c r="E77" s="244"/>
      <c r="F77" s="244"/>
      <c r="G77" s="244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156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32">
        <v>35</v>
      </c>
      <c r="B78" s="233" t="s">
        <v>634</v>
      </c>
      <c r="C78" s="247" t="s">
        <v>635</v>
      </c>
      <c r="D78" s="234" t="s">
        <v>265</v>
      </c>
      <c r="E78" s="235">
        <v>8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7">
        <v>0</v>
      </c>
      <c r="O78" s="237">
        <f>ROUND(E78*N78,2)</f>
        <v>0</v>
      </c>
      <c r="P78" s="237">
        <v>0</v>
      </c>
      <c r="Q78" s="237">
        <f>ROUND(E78*P78,2)</f>
        <v>0</v>
      </c>
      <c r="R78" s="237"/>
      <c r="S78" s="237" t="s">
        <v>180</v>
      </c>
      <c r="T78" s="238" t="s">
        <v>181</v>
      </c>
      <c r="U78" s="223">
        <v>0</v>
      </c>
      <c r="V78" s="223">
        <f>ROUND(E78*U78,2)</f>
        <v>0</v>
      </c>
      <c r="W78" s="223"/>
      <c r="X78" s="223" t="s">
        <v>152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182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20"/>
      <c r="B79" s="221"/>
      <c r="C79" s="251"/>
      <c r="D79" s="244"/>
      <c r="E79" s="244"/>
      <c r="F79" s="244"/>
      <c r="G79" s="244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3"/>
      <c r="Z79" s="213"/>
      <c r="AA79" s="213"/>
      <c r="AB79" s="213"/>
      <c r="AC79" s="213"/>
      <c r="AD79" s="213"/>
      <c r="AE79" s="213"/>
      <c r="AF79" s="213"/>
      <c r="AG79" s="213" t="s">
        <v>156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32">
        <v>36</v>
      </c>
      <c r="B80" s="233" t="s">
        <v>636</v>
      </c>
      <c r="C80" s="247" t="s">
        <v>637</v>
      </c>
      <c r="D80" s="234" t="s">
        <v>455</v>
      </c>
      <c r="E80" s="235">
        <v>1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21</v>
      </c>
      <c r="M80" s="237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7"/>
      <c r="S80" s="237" t="s">
        <v>180</v>
      </c>
      <c r="T80" s="238" t="s">
        <v>181</v>
      </c>
      <c r="U80" s="223">
        <v>0</v>
      </c>
      <c r="V80" s="223">
        <f>ROUND(E80*U80,2)</f>
        <v>0</v>
      </c>
      <c r="W80" s="223"/>
      <c r="X80" s="223" t="s">
        <v>152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182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20"/>
      <c r="B81" s="221"/>
      <c r="C81" s="251"/>
      <c r="D81" s="244"/>
      <c r="E81" s="244"/>
      <c r="F81" s="244"/>
      <c r="G81" s="244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3"/>
      <c r="Z81" s="213"/>
      <c r="AA81" s="213"/>
      <c r="AB81" s="213"/>
      <c r="AC81" s="213"/>
      <c r="AD81" s="213"/>
      <c r="AE81" s="213"/>
      <c r="AF81" s="213"/>
      <c r="AG81" s="213" t="s">
        <v>156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13" x14ac:dyDescent="0.25">
      <c r="A82" s="226" t="s">
        <v>145</v>
      </c>
      <c r="B82" s="227" t="s">
        <v>76</v>
      </c>
      <c r="C82" s="246" t="s">
        <v>77</v>
      </c>
      <c r="D82" s="228"/>
      <c r="E82" s="229"/>
      <c r="F82" s="230"/>
      <c r="G82" s="230">
        <f>SUMIF(AG83:AG88,"&lt;&gt;NOR",G83:G88)</f>
        <v>0</v>
      </c>
      <c r="H82" s="230"/>
      <c r="I82" s="230">
        <f>SUM(I83:I88)</f>
        <v>0</v>
      </c>
      <c r="J82" s="230"/>
      <c r="K82" s="230">
        <f>SUM(K83:K88)</f>
        <v>0</v>
      </c>
      <c r="L82" s="230"/>
      <c r="M82" s="230">
        <f>SUM(M83:M88)</f>
        <v>0</v>
      </c>
      <c r="N82" s="230"/>
      <c r="O82" s="230">
        <f>SUM(O83:O88)</f>
        <v>0</v>
      </c>
      <c r="P82" s="230"/>
      <c r="Q82" s="230">
        <f>SUM(Q83:Q88)</f>
        <v>0</v>
      </c>
      <c r="R82" s="230"/>
      <c r="S82" s="230"/>
      <c r="T82" s="231"/>
      <c r="U82" s="225"/>
      <c r="V82" s="225">
        <f>SUM(V83:V88)</f>
        <v>24</v>
      </c>
      <c r="W82" s="225"/>
      <c r="X82" s="225"/>
      <c r="AG82" t="s">
        <v>146</v>
      </c>
    </row>
    <row r="83" spans="1:60" outlineLevel="1" x14ac:dyDescent="0.25">
      <c r="A83" s="232">
        <v>37</v>
      </c>
      <c r="B83" s="233" t="s">
        <v>638</v>
      </c>
      <c r="C83" s="247" t="s">
        <v>639</v>
      </c>
      <c r="D83" s="234" t="s">
        <v>640</v>
      </c>
      <c r="E83" s="235">
        <v>15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21</v>
      </c>
      <c r="M83" s="237">
        <f>G83*(1+L83/100)</f>
        <v>0</v>
      </c>
      <c r="N83" s="237">
        <v>0</v>
      </c>
      <c r="O83" s="237">
        <f>ROUND(E83*N83,2)</f>
        <v>0</v>
      </c>
      <c r="P83" s="237">
        <v>0</v>
      </c>
      <c r="Q83" s="237">
        <f>ROUND(E83*P83,2)</f>
        <v>0</v>
      </c>
      <c r="R83" s="237"/>
      <c r="S83" s="237" t="s">
        <v>180</v>
      </c>
      <c r="T83" s="238" t="s">
        <v>181</v>
      </c>
      <c r="U83" s="223">
        <v>0</v>
      </c>
      <c r="V83" s="223">
        <f>ROUND(E83*U83,2)</f>
        <v>0</v>
      </c>
      <c r="W83" s="223"/>
      <c r="X83" s="223" t="s">
        <v>309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571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20"/>
      <c r="B84" s="221"/>
      <c r="C84" s="251"/>
      <c r="D84" s="244"/>
      <c r="E84" s="244"/>
      <c r="F84" s="244"/>
      <c r="G84" s="244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3"/>
      <c r="Z84" s="213"/>
      <c r="AA84" s="213"/>
      <c r="AB84" s="213"/>
      <c r="AC84" s="213"/>
      <c r="AD84" s="213"/>
      <c r="AE84" s="213"/>
      <c r="AF84" s="213"/>
      <c r="AG84" s="213" t="s">
        <v>156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32">
        <v>38</v>
      </c>
      <c r="B85" s="233" t="s">
        <v>641</v>
      </c>
      <c r="C85" s="247" t="s">
        <v>642</v>
      </c>
      <c r="D85" s="234" t="s">
        <v>461</v>
      </c>
      <c r="E85" s="235">
        <v>24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21</v>
      </c>
      <c r="M85" s="237">
        <f>G85*(1+L85/100)</f>
        <v>0</v>
      </c>
      <c r="N85" s="237">
        <v>0</v>
      </c>
      <c r="O85" s="237">
        <f>ROUND(E85*N85,2)</f>
        <v>0</v>
      </c>
      <c r="P85" s="237">
        <v>0</v>
      </c>
      <c r="Q85" s="237">
        <f>ROUND(E85*P85,2)</f>
        <v>0</v>
      </c>
      <c r="R85" s="237"/>
      <c r="S85" s="237" t="s">
        <v>151</v>
      </c>
      <c r="T85" s="238" t="s">
        <v>181</v>
      </c>
      <c r="U85" s="223">
        <v>1</v>
      </c>
      <c r="V85" s="223">
        <f>ROUND(E85*U85,2)</f>
        <v>24</v>
      </c>
      <c r="W85" s="223"/>
      <c r="X85" s="223" t="s">
        <v>152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182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20"/>
      <c r="B86" s="221"/>
      <c r="C86" s="251"/>
      <c r="D86" s="244"/>
      <c r="E86" s="244"/>
      <c r="F86" s="244"/>
      <c r="G86" s="244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3"/>
      <c r="Z86" s="213"/>
      <c r="AA86" s="213"/>
      <c r="AB86" s="213"/>
      <c r="AC86" s="213"/>
      <c r="AD86" s="213"/>
      <c r="AE86" s="213"/>
      <c r="AF86" s="213"/>
      <c r="AG86" s="213" t="s">
        <v>156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32">
        <v>39</v>
      </c>
      <c r="B87" s="233" t="s">
        <v>643</v>
      </c>
      <c r="C87" s="247" t="s">
        <v>644</v>
      </c>
      <c r="D87" s="234" t="s">
        <v>461</v>
      </c>
      <c r="E87" s="235">
        <v>16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21</v>
      </c>
      <c r="M87" s="237">
        <f>G87*(1+L87/100)</f>
        <v>0</v>
      </c>
      <c r="N87" s="237">
        <v>0</v>
      </c>
      <c r="O87" s="237">
        <f>ROUND(E87*N87,2)</f>
        <v>0</v>
      </c>
      <c r="P87" s="237">
        <v>0</v>
      </c>
      <c r="Q87" s="237">
        <f>ROUND(E87*P87,2)</f>
        <v>0</v>
      </c>
      <c r="R87" s="237"/>
      <c r="S87" s="237" t="s">
        <v>180</v>
      </c>
      <c r="T87" s="238" t="s">
        <v>181</v>
      </c>
      <c r="U87" s="223">
        <v>0</v>
      </c>
      <c r="V87" s="223">
        <f>ROUND(E87*U87,2)</f>
        <v>0</v>
      </c>
      <c r="W87" s="223"/>
      <c r="X87" s="223" t="s">
        <v>152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182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20"/>
      <c r="B88" s="221"/>
      <c r="C88" s="251"/>
      <c r="D88" s="244"/>
      <c r="E88" s="244"/>
      <c r="F88" s="244"/>
      <c r="G88" s="244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3"/>
      <c r="Z88" s="213"/>
      <c r="AA88" s="213"/>
      <c r="AB88" s="213"/>
      <c r="AC88" s="213"/>
      <c r="AD88" s="213"/>
      <c r="AE88" s="213"/>
      <c r="AF88" s="213"/>
      <c r="AG88" s="213" t="s">
        <v>156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ht="13" x14ac:dyDescent="0.25">
      <c r="A89" s="226" t="s">
        <v>145</v>
      </c>
      <c r="B89" s="227" t="s">
        <v>78</v>
      </c>
      <c r="C89" s="246" t="s">
        <v>79</v>
      </c>
      <c r="D89" s="228"/>
      <c r="E89" s="229"/>
      <c r="F89" s="230"/>
      <c r="G89" s="230">
        <f>SUMIF(AG90:AG93,"&lt;&gt;NOR",G90:G93)</f>
        <v>0</v>
      </c>
      <c r="H89" s="230"/>
      <c r="I89" s="230">
        <f>SUM(I90:I93)</f>
        <v>0</v>
      </c>
      <c r="J89" s="230"/>
      <c r="K89" s="230">
        <f>SUM(K90:K93)</f>
        <v>0</v>
      </c>
      <c r="L89" s="230"/>
      <c r="M89" s="230">
        <f>SUM(M90:M93)</f>
        <v>0</v>
      </c>
      <c r="N89" s="230"/>
      <c r="O89" s="230">
        <f>SUM(O90:O93)</f>
        <v>0</v>
      </c>
      <c r="P89" s="230"/>
      <c r="Q89" s="230">
        <f>SUM(Q90:Q93)</f>
        <v>0</v>
      </c>
      <c r="R89" s="230"/>
      <c r="S89" s="230"/>
      <c r="T89" s="231"/>
      <c r="U89" s="225"/>
      <c r="V89" s="225">
        <f>SUM(V90:V93)</f>
        <v>0</v>
      </c>
      <c r="W89" s="225"/>
      <c r="X89" s="225"/>
      <c r="AG89" t="s">
        <v>146</v>
      </c>
    </row>
    <row r="90" spans="1:60" outlineLevel="1" x14ac:dyDescent="0.25">
      <c r="A90" s="232">
        <v>40</v>
      </c>
      <c r="B90" s="233" t="s">
        <v>645</v>
      </c>
      <c r="C90" s="247" t="s">
        <v>646</v>
      </c>
      <c r="D90" s="234" t="s">
        <v>640</v>
      </c>
      <c r="E90" s="235">
        <v>12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21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/>
      <c r="S90" s="237" t="s">
        <v>180</v>
      </c>
      <c r="T90" s="238" t="s">
        <v>181</v>
      </c>
      <c r="U90" s="223">
        <v>0</v>
      </c>
      <c r="V90" s="223">
        <f>ROUND(E90*U90,2)</f>
        <v>0</v>
      </c>
      <c r="W90" s="223"/>
      <c r="X90" s="223" t="s">
        <v>152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182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20"/>
      <c r="B91" s="221"/>
      <c r="C91" s="251"/>
      <c r="D91" s="244"/>
      <c r="E91" s="244"/>
      <c r="F91" s="244"/>
      <c r="G91" s="244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3"/>
      <c r="Z91" s="213"/>
      <c r="AA91" s="213"/>
      <c r="AB91" s="213"/>
      <c r="AC91" s="213"/>
      <c r="AD91" s="213"/>
      <c r="AE91" s="213"/>
      <c r="AF91" s="213"/>
      <c r="AG91" s="213" t="s">
        <v>156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32">
        <v>41</v>
      </c>
      <c r="B92" s="233" t="s">
        <v>647</v>
      </c>
      <c r="C92" s="247" t="s">
        <v>648</v>
      </c>
      <c r="D92" s="234" t="s">
        <v>538</v>
      </c>
      <c r="E92" s="235">
        <v>2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21</v>
      </c>
      <c r="M92" s="237">
        <f>G92*(1+L92/100)</f>
        <v>0</v>
      </c>
      <c r="N92" s="237">
        <v>0</v>
      </c>
      <c r="O92" s="237">
        <f>ROUND(E92*N92,2)</f>
        <v>0</v>
      </c>
      <c r="P92" s="237">
        <v>0</v>
      </c>
      <c r="Q92" s="237">
        <f>ROUND(E92*P92,2)</f>
        <v>0</v>
      </c>
      <c r="R92" s="237"/>
      <c r="S92" s="237" t="s">
        <v>180</v>
      </c>
      <c r="T92" s="238" t="s">
        <v>181</v>
      </c>
      <c r="U92" s="223">
        <v>0</v>
      </c>
      <c r="V92" s="223">
        <f>ROUND(E92*U92,2)</f>
        <v>0</v>
      </c>
      <c r="W92" s="223"/>
      <c r="X92" s="223" t="s">
        <v>152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182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20"/>
      <c r="B93" s="221"/>
      <c r="C93" s="251"/>
      <c r="D93" s="244"/>
      <c r="E93" s="244"/>
      <c r="F93" s="244"/>
      <c r="G93" s="244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3"/>
      <c r="Z93" s="213"/>
      <c r="AA93" s="213"/>
      <c r="AB93" s="213"/>
      <c r="AC93" s="213"/>
      <c r="AD93" s="213"/>
      <c r="AE93" s="213"/>
      <c r="AF93" s="213"/>
      <c r="AG93" s="213" t="s">
        <v>156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13" x14ac:dyDescent="0.25">
      <c r="A94" s="226" t="s">
        <v>145</v>
      </c>
      <c r="B94" s="227" t="s">
        <v>80</v>
      </c>
      <c r="C94" s="246" t="s">
        <v>81</v>
      </c>
      <c r="D94" s="228"/>
      <c r="E94" s="229"/>
      <c r="F94" s="230"/>
      <c r="G94" s="230">
        <f>SUMIF(AG95:AG106,"&lt;&gt;NOR",G95:G106)</f>
        <v>0</v>
      </c>
      <c r="H94" s="230"/>
      <c r="I94" s="230">
        <f>SUM(I95:I106)</f>
        <v>0</v>
      </c>
      <c r="J94" s="230"/>
      <c r="K94" s="230">
        <f>SUM(K95:K106)</f>
        <v>0</v>
      </c>
      <c r="L94" s="230"/>
      <c r="M94" s="230">
        <f>SUM(M95:M106)</f>
        <v>0</v>
      </c>
      <c r="N94" s="230"/>
      <c r="O94" s="230">
        <f>SUM(O95:O106)</f>
        <v>0</v>
      </c>
      <c r="P94" s="230"/>
      <c r="Q94" s="230">
        <f>SUM(Q95:Q106)</f>
        <v>0</v>
      </c>
      <c r="R94" s="230"/>
      <c r="S94" s="230"/>
      <c r="T94" s="231"/>
      <c r="U94" s="225"/>
      <c r="V94" s="225">
        <f>SUM(V95:V106)</f>
        <v>22</v>
      </c>
      <c r="W94" s="225"/>
      <c r="X94" s="225"/>
      <c r="AG94" t="s">
        <v>146</v>
      </c>
    </row>
    <row r="95" spans="1:60" outlineLevel="1" x14ac:dyDescent="0.25">
      <c r="A95" s="232">
        <v>42</v>
      </c>
      <c r="B95" s="233" t="s">
        <v>649</v>
      </c>
      <c r="C95" s="247" t="s">
        <v>650</v>
      </c>
      <c r="D95" s="234" t="s">
        <v>640</v>
      </c>
      <c r="E95" s="235">
        <v>12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21</v>
      </c>
      <c r="M95" s="237">
        <f>G95*(1+L95/100)</f>
        <v>0</v>
      </c>
      <c r="N95" s="237">
        <v>0</v>
      </c>
      <c r="O95" s="237">
        <f>ROUND(E95*N95,2)</f>
        <v>0</v>
      </c>
      <c r="P95" s="237">
        <v>0</v>
      </c>
      <c r="Q95" s="237">
        <f>ROUND(E95*P95,2)</f>
        <v>0</v>
      </c>
      <c r="R95" s="237"/>
      <c r="S95" s="237" t="s">
        <v>180</v>
      </c>
      <c r="T95" s="238" t="s">
        <v>181</v>
      </c>
      <c r="U95" s="223">
        <v>0</v>
      </c>
      <c r="V95" s="223">
        <f>ROUND(E95*U95,2)</f>
        <v>0</v>
      </c>
      <c r="W95" s="223"/>
      <c r="X95" s="223" t="s">
        <v>152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182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20"/>
      <c r="B96" s="221"/>
      <c r="C96" s="251"/>
      <c r="D96" s="244"/>
      <c r="E96" s="244"/>
      <c r="F96" s="244"/>
      <c r="G96" s="244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3"/>
      <c r="Z96" s="213"/>
      <c r="AA96" s="213"/>
      <c r="AB96" s="213"/>
      <c r="AC96" s="213"/>
      <c r="AD96" s="213"/>
      <c r="AE96" s="213"/>
      <c r="AF96" s="213"/>
      <c r="AG96" s="213" t="s">
        <v>156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32">
        <v>43</v>
      </c>
      <c r="B97" s="233" t="s">
        <v>651</v>
      </c>
      <c r="C97" s="247" t="s">
        <v>652</v>
      </c>
      <c r="D97" s="234" t="s">
        <v>461</v>
      </c>
      <c r="E97" s="235">
        <v>16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21</v>
      </c>
      <c r="M97" s="237">
        <f>G97*(1+L97/100)</f>
        <v>0</v>
      </c>
      <c r="N97" s="237">
        <v>0</v>
      </c>
      <c r="O97" s="237">
        <f>ROUND(E97*N97,2)</f>
        <v>0</v>
      </c>
      <c r="P97" s="237">
        <v>0</v>
      </c>
      <c r="Q97" s="237">
        <f>ROUND(E97*P97,2)</f>
        <v>0</v>
      </c>
      <c r="R97" s="237"/>
      <c r="S97" s="237" t="s">
        <v>180</v>
      </c>
      <c r="T97" s="238" t="s">
        <v>181</v>
      </c>
      <c r="U97" s="223">
        <v>0</v>
      </c>
      <c r="V97" s="223">
        <f>ROUND(E97*U97,2)</f>
        <v>0</v>
      </c>
      <c r="W97" s="223"/>
      <c r="X97" s="223" t="s">
        <v>152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182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20"/>
      <c r="B98" s="221"/>
      <c r="C98" s="251"/>
      <c r="D98" s="244"/>
      <c r="E98" s="244"/>
      <c r="F98" s="244"/>
      <c r="G98" s="244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3"/>
      <c r="Z98" s="213"/>
      <c r="AA98" s="213"/>
      <c r="AB98" s="213"/>
      <c r="AC98" s="213"/>
      <c r="AD98" s="213"/>
      <c r="AE98" s="213"/>
      <c r="AF98" s="213"/>
      <c r="AG98" s="213" t="s">
        <v>156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32">
        <v>44</v>
      </c>
      <c r="B99" s="233" t="s">
        <v>653</v>
      </c>
      <c r="C99" s="247" t="s">
        <v>654</v>
      </c>
      <c r="D99" s="234" t="s">
        <v>461</v>
      </c>
      <c r="E99" s="235">
        <v>16</v>
      </c>
      <c r="F99" s="236"/>
      <c r="G99" s="237">
        <f>ROUND(E99*F99,2)</f>
        <v>0</v>
      </c>
      <c r="H99" s="236"/>
      <c r="I99" s="237">
        <f>ROUND(E99*H99,2)</f>
        <v>0</v>
      </c>
      <c r="J99" s="236"/>
      <c r="K99" s="237">
        <f>ROUND(E99*J99,2)</f>
        <v>0</v>
      </c>
      <c r="L99" s="237">
        <v>21</v>
      </c>
      <c r="M99" s="237">
        <f>G99*(1+L99/100)</f>
        <v>0</v>
      </c>
      <c r="N99" s="237">
        <v>0</v>
      </c>
      <c r="O99" s="237">
        <f>ROUND(E99*N99,2)</f>
        <v>0</v>
      </c>
      <c r="P99" s="237">
        <v>0</v>
      </c>
      <c r="Q99" s="237">
        <f>ROUND(E99*P99,2)</f>
        <v>0</v>
      </c>
      <c r="R99" s="237"/>
      <c r="S99" s="237" t="s">
        <v>151</v>
      </c>
      <c r="T99" s="238" t="s">
        <v>181</v>
      </c>
      <c r="U99" s="223">
        <v>1</v>
      </c>
      <c r="V99" s="223">
        <f>ROUND(E99*U99,2)</f>
        <v>16</v>
      </c>
      <c r="W99" s="223"/>
      <c r="X99" s="223" t="s">
        <v>152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182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20"/>
      <c r="B100" s="221"/>
      <c r="C100" s="251"/>
      <c r="D100" s="244"/>
      <c r="E100" s="244"/>
      <c r="F100" s="244"/>
      <c r="G100" s="244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156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32">
        <v>45</v>
      </c>
      <c r="B101" s="233" t="s">
        <v>655</v>
      </c>
      <c r="C101" s="247" t="s">
        <v>656</v>
      </c>
      <c r="D101" s="234" t="s">
        <v>461</v>
      </c>
      <c r="E101" s="235">
        <v>6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21</v>
      </c>
      <c r="M101" s="237">
        <f>G101*(1+L101/100)</f>
        <v>0</v>
      </c>
      <c r="N101" s="237">
        <v>0</v>
      </c>
      <c r="O101" s="237">
        <f>ROUND(E101*N101,2)</f>
        <v>0</v>
      </c>
      <c r="P101" s="237">
        <v>0</v>
      </c>
      <c r="Q101" s="237">
        <f>ROUND(E101*P101,2)</f>
        <v>0</v>
      </c>
      <c r="R101" s="237" t="s">
        <v>194</v>
      </c>
      <c r="S101" s="237" t="s">
        <v>151</v>
      </c>
      <c r="T101" s="238" t="s">
        <v>181</v>
      </c>
      <c r="U101" s="223">
        <v>1</v>
      </c>
      <c r="V101" s="223">
        <f>ROUND(E101*U101,2)</f>
        <v>6</v>
      </c>
      <c r="W101" s="223"/>
      <c r="X101" s="223" t="s">
        <v>196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197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20"/>
      <c r="B102" s="221"/>
      <c r="C102" s="251"/>
      <c r="D102" s="244"/>
      <c r="E102" s="244"/>
      <c r="F102" s="244"/>
      <c r="G102" s="244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13"/>
      <c r="Z102" s="213"/>
      <c r="AA102" s="213"/>
      <c r="AB102" s="213"/>
      <c r="AC102" s="213"/>
      <c r="AD102" s="213"/>
      <c r="AE102" s="213"/>
      <c r="AF102" s="213"/>
      <c r="AG102" s="213" t="s">
        <v>156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32">
        <v>46</v>
      </c>
      <c r="B103" s="233" t="s">
        <v>657</v>
      </c>
      <c r="C103" s="247" t="s">
        <v>658</v>
      </c>
      <c r="D103" s="234" t="s">
        <v>461</v>
      </c>
      <c r="E103" s="235">
        <v>6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21</v>
      </c>
      <c r="M103" s="237">
        <f>G103*(1+L103/100)</f>
        <v>0</v>
      </c>
      <c r="N103" s="237">
        <v>0</v>
      </c>
      <c r="O103" s="237">
        <f>ROUND(E103*N103,2)</f>
        <v>0</v>
      </c>
      <c r="P103" s="237">
        <v>0</v>
      </c>
      <c r="Q103" s="237">
        <f>ROUND(E103*P103,2)</f>
        <v>0</v>
      </c>
      <c r="R103" s="237"/>
      <c r="S103" s="237" t="s">
        <v>180</v>
      </c>
      <c r="T103" s="238" t="s">
        <v>181</v>
      </c>
      <c r="U103" s="223">
        <v>0</v>
      </c>
      <c r="V103" s="223">
        <f>ROUND(E103*U103,2)</f>
        <v>0</v>
      </c>
      <c r="W103" s="223"/>
      <c r="X103" s="223" t="s">
        <v>152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182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20"/>
      <c r="B104" s="221"/>
      <c r="C104" s="251"/>
      <c r="D104" s="244"/>
      <c r="E104" s="244"/>
      <c r="F104" s="244"/>
      <c r="G104" s="244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156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5">
      <c r="A105" s="232">
        <v>47</v>
      </c>
      <c r="B105" s="233" t="s">
        <v>659</v>
      </c>
      <c r="C105" s="247" t="s">
        <v>660</v>
      </c>
      <c r="D105" s="234" t="s">
        <v>461</v>
      </c>
      <c r="E105" s="235">
        <v>2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21</v>
      </c>
      <c r="M105" s="237">
        <f>G105*(1+L105/100)</f>
        <v>0</v>
      </c>
      <c r="N105" s="237">
        <v>0</v>
      </c>
      <c r="O105" s="237">
        <f>ROUND(E105*N105,2)</f>
        <v>0</v>
      </c>
      <c r="P105" s="237">
        <v>0</v>
      </c>
      <c r="Q105" s="237">
        <f>ROUND(E105*P105,2)</f>
        <v>0</v>
      </c>
      <c r="R105" s="237"/>
      <c r="S105" s="237" t="s">
        <v>180</v>
      </c>
      <c r="T105" s="238" t="s">
        <v>181</v>
      </c>
      <c r="U105" s="223">
        <v>0</v>
      </c>
      <c r="V105" s="223">
        <f>ROUND(E105*U105,2)</f>
        <v>0</v>
      </c>
      <c r="W105" s="223"/>
      <c r="X105" s="223" t="s">
        <v>196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661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20"/>
      <c r="B106" s="221"/>
      <c r="C106" s="251"/>
      <c r="D106" s="244"/>
      <c r="E106" s="244"/>
      <c r="F106" s="244"/>
      <c r="G106" s="244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156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ht="13" x14ac:dyDescent="0.25">
      <c r="A107" s="226" t="s">
        <v>145</v>
      </c>
      <c r="B107" s="227" t="s">
        <v>72</v>
      </c>
      <c r="C107" s="246" t="s">
        <v>73</v>
      </c>
      <c r="D107" s="228"/>
      <c r="E107" s="229"/>
      <c r="F107" s="230"/>
      <c r="G107" s="230">
        <f>SUMIF(AG108:AG111,"&lt;&gt;NOR",G108:G111)</f>
        <v>0</v>
      </c>
      <c r="H107" s="230"/>
      <c r="I107" s="230">
        <f>SUM(I108:I111)</f>
        <v>0</v>
      </c>
      <c r="J107" s="230"/>
      <c r="K107" s="230">
        <f>SUM(K108:K111)</f>
        <v>0</v>
      </c>
      <c r="L107" s="230"/>
      <c r="M107" s="230">
        <f>SUM(M108:M111)</f>
        <v>0</v>
      </c>
      <c r="N107" s="230"/>
      <c r="O107" s="230">
        <f>SUM(O108:O111)</f>
        <v>0</v>
      </c>
      <c r="P107" s="230"/>
      <c r="Q107" s="230">
        <f>SUM(Q108:Q111)</f>
        <v>0</v>
      </c>
      <c r="R107" s="230"/>
      <c r="S107" s="230"/>
      <c r="T107" s="231"/>
      <c r="U107" s="225"/>
      <c r="V107" s="225">
        <f>SUM(V108:V111)</f>
        <v>0</v>
      </c>
      <c r="W107" s="225"/>
      <c r="X107" s="225"/>
      <c r="AG107" t="s">
        <v>146</v>
      </c>
    </row>
    <row r="108" spans="1:60" outlineLevel="1" x14ac:dyDescent="0.25">
      <c r="A108" s="232">
        <v>48</v>
      </c>
      <c r="B108" s="233" t="s">
        <v>662</v>
      </c>
      <c r="C108" s="247" t="s">
        <v>663</v>
      </c>
      <c r="D108" s="234" t="s">
        <v>664</v>
      </c>
      <c r="E108" s="235">
        <v>580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21</v>
      </c>
      <c r="M108" s="237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7"/>
      <c r="S108" s="237" t="s">
        <v>180</v>
      </c>
      <c r="T108" s="238" t="s">
        <v>181</v>
      </c>
      <c r="U108" s="223">
        <v>0</v>
      </c>
      <c r="V108" s="223">
        <f>ROUND(E108*U108,2)</f>
        <v>0</v>
      </c>
      <c r="W108" s="223"/>
      <c r="X108" s="223" t="s">
        <v>309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571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5">
      <c r="A109" s="220"/>
      <c r="B109" s="221"/>
      <c r="C109" s="251"/>
      <c r="D109" s="244"/>
      <c r="E109" s="244"/>
      <c r="F109" s="244"/>
      <c r="G109" s="244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156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32">
        <v>49</v>
      </c>
      <c r="B110" s="233" t="s">
        <v>665</v>
      </c>
      <c r="C110" s="247" t="s">
        <v>666</v>
      </c>
      <c r="D110" s="234" t="s">
        <v>664</v>
      </c>
      <c r="E110" s="235">
        <v>130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37">
        <v>0</v>
      </c>
      <c r="O110" s="237">
        <f>ROUND(E110*N110,2)</f>
        <v>0</v>
      </c>
      <c r="P110" s="237">
        <v>0</v>
      </c>
      <c r="Q110" s="237">
        <f>ROUND(E110*P110,2)</f>
        <v>0</v>
      </c>
      <c r="R110" s="237"/>
      <c r="S110" s="237" t="s">
        <v>180</v>
      </c>
      <c r="T110" s="238" t="s">
        <v>181</v>
      </c>
      <c r="U110" s="223">
        <v>0</v>
      </c>
      <c r="V110" s="223">
        <f>ROUND(E110*U110,2)</f>
        <v>0</v>
      </c>
      <c r="W110" s="223"/>
      <c r="X110" s="223" t="s">
        <v>152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182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5">
      <c r="A111" s="220"/>
      <c r="B111" s="221"/>
      <c r="C111" s="251"/>
      <c r="D111" s="244"/>
      <c r="E111" s="244"/>
      <c r="F111" s="244"/>
      <c r="G111" s="244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3"/>
      <c r="Z111" s="213"/>
      <c r="AA111" s="213"/>
      <c r="AB111" s="213"/>
      <c r="AC111" s="213"/>
      <c r="AD111" s="213"/>
      <c r="AE111" s="213"/>
      <c r="AF111" s="213"/>
      <c r="AG111" s="213" t="s">
        <v>156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ht="13" x14ac:dyDescent="0.25">
      <c r="A112" s="226" t="s">
        <v>145</v>
      </c>
      <c r="B112" s="227" t="s">
        <v>82</v>
      </c>
      <c r="C112" s="246" t="s">
        <v>83</v>
      </c>
      <c r="D112" s="228"/>
      <c r="E112" s="229"/>
      <c r="F112" s="230"/>
      <c r="G112" s="230">
        <f>SUMIF(AG113:AG118,"&lt;&gt;NOR",G113:G118)</f>
        <v>0</v>
      </c>
      <c r="H112" s="230"/>
      <c r="I112" s="230">
        <f>SUM(I113:I118)</f>
        <v>0</v>
      </c>
      <c r="J112" s="230"/>
      <c r="K112" s="230">
        <f>SUM(K113:K118)</f>
        <v>0</v>
      </c>
      <c r="L112" s="230"/>
      <c r="M112" s="230">
        <f>SUM(M113:M118)</f>
        <v>0</v>
      </c>
      <c r="N112" s="230"/>
      <c r="O112" s="230">
        <f>SUM(O113:O118)</f>
        <v>0</v>
      </c>
      <c r="P112" s="230"/>
      <c r="Q112" s="230">
        <f>SUM(Q113:Q118)</f>
        <v>0</v>
      </c>
      <c r="R112" s="230"/>
      <c r="S112" s="230"/>
      <c r="T112" s="231"/>
      <c r="U112" s="225"/>
      <c r="V112" s="225">
        <f>SUM(V113:V118)</f>
        <v>7</v>
      </c>
      <c r="W112" s="225"/>
      <c r="X112" s="225"/>
      <c r="AG112" t="s">
        <v>146</v>
      </c>
    </row>
    <row r="113" spans="1:60" outlineLevel="1" x14ac:dyDescent="0.25">
      <c r="A113" s="232">
        <v>50</v>
      </c>
      <c r="B113" s="233" t="s">
        <v>667</v>
      </c>
      <c r="C113" s="247" t="s">
        <v>668</v>
      </c>
      <c r="D113" s="234" t="s">
        <v>461</v>
      </c>
      <c r="E113" s="235">
        <v>3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21</v>
      </c>
      <c r="M113" s="237">
        <f>G113*(1+L113/100)</f>
        <v>0</v>
      </c>
      <c r="N113" s="237">
        <v>0</v>
      </c>
      <c r="O113" s="237">
        <f>ROUND(E113*N113,2)</f>
        <v>0</v>
      </c>
      <c r="P113" s="237">
        <v>0</v>
      </c>
      <c r="Q113" s="237">
        <f>ROUND(E113*P113,2)</f>
        <v>0</v>
      </c>
      <c r="R113" s="237"/>
      <c r="S113" s="237" t="s">
        <v>151</v>
      </c>
      <c r="T113" s="238" t="s">
        <v>181</v>
      </c>
      <c r="U113" s="223">
        <v>1</v>
      </c>
      <c r="V113" s="223">
        <f>ROUND(E113*U113,2)</f>
        <v>3</v>
      </c>
      <c r="W113" s="223"/>
      <c r="X113" s="223" t="s">
        <v>152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182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5">
      <c r="A114" s="220"/>
      <c r="B114" s="221"/>
      <c r="C114" s="251"/>
      <c r="D114" s="244"/>
      <c r="E114" s="244"/>
      <c r="F114" s="244"/>
      <c r="G114" s="244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156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5">
      <c r="A115" s="232">
        <v>51</v>
      </c>
      <c r="B115" s="233" t="s">
        <v>669</v>
      </c>
      <c r="C115" s="247" t="s">
        <v>670</v>
      </c>
      <c r="D115" s="234" t="s">
        <v>461</v>
      </c>
      <c r="E115" s="235">
        <v>4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21</v>
      </c>
      <c r="M115" s="237">
        <f>G115*(1+L115/100)</f>
        <v>0</v>
      </c>
      <c r="N115" s="237">
        <v>0</v>
      </c>
      <c r="O115" s="237">
        <f>ROUND(E115*N115,2)</f>
        <v>0</v>
      </c>
      <c r="P115" s="237">
        <v>0</v>
      </c>
      <c r="Q115" s="237">
        <f>ROUND(E115*P115,2)</f>
        <v>0</v>
      </c>
      <c r="R115" s="237"/>
      <c r="S115" s="237" t="s">
        <v>151</v>
      </c>
      <c r="T115" s="238" t="s">
        <v>181</v>
      </c>
      <c r="U115" s="223">
        <v>1</v>
      </c>
      <c r="V115" s="223">
        <f>ROUND(E115*U115,2)</f>
        <v>4</v>
      </c>
      <c r="W115" s="223"/>
      <c r="X115" s="223" t="s">
        <v>152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182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5">
      <c r="A116" s="220"/>
      <c r="B116" s="221"/>
      <c r="C116" s="251"/>
      <c r="D116" s="244"/>
      <c r="E116" s="244"/>
      <c r="F116" s="244"/>
      <c r="G116" s="244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156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5">
      <c r="A117" s="232">
        <v>52</v>
      </c>
      <c r="B117" s="233" t="s">
        <v>671</v>
      </c>
      <c r="C117" s="247" t="s">
        <v>520</v>
      </c>
      <c r="D117" s="234" t="s">
        <v>461</v>
      </c>
      <c r="E117" s="235">
        <v>5</v>
      </c>
      <c r="F117" s="236"/>
      <c r="G117" s="237">
        <f>ROUND(E117*F117,2)</f>
        <v>0</v>
      </c>
      <c r="H117" s="236"/>
      <c r="I117" s="237">
        <f>ROUND(E117*H117,2)</f>
        <v>0</v>
      </c>
      <c r="J117" s="236"/>
      <c r="K117" s="237">
        <f>ROUND(E117*J117,2)</f>
        <v>0</v>
      </c>
      <c r="L117" s="237">
        <v>21</v>
      </c>
      <c r="M117" s="237">
        <f>G117*(1+L117/100)</f>
        <v>0</v>
      </c>
      <c r="N117" s="237">
        <v>0</v>
      </c>
      <c r="O117" s="237">
        <f>ROUND(E117*N117,2)</f>
        <v>0</v>
      </c>
      <c r="P117" s="237">
        <v>0</v>
      </c>
      <c r="Q117" s="237">
        <f>ROUND(E117*P117,2)</f>
        <v>0</v>
      </c>
      <c r="R117" s="237"/>
      <c r="S117" s="237" t="s">
        <v>180</v>
      </c>
      <c r="T117" s="238" t="s">
        <v>181</v>
      </c>
      <c r="U117" s="223">
        <v>0</v>
      </c>
      <c r="V117" s="223">
        <f>ROUND(E117*U117,2)</f>
        <v>0</v>
      </c>
      <c r="W117" s="223"/>
      <c r="X117" s="223" t="s">
        <v>152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182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5">
      <c r="A118" s="220"/>
      <c r="B118" s="221"/>
      <c r="C118" s="251"/>
      <c r="D118" s="244"/>
      <c r="E118" s="244"/>
      <c r="F118" s="244"/>
      <c r="G118" s="244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3"/>
      <c r="Z118" s="213"/>
      <c r="AA118" s="213"/>
      <c r="AB118" s="213"/>
      <c r="AC118" s="213"/>
      <c r="AD118" s="213"/>
      <c r="AE118" s="213"/>
      <c r="AF118" s="213"/>
      <c r="AG118" s="213" t="s">
        <v>156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ht="13" x14ac:dyDescent="0.25">
      <c r="A119" s="226" t="s">
        <v>145</v>
      </c>
      <c r="B119" s="227" t="s">
        <v>84</v>
      </c>
      <c r="C119" s="246" t="s">
        <v>85</v>
      </c>
      <c r="D119" s="228"/>
      <c r="E119" s="229"/>
      <c r="F119" s="230"/>
      <c r="G119" s="230">
        <f>SUMIF(AG120:AG129,"&lt;&gt;NOR",G120:G129)</f>
        <v>0</v>
      </c>
      <c r="H119" s="230"/>
      <c r="I119" s="230">
        <f>SUM(I120:I129)</f>
        <v>0</v>
      </c>
      <c r="J119" s="230"/>
      <c r="K119" s="230">
        <f>SUM(K120:K129)</f>
        <v>0</v>
      </c>
      <c r="L119" s="230"/>
      <c r="M119" s="230">
        <f>SUM(M120:M129)</f>
        <v>0</v>
      </c>
      <c r="N119" s="230"/>
      <c r="O119" s="230">
        <f>SUM(O120:O129)</f>
        <v>0</v>
      </c>
      <c r="P119" s="230"/>
      <c r="Q119" s="230">
        <f>SUM(Q120:Q129)</f>
        <v>0</v>
      </c>
      <c r="R119" s="230"/>
      <c r="S119" s="230"/>
      <c r="T119" s="231"/>
      <c r="U119" s="225"/>
      <c r="V119" s="225">
        <f>SUM(V120:V129)</f>
        <v>0</v>
      </c>
      <c r="W119" s="225"/>
      <c r="X119" s="225"/>
      <c r="AG119" t="s">
        <v>146</v>
      </c>
    </row>
    <row r="120" spans="1:60" outlineLevel="1" x14ac:dyDescent="0.25">
      <c r="A120" s="232">
        <v>53</v>
      </c>
      <c r="B120" s="233" t="s">
        <v>672</v>
      </c>
      <c r="C120" s="247" t="s">
        <v>673</v>
      </c>
      <c r="D120" s="234" t="s">
        <v>640</v>
      </c>
      <c r="E120" s="235">
        <v>10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21</v>
      </c>
      <c r="M120" s="237">
        <f>G120*(1+L120/100)</f>
        <v>0</v>
      </c>
      <c r="N120" s="237">
        <v>0</v>
      </c>
      <c r="O120" s="237">
        <f>ROUND(E120*N120,2)</f>
        <v>0</v>
      </c>
      <c r="P120" s="237">
        <v>0</v>
      </c>
      <c r="Q120" s="237">
        <f>ROUND(E120*P120,2)</f>
        <v>0</v>
      </c>
      <c r="R120" s="237"/>
      <c r="S120" s="237" t="s">
        <v>180</v>
      </c>
      <c r="T120" s="238" t="s">
        <v>181</v>
      </c>
      <c r="U120" s="223">
        <v>0</v>
      </c>
      <c r="V120" s="223">
        <f>ROUND(E120*U120,2)</f>
        <v>0</v>
      </c>
      <c r="W120" s="223"/>
      <c r="X120" s="223" t="s">
        <v>309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571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20"/>
      <c r="B121" s="221"/>
      <c r="C121" s="251"/>
      <c r="D121" s="244"/>
      <c r="E121" s="244"/>
      <c r="F121" s="244"/>
      <c r="G121" s="244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156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5">
      <c r="A122" s="232">
        <v>54</v>
      </c>
      <c r="B122" s="233" t="s">
        <v>674</v>
      </c>
      <c r="C122" s="247" t="s">
        <v>675</v>
      </c>
      <c r="D122" s="234" t="s">
        <v>461</v>
      </c>
      <c r="E122" s="235">
        <v>4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21</v>
      </c>
      <c r="M122" s="237">
        <f>G122*(1+L122/100)</f>
        <v>0</v>
      </c>
      <c r="N122" s="237">
        <v>0</v>
      </c>
      <c r="O122" s="237">
        <f>ROUND(E122*N122,2)</f>
        <v>0</v>
      </c>
      <c r="P122" s="237">
        <v>0</v>
      </c>
      <c r="Q122" s="237">
        <f>ROUND(E122*P122,2)</f>
        <v>0</v>
      </c>
      <c r="R122" s="237"/>
      <c r="S122" s="237" t="s">
        <v>180</v>
      </c>
      <c r="T122" s="238" t="s">
        <v>181</v>
      </c>
      <c r="U122" s="223">
        <v>0</v>
      </c>
      <c r="V122" s="223">
        <f>ROUND(E122*U122,2)</f>
        <v>0</v>
      </c>
      <c r="W122" s="223"/>
      <c r="X122" s="223" t="s">
        <v>152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182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20"/>
      <c r="B123" s="221"/>
      <c r="C123" s="251"/>
      <c r="D123" s="244"/>
      <c r="E123" s="244"/>
      <c r="F123" s="244"/>
      <c r="G123" s="244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156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32">
        <v>55</v>
      </c>
      <c r="B124" s="233" t="s">
        <v>676</v>
      </c>
      <c r="C124" s="247" t="s">
        <v>677</v>
      </c>
      <c r="D124" s="234" t="s">
        <v>461</v>
      </c>
      <c r="E124" s="235">
        <v>2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21</v>
      </c>
      <c r="M124" s="237">
        <f>G124*(1+L124/100)</f>
        <v>0</v>
      </c>
      <c r="N124" s="237">
        <v>0</v>
      </c>
      <c r="O124" s="237">
        <f>ROUND(E124*N124,2)</f>
        <v>0</v>
      </c>
      <c r="P124" s="237">
        <v>0</v>
      </c>
      <c r="Q124" s="237">
        <f>ROUND(E124*P124,2)</f>
        <v>0</v>
      </c>
      <c r="R124" s="237"/>
      <c r="S124" s="237" t="s">
        <v>180</v>
      </c>
      <c r="T124" s="238" t="s">
        <v>181</v>
      </c>
      <c r="U124" s="223">
        <v>0</v>
      </c>
      <c r="V124" s="223">
        <f>ROUND(E124*U124,2)</f>
        <v>0</v>
      </c>
      <c r="W124" s="223"/>
      <c r="X124" s="223" t="s">
        <v>152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182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20"/>
      <c r="B125" s="221"/>
      <c r="C125" s="251"/>
      <c r="D125" s="244"/>
      <c r="E125" s="244"/>
      <c r="F125" s="244"/>
      <c r="G125" s="244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156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5">
      <c r="A126" s="232">
        <v>56</v>
      </c>
      <c r="B126" s="233" t="s">
        <v>678</v>
      </c>
      <c r="C126" s="247" t="s">
        <v>679</v>
      </c>
      <c r="D126" s="234" t="s">
        <v>538</v>
      </c>
      <c r="E126" s="235">
        <v>2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21</v>
      </c>
      <c r="M126" s="237">
        <f>G126*(1+L126/100)</f>
        <v>0</v>
      </c>
      <c r="N126" s="237">
        <v>0</v>
      </c>
      <c r="O126" s="237">
        <f>ROUND(E126*N126,2)</f>
        <v>0</v>
      </c>
      <c r="P126" s="237">
        <v>0</v>
      </c>
      <c r="Q126" s="237">
        <f>ROUND(E126*P126,2)</f>
        <v>0</v>
      </c>
      <c r="R126" s="237"/>
      <c r="S126" s="237" t="s">
        <v>180</v>
      </c>
      <c r="T126" s="238" t="s">
        <v>181</v>
      </c>
      <c r="U126" s="223">
        <v>0</v>
      </c>
      <c r="V126" s="223">
        <f>ROUND(E126*U126,2)</f>
        <v>0</v>
      </c>
      <c r="W126" s="223"/>
      <c r="X126" s="223" t="s">
        <v>309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571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5">
      <c r="A127" s="220"/>
      <c r="B127" s="221"/>
      <c r="C127" s="251"/>
      <c r="D127" s="244"/>
      <c r="E127" s="244"/>
      <c r="F127" s="244"/>
      <c r="G127" s="244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3"/>
      <c r="Z127" s="213"/>
      <c r="AA127" s="213"/>
      <c r="AB127" s="213"/>
      <c r="AC127" s="213"/>
      <c r="AD127" s="213"/>
      <c r="AE127" s="213"/>
      <c r="AF127" s="213"/>
      <c r="AG127" s="213" t="s">
        <v>156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5">
      <c r="A128" s="232">
        <v>57</v>
      </c>
      <c r="B128" s="233" t="s">
        <v>680</v>
      </c>
      <c r="C128" s="247" t="s">
        <v>681</v>
      </c>
      <c r="D128" s="234" t="s">
        <v>171</v>
      </c>
      <c r="E128" s="235">
        <v>2</v>
      </c>
      <c r="F128" s="236"/>
      <c r="G128" s="237">
        <f>ROUND(E128*F128,2)</f>
        <v>0</v>
      </c>
      <c r="H128" s="236"/>
      <c r="I128" s="237">
        <f>ROUND(E128*H128,2)</f>
        <v>0</v>
      </c>
      <c r="J128" s="236"/>
      <c r="K128" s="237">
        <f>ROUND(E128*J128,2)</f>
        <v>0</v>
      </c>
      <c r="L128" s="237">
        <v>21</v>
      </c>
      <c r="M128" s="237">
        <f>G128*(1+L128/100)</f>
        <v>0</v>
      </c>
      <c r="N128" s="237">
        <v>0</v>
      </c>
      <c r="O128" s="237">
        <f>ROUND(E128*N128,2)</f>
        <v>0</v>
      </c>
      <c r="P128" s="237">
        <v>0</v>
      </c>
      <c r="Q128" s="237">
        <f>ROUND(E128*P128,2)</f>
        <v>0</v>
      </c>
      <c r="R128" s="237"/>
      <c r="S128" s="237" t="s">
        <v>180</v>
      </c>
      <c r="T128" s="238" t="s">
        <v>181</v>
      </c>
      <c r="U128" s="223">
        <v>0</v>
      </c>
      <c r="V128" s="223">
        <f>ROUND(E128*U128,2)</f>
        <v>0</v>
      </c>
      <c r="W128" s="223"/>
      <c r="X128" s="223" t="s">
        <v>309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571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5">
      <c r="A129" s="220"/>
      <c r="B129" s="221"/>
      <c r="C129" s="251"/>
      <c r="D129" s="244"/>
      <c r="E129" s="244"/>
      <c r="F129" s="244"/>
      <c r="G129" s="244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156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ht="13" x14ac:dyDescent="0.25">
      <c r="A130" s="226" t="s">
        <v>145</v>
      </c>
      <c r="B130" s="227" t="s">
        <v>86</v>
      </c>
      <c r="C130" s="246" t="s">
        <v>87</v>
      </c>
      <c r="D130" s="228"/>
      <c r="E130" s="229"/>
      <c r="F130" s="230"/>
      <c r="G130" s="230">
        <f>SUMIF(AG131:AG138,"&lt;&gt;NOR",G131:G138)</f>
        <v>0</v>
      </c>
      <c r="H130" s="230"/>
      <c r="I130" s="230">
        <f>SUM(I131:I138)</f>
        <v>0</v>
      </c>
      <c r="J130" s="230"/>
      <c r="K130" s="230">
        <f>SUM(K131:K138)</f>
        <v>0</v>
      </c>
      <c r="L130" s="230"/>
      <c r="M130" s="230">
        <f>SUM(M131:M138)</f>
        <v>0</v>
      </c>
      <c r="N130" s="230"/>
      <c r="O130" s="230">
        <f>SUM(O131:O138)</f>
        <v>0</v>
      </c>
      <c r="P130" s="230"/>
      <c r="Q130" s="230">
        <f>SUM(Q131:Q138)</f>
        <v>0</v>
      </c>
      <c r="R130" s="230"/>
      <c r="S130" s="230"/>
      <c r="T130" s="231"/>
      <c r="U130" s="225"/>
      <c r="V130" s="225">
        <f>SUM(V131:V138)</f>
        <v>0</v>
      </c>
      <c r="W130" s="225"/>
      <c r="X130" s="225"/>
      <c r="AG130" t="s">
        <v>146</v>
      </c>
    </row>
    <row r="131" spans="1:60" outlineLevel="1" x14ac:dyDescent="0.25">
      <c r="A131" s="232">
        <v>58</v>
      </c>
      <c r="B131" s="233" t="s">
        <v>682</v>
      </c>
      <c r="C131" s="247" t="s">
        <v>683</v>
      </c>
      <c r="D131" s="234" t="s">
        <v>538</v>
      </c>
      <c r="E131" s="235">
        <v>1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21</v>
      </c>
      <c r="M131" s="237">
        <f>G131*(1+L131/100)</f>
        <v>0</v>
      </c>
      <c r="N131" s="237">
        <v>0</v>
      </c>
      <c r="O131" s="237">
        <f>ROUND(E131*N131,2)</f>
        <v>0</v>
      </c>
      <c r="P131" s="237">
        <v>0</v>
      </c>
      <c r="Q131" s="237">
        <f>ROUND(E131*P131,2)</f>
        <v>0</v>
      </c>
      <c r="R131" s="237"/>
      <c r="S131" s="237" t="s">
        <v>180</v>
      </c>
      <c r="T131" s="238" t="s">
        <v>181</v>
      </c>
      <c r="U131" s="223">
        <v>0</v>
      </c>
      <c r="V131" s="223">
        <f>ROUND(E131*U131,2)</f>
        <v>0</v>
      </c>
      <c r="W131" s="223"/>
      <c r="X131" s="223" t="s">
        <v>309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571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20"/>
      <c r="B132" s="221"/>
      <c r="C132" s="251"/>
      <c r="D132" s="244"/>
      <c r="E132" s="244"/>
      <c r="F132" s="244"/>
      <c r="G132" s="244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156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5">
      <c r="A133" s="232">
        <v>59</v>
      </c>
      <c r="B133" s="233" t="s">
        <v>684</v>
      </c>
      <c r="C133" s="247" t="s">
        <v>685</v>
      </c>
      <c r="D133" s="234" t="s">
        <v>538</v>
      </c>
      <c r="E133" s="235">
        <v>1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21</v>
      </c>
      <c r="M133" s="237">
        <f>G133*(1+L133/100)</f>
        <v>0</v>
      </c>
      <c r="N133" s="237">
        <v>0</v>
      </c>
      <c r="O133" s="237">
        <f>ROUND(E133*N133,2)</f>
        <v>0</v>
      </c>
      <c r="P133" s="237">
        <v>0</v>
      </c>
      <c r="Q133" s="237">
        <f>ROUND(E133*P133,2)</f>
        <v>0</v>
      </c>
      <c r="R133" s="237"/>
      <c r="S133" s="237" t="s">
        <v>180</v>
      </c>
      <c r="T133" s="238" t="s">
        <v>181</v>
      </c>
      <c r="U133" s="223">
        <v>0</v>
      </c>
      <c r="V133" s="223">
        <f>ROUND(E133*U133,2)</f>
        <v>0</v>
      </c>
      <c r="W133" s="223"/>
      <c r="X133" s="223" t="s">
        <v>309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571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5">
      <c r="A134" s="220"/>
      <c r="B134" s="221"/>
      <c r="C134" s="251"/>
      <c r="D134" s="244"/>
      <c r="E134" s="244"/>
      <c r="F134" s="244"/>
      <c r="G134" s="244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3"/>
      <c r="Z134" s="213"/>
      <c r="AA134" s="213"/>
      <c r="AB134" s="213"/>
      <c r="AC134" s="213"/>
      <c r="AD134" s="213"/>
      <c r="AE134" s="213"/>
      <c r="AF134" s="213"/>
      <c r="AG134" s="213" t="s">
        <v>156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5">
      <c r="A135" s="232">
        <v>60</v>
      </c>
      <c r="B135" s="233" t="s">
        <v>643</v>
      </c>
      <c r="C135" s="247" t="s">
        <v>686</v>
      </c>
      <c r="D135" s="234" t="s">
        <v>538</v>
      </c>
      <c r="E135" s="235">
        <v>1</v>
      </c>
      <c r="F135" s="236"/>
      <c r="G135" s="237">
        <f>ROUND(E135*F135,2)</f>
        <v>0</v>
      </c>
      <c r="H135" s="236"/>
      <c r="I135" s="237">
        <f>ROUND(E135*H135,2)</f>
        <v>0</v>
      </c>
      <c r="J135" s="236"/>
      <c r="K135" s="237">
        <f>ROUND(E135*J135,2)</f>
        <v>0</v>
      </c>
      <c r="L135" s="237">
        <v>21</v>
      </c>
      <c r="M135" s="237">
        <f>G135*(1+L135/100)</f>
        <v>0</v>
      </c>
      <c r="N135" s="237">
        <v>0</v>
      </c>
      <c r="O135" s="237">
        <f>ROUND(E135*N135,2)</f>
        <v>0</v>
      </c>
      <c r="P135" s="237">
        <v>0</v>
      </c>
      <c r="Q135" s="237">
        <f>ROUND(E135*P135,2)</f>
        <v>0</v>
      </c>
      <c r="R135" s="237"/>
      <c r="S135" s="237" t="s">
        <v>180</v>
      </c>
      <c r="T135" s="238" t="s">
        <v>181</v>
      </c>
      <c r="U135" s="223">
        <v>0</v>
      </c>
      <c r="V135" s="223">
        <f>ROUND(E135*U135,2)</f>
        <v>0</v>
      </c>
      <c r="W135" s="223"/>
      <c r="X135" s="223" t="s">
        <v>309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571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5">
      <c r="A136" s="220"/>
      <c r="B136" s="221"/>
      <c r="C136" s="251"/>
      <c r="D136" s="244"/>
      <c r="E136" s="244"/>
      <c r="F136" s="244"/>
      <c r="G136" s="244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156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5">
      <c r="A137" s="232">
        <v>61</v>
      </c>
      <c r="B137" s="233" t="s">
        <v>687</v>
      </c>
      <c r="C137" s="247" t="s">
        <v>688</v>
      </c>
      <c r="D137" s="234" t="s">
        <v>538</v>
      </c>
      <c r="E137" s="235">
        <v>1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21</v>
      </c>
      <c r="M137" s="237">
        <f>G137*(1+L137/100)</f>
        <v>0</v>
      </c>
      <c r="N137" s="237">
        <v>0</v>
      </c>
      <c r="O137" s="237">
        <f>ROUND(E137*N137,2)</f>
        <v>0</v>
      </c>
      <c r="P137" s="237">
        <v>0</v>
      </c>
      <c r="Q137" s="237">
        <f>ROUND(E137*P137,2)</f>
        <v>0</v>
      </c>
      <c r="R137" s="237"/>
      <c r="S137" s="237" t="s">
        <v>180</v>
      </c>
      <c r="T137" s="238" t="s">
        <v>181</v>
      </c>
      <c r="U137" s="223">
        <v>0</v>
      </c>
      <c r="V137" s="223">
        <f>ROUND(E137*U137,2)</f>
        <v>0</v>
      </c>
      <c r="W137" s="223"/>
      <c r="X137" s="223" t="s">
        <v>309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571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20"/>
      <c r="B138" s="221"/>
      <c r="C138" s="251"/>
      <c r="D138" s="244"/>
      <c r="E138" s="244"/>
      <c r="F138" s="244"/>
      <c r="G138" s="244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156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x14ac:dyDescent="0.25">
      <c r="A139" s="3"/>
      <c r="B139" s="4"/>
      <c r="C139" s="252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AE139">
        <v>15</v>
      </c>
      <c r="AF139">
        <v>21</v>
      </c>
      <c r="AG139" t="s">
        <v>132</v>
      </c>
    </row>
    <row r="140" spans="1:60" ht="13" x14ac:dyDescent="0.25">
      <c r="A140" s="216"/>
      <c r="B140" s="217" t="s">
        <v>29</v>
      </c>
      <c r="C140" s="253"/>
      <c r="D140" s="218"/>
      <c r="E140" s="219"/>
      <c r="F140" s="219"/>
      <c r="G140" s="245">
        <f>G8+G45+G82+G89+G94+G107+G112+G119+G130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AE140">
        <f>SUMIF(L7:L138,AE139,G7:G138)</f>
        <v>0</v>
      </c>
      <c r="AF140">
        <f>SUMIF(L7:L138,AF139,G7:G138)</f>
        <v>0</v>
      </c>
      <c r="AG140" t="s">
        <v>198</v>
      </c>
    </row>
    <row r="141" spans="1:60" x14ac:dyDescent="0.25">
      <c r="C141" s="254"/>
      <c r="D141" s="10"/>
      <c r="AG141" t="s">
        <v>199</v>
      </c>
    </row>
    <row r="142" spans="1:60" x14ac:dyDescent="0.25">
      <c r="D142" s="10"/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4AWh7pFtSErvLyWtGfh6ZGXLdfwXKe08vnT9W27fYtNX5Eyun0jtSAezyFLiOGMbYlyH5iw+QSusBuagSJBOQ==" saltValue="RdH3e0TS6ySMAJgcI0/+eg==" spinCount="100000" sheet="1"/>
  <mergeCells count="65">
    <mergeCell ref="C129:G129"/>
    <mergeCell ref="C132:G132"/>
    <mergeCell ref="C134:G134"/>
    <mergeCell ref="C136:G136"/>
    <mergeCell ref="C138:G138"/>
    <mergeCell ref="C116:G116"/>
    <mergeCell ref="C118:G118"/>
    <mergeCell ref="C121:G121"/>
    <mergeCell ref="C123:G123"/>
    <mergeCell ref="C125:G125"/>
    <mergeCell ref="C127:G127"/>
    <mergeCell ref="C102:G102"/>
    <mergeCell ref="C104:G104"/>
    <mergeCell ref="C106:G106"/>
    <mergeCell ref="C109:G109"/>
    <mergeCell ref="C111:G111"/>
    <mergeCell ref="C114:G114"/>
    <mergeCell ref="C88:G88"/>
    <mergeCell ref="C91:G91"/>
    <mergeCell ref="C93:G93"/>
    <mergeCell ref="C96:G96"/>
    <mergeCell ref="C98:G98"/>
    <mergeCell ref="C100:G100"/>
    <mergeCell ref="C75:G75"/>
    <mergeCell ref="C77:G77"/>
    <mergeCell ref="C79:G79"/>
    <mergeCell ref="C81:G81"/>
    <mergeCell ref="C84:G84"/>
    <mergeCell ref="C86:G86"/>
    <mergeCell ref="C63:G63"/>
    <mergeCell ref="C65:G65"/>
    <mergeCell ref="C67:G67"/>
    <mergeCell ref="C69:G69"/>
    <mergeCell ref="C71:G71"/>
    <mergeCell ref="C73:G73"/>
    <mergeCell ref="C51:G51"/>
    <mergeCell ref="C53:G53"/>
    <mergeCell ref="C55:G55"/>
    <mergeCell ref="C57:G57"/>
    <mergeCell ref="C59:G59"/>
    <mergeCell ref="C61:G61"/>
    <mergeCell ref="C38:G38"/>
    <mergeCell ref="C40:G40"/>
    <mergeCell ref="C42:G42"/>
    <mergeCell ref="C44:G44"/>
    <mergeCell ref="C47:G47"/>
    <mergeCell ref="C49:G49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SO01 R19050301 Pol</vt:lpstr>
      <vt:lpstr>SO01 R19050301a Pol</vt:lpstr>
      <vt:lpstr>SO01 R19050301b Pol</vt:lpstr>
      <vt:lpstr>SO01 R19050301c Pol</vt:lpstr>
      <vt:lpstr>SO01 R19050302 Pol</vt:lpstr>
      <vt:lpstr>SO01 R19050303 Pol</vt:lpstr>
      <vt:lpstr>SO01 R19050304 Pol</vt:lpstr>
      <vt:lpstr>SO01 R19050305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R19050301 Pol'!Názvy_tisku</vt:lpstr>
      <vt:lpstr>'SO01 R19050301a Pol'!Názvy_tisku</vt:lpstr>
      <vt:lpstr>'SO01 R19050301b Pol'!Názvy_tisku</vt:lpstr>
      <vt:lpstr>'SO01 R19050301c Pol'!Názvy_tisku</vt:lpstr>
      <vt:lpstr>'SO01 R19050302 Pol'!Názvy_tisku</vt:lpstr>
      <vt:lpstr>'SO01 R19050303 Pol'!Názvy_tisku</vt:lpstr>
      <vt:lpstr>'SO01 R19050304 Pol'!Názvy_tisku</vt:lpstr>
      <vt:lpstr>'SO01 R19050305 Pol'!Názvy_tisku</vt:lpstr>
      <vt:lpstr>oadresa</vt:lpstr>
      <vt:lpstr>Stavba!Objednatel</vt:lpstr>
      <vt:lpstr>Stavba!Objekt</vt:lpstr>
      <vt:lpstr>'SO01 R19050301 Pol'!Oblast_tisku</vt:lpstr>
      <vt:lpstr>'SO01 R19050301a Pol'!Oblast_tisku</vt:lpstr>
      <vt:lpstr>'SO01 R19050301b Pol'!Oblast_tisku</vt:lpstr>
      <vt:lpstr>'SO01 R19050301c Pol'!Oblast_tisku</vt:lpstr>
      <vt:lpstr>'SO01 R19050302 Pol'!Oblast_tisku</vt:lpstr>
      <vt:lpstr>'SO01 R19050303 Pol'!Oblast_tisku</vt:lpstr>
      <vt:lpstr>'SO01 R19050304 Pol'!Oblast_tisku</vt:lpstr>
      <vt:lpstr>'SO01 R19050305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Matusu</dc:creator>
  <cp:lastModifiedBy>Matusu</cp:lastModifiedBy>
  <cp:lastPrinted>2019-03-19T12:27:02Z</cp:lastPrinted>
  <dcterms:created xsi:type="dcterms:W3CDTF">2009-04-08T07:15:50Z</dcterms:created>
  <dcterms:modified xsi:type="dcterms:W3CDTF">2020-02-05T13:45:03Z</dcterms:modified>
</cp:coreProperties>
</file>