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10307"/>
  <workbookPr defaultThemeVersion="124226"/>
  <bookViews>
    <workbookView xWindow="0" yWindow="0" windowWidth="28800" windowHeight="18000" activeTab="2"/>
  </bookViews>
  <sheets>
    <sheet name="Rozpočet" sheetId="2" r:id="rId1"/>
    <sheet name="Rekapitulace" sheetId="3" r:id="rId2"/>
    <sheet name="Položky" sheetId="4" r:id="rId3"/>
  </sheets>
  <definedNames>
    <definedName name="_xlnm.Print_Area" localSheetId="2">'Položky'!$A$1:$K$174</definedName>
    <definedName name="_xlnm.Print_Area" localSheetId="1">'Rekapitulace'!$A$1:$I$30</definedName>
    <definedName name="_xlnm.Print_Area" localSheetId="0">'Rozpočet'!$A$1:$G$45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_xlnm.Print_Titles" localSheetId="1">'Rekapitulace'!$1:$6</definedName>
    <definedName name="_xlnm.Print_Titles" localSheetId="2">'Položky'!$1:$6</definedName>
  </definedNames>
  <calcPr calcId="181029"/>
</workbook>
</file>

<file path=xl/sharedStrings.xml><?xml version="1.0" encoding="utf-8"?>
<sst xmlns="http://schemas.openxmlformats.org/spreadsheetml/2006/main" count="539" uniqueCount="291">
  <si>
    <t xml:space="preserve"> </t>
  </si>
  <si>
    <t>Stavba :</t>
  </si>
  <si>
    <t>Základ pro DPH</t>
  </si>
  <si>
    <t>%</t>
  </si>
  <si>
    <t>HSV</t>
  </si>
  <si>
    <t>PSV</t>
  </si>
  <si>
    <t>Dodávka</t>
  </si>
  <si>
    <t>Montáž</t>
  </si>
  <si>
    <t>HZS</t>
  </si>
  <si>
    <t xml:space="preserve">JKSO </t>
  </si>
  <si>
    <t xml:space="preserve">SKP </t>
  </si>
  <si>
    <t>Měrná jednotka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</si>
  <si>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</si>
  <si>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</si>
  <si>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</si>
  <si>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</si>
  <si>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</si>
  <si>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</si>
  <si>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</si>
  <si>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</si>
  <si>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</si>
  <si>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</si>
  <si>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</si>
  <si>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</si>
  <si>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</si>
  <si>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</si>
  <si>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</si>
  <si>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</si>
  <si>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</si>
  <si>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</si>
  <si>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</si>
  <si>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</si>
  <si>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</si>
  <si>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</si>
  <si>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</si>
  <si>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</si>
  <si>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</si>
  <si>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</si>
  <si>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</si>
  <si>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</si>
  <si>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</si>
  <si>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</si>
  <si>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</si>
  <si>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</si>
  <si>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</si>
  <si>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</si>
  <si>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</si>
  <si>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Poznámka :</t>
  </si>
  <si>
    <t>REKAPITULACE  STAVEBNÍCH  DÍLŮ</t>
  </si>
  <si>
    <t>Stavební díl</t>
  </si>
  <si>
    <t>VEDLEJŠÍ ROZPOČTOVÉ  NÁKLADY</t>
  </si>
  <si>
    <t>Název VRN</t>
  </si>
  <si>
    <t>Kč</t>
  </si>
  <si>
    <t>Základna</t>
  </si>
  <si>
    <t>CELKEM VRN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</si>
  <si>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</si>
  <si>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</si>
  <si>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</si>
  <si>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</si>
  <si>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</si>
  <si>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</si>
  <si>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</si>
  <si>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</si>
  <si>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</si>
  <si>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</si>
  <si>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</si>
  <si>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</si>
  <si>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</si>
  <si>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Zemní práce</t>
  </si>
  <si>
    <t>ks</t>
  </si>
  <si>
    <t>Celkem za</t>
  </si>
  <si>
    <t>1 Zemní práce</t>
  </si>
  <si>
    <t>113151111R00</t>
  </si>
  <si>
    <t xml:space="preserve">Rozebrání ploch ze silničních panelů </t>
  </si>
  <si>
    <t>m2</t>
  </si>
  <si>
    <t>18*3,00</t>
  </si>
  <si>
    <t>121101101R00</t>
  </si>
  <si>
    <t xml:space="preserve">Sejmutí ornice s přemístěním do 50 m </t>
  </si>
  <si>
    <t>m3</t>
  </si>
  <si>
    <t>asfalt - plocha:1223,52*0,10</t>
  </si>
  <si>
    <t>parkoviště:(238,70+382,10+216,53+22,80)*0,10</t>
  </si>
  <si>
    <t>131201102R00</t>
  </si>
  <si>
    <t xml:space="preserve">Hloubení nezapažených jam v hor.3 do 1000 m3 </t>
  </si>
  <si>
    <t>svahové srovnání:45,00*34,00*(1,00+0,00)/2</t>
  </si>
  <si>
    <t>asfalt - plocha:1223,52*0,57</t>
  </si>
  <si>
    <t>parkoviště:(238,70+382,18+216,53+22,80)*0,55</t>
  </si>
  <si>
    <t>131201109R00</t>
  </si>
  <si>
    <t xml:space="preserve">Příplatek za lepivost - hloubení nezap.jam v hor.3 </t>
  </si>
  <si>
    <t>132201101R00</t>
  </si>
  <si>
    <t xml:space="preserve">Hloubení rýh šířky do 60 cm v hor.3 do 100 m3 </t>
  </si>
  <si>
    <t>odvodnění:50,00*0,50*0,90</t>
  </si>
  <si>
    <t>0,70*0,70*1,00*5</t>
  </si>
  <si>
    <t>3,00*5*0,50*0,90</t>
  </si>
  <si>
    <t>kanalizace:0,50*0,90*(3,50*2+35,00+2*2)</t>
  </si>
  <si>
    <t>chránička elektro:0,30*0,70*(34,00+39,00+39,00+5,00)</t>
  </si>
  <si>
    <t>132201109R00</t>
  </si>
  <si>
    <t xml:space="preserve">Příplatek za lepivost - hloubení rýh 60 cm v hor.3 </t>
  </si>
  <si>
    <t>162601102R00</t>
  </si>
  <si>
    <t xml:space="preserve">Vodorovné přemístění výkopku z hor.1-4 do 5000 m </t>
  </si>
  <si>
    <t>162702199R00</t>
  </si>
  <si>
    <t xml:space="preserve">Poplatek za skládku zeminy </t>
  </si>
  <si>
    <t>167101102R00</t>
  </si>
  <si>
    <t xml:space="preserve">Nakládání výkopku z hor.1-4 v množství nad 100 m3 </t>
  </si>
  <si>
    <t>171201101R00</t>
  </si>
  <si>
    <t xml:space="preserve">Uložení sypaniny do násypů nezhutněných </t>
  </si>
  <si>
    <t>174101101R00</t>
  </si>
  <si>
    <t xml:space="preserve">Zásyp jam, rýh, šachet se zhutněním </t>
  </si>
  <si>
    <t>kanalizace:0,50*0,50*(3,50*2+35,00+2*2)</t>
  </si>
  <si>
    <t>chránička elektro:0,30*0,35*(34,00+39,00+39,00+5,00)</t>
  </si>
  <si>
    <t>175101101RT2</t>
  </si>
  <si>
    <t>Obsyp potrubí bez prohození sypaniny s dodáním štěrkopísku frakce 0 - 22 mm</t>
  </si>
  <si>
    <t>odvodnění:50,00*0,50*0,45</t>
  </si>
  <si>
    <t>3,00*5*0,50*0,45</t>
  </si>
  <si>
    <t>181101102R00</t>
  </si>
  <si>
    <t xml:space="preserve">Úprava pláně v zářezech v hor. 1-4, se zhutněním </t>
  </si>
  <si>
    <t>asfalt - plocha:1223,52</t>
  </si>
  <si>
    <t>parkoviště:(238,70+382,18+216,53+22,80)</t>
  </si>
  <si>
    <t>181101133R00</t>
  </si>
  <si>
    <t xml:space="preserve">Úprava pozemku s rozpoj. a přehrn. hor. 3 do 60 m </t>
  </si>
  <si>
    <t>181301112R00</t>
  </si>
  <si>
    <t>Rozprostření  rovina, tl.10-15 cm,nad 500m2 zemina</t>
  </si>
  <si>
    <t>182101101R00</t>
  </si>
  <si>
    <t xml:space="preserve">Svahování v zářezech v hor. 1 - 4 </t>
  </si>
  <si>
    <t>(45,050+37,00+30,00+42,00+38,00)*4</t>
  </si>
  <si>
    <t>10</t>
  </si>
  <si>
    <t>Sadovnické úpravy</t>
  </si>
  <si>
    <t>10 Sadovnické úpravy</t>
  </si>
  <si>
    <t xml:space="preserve">výsadba keřových rostlin </t>
  </si>
  <si>
    <t>45*2</t>
  </si>
  <si>
    <t xml:space="preserve">dodávka keřových rostlin </t>
  </si>
  <si>
    <t xml:space="preserve">trávníková plocha - komplet </t>
  </si>
  <si>
    <t xml:space="preserve">mulčování + mulčovací kůra </t>
  </si>
  <si>
    <t>Capinus betulus "Frans Fontaine" 14-16, zemní bal</t>
  </si>
  <si>
    <t>Dodávka platanus "Alphens Globe" 16-18, zemní bal</t>
  </si>
  <si>
    <t xml:space="preserve">postřik vč. materiálu </t>
  </si>
  <si>
    <t xml:space="preserve">výsadba vzrostlého stromu kpl. vč. pomocného mat. </t>
  </si>
  <si>
    <t>4</t>
  </si>
  <si>
    <t>Vodorovné konstrukce</t>
  </si>
  <si>
    <t>4 Vodorovné konstrukce</t>
  </si>
  <si>
    <t>451571111R00</t>
  </si>
  <si>
    <t xml:space="preserve">Lože ze štěrkopísků tl. do 10 cm </t>
  </si>
  <si>
    <t>kanalizace:0,50*(3,50*2+35,00+2*2)</t>
  </si>
  <si>
    <t>chránička elektro:0,30*(34,00+39,00+39,00+5,00)</t>
  </si>
  <si>
    <t>odvodnění:50,00*0,50</t>
  </si>
  <si>
    <t>3,00*5*0,50</t>
  </si>
  <si>
    <t>5</t>
  </si>
  <si>
    <t>Komunikace</t>
  </si>
  <si>
    <t>5 Komunikace</t>
  </si>
  <si>
    <t>564791111R00</t>
  </si>
  <si>
    <t xml:space="preserve">Podklad pro zpevnění z kameniva drceného 0 - 63 mm </t>
  </si>
  <si>
    <t>komunikace:1223,52*0,20</t>
  </si>
  <si>
    <t>parkovací stání:860,21*0,20</t>
  </si>
  <si>
    <t>564811111R00</t>
  </si>
  <si>
    <t>Podklad ze štěrkodrti po zhutnění tloušťky 5 cm vyrovnávka</t>
  </si>
  <si>
    <t>komunikace:1223,52</t>
  </si>
  <si>
    <t>parkovací stání:860,21</t>
  </si>
  <si>
    <t>567122114R00</t>
  </si>
  <si>
    <t xml:space="preserve">Podklad z kameniva zpev.cementem KZC 1 tl.15 cm </t>
  </si>
  <si>
    <t>573211111R00</t>
  </si>
  <si>
    <t xml:space="preserve">Postřik živičný spojovací z asfaltu 0,5-0,7 kg/m2 </t>
  </si>
  <si>
    <t>577141112R00</t>
  </si>
  <si>
    <t xml:space="preserve">Beton asfalt. ACO 11 S,nebo ACO 16,do 3 m, tl.5 cm </t>
  </si>
  <si>
    <t>577162124R00</t>
  </si>
  <si>
    <t xml:space="preserve">Beton asfalt. ACL 16+ (ABL I) ložný, nad 3 m, 7 cm </t>
  </si>
  <si>
    <t>591211111R00</t>
  </si>
  <si>
    <t xml:space="preserve">Kladení dlažby drobné kostky,lože z kamen.tl. 5 cm </t>
  </si>
  <si>
    <t>58380120</t>
  </si>
  <si>
    <t>Kostka dlažební drobná 8/10  tř.1</t>
  </si>
  <si>
    <t>T</t>
  </si>
  <si>
    <t>parkovací stání:860,21*0,10*2,80</t>
  </si>
  <si>
    <t>8</t>
  </si>
  <si>
    <t>Trubní vedení</t>
  </si>
  <si>
    <t>8 Trubní vedení</t>
  </si>
  <si>
    <t>871313121RT2</t>
  </si>
  <si>
    <t>Montáž trub z tvrdého PVC, gumový kroužek, DN 150 včetně dodávky trub PVC hrdlových 100x4,0x5000</t>
  </si>
  <si>
    <t>m</t>
  </si>
  <si>
    <t>chránička elektro:34,00+39,00+39,00+45,00</t>
  </si>
  <si>
    <t>871353121RT2</t>
  </si>
  <si>
    <t>Montáž trub z tvrdého PVC, gumový kroužek, DN 200 včetně materiálu</t>
  </si>
  <si>
    <t>kanalizace:3,50*2+35,00+2*2</t>
  </si>
  <si>
    <t>odvodnění:50+3*5</t>
  </si>
  <si>
    <t>877265271U00</t>
  </si>
  <si>
    <t xml:space="preserve">MTŽ tvar PVC-syst KG lapač DN100 </t>
  </si>
  <si>
    <t>kus</t>
  </si>
  <si>
    <t>877353121RT8</t>
  </si>
  <si>
    <t>Montáž tvarovek odboč. z PVC gumový kroužek DN 200 včetně dodávky odbočky</t>
  </si>
  <si>
    <t>5+2</t>
  </si>
  <si>
    <t>895941311RT2</t>
  </si>
  <si>
    <t>Zřízení vpusti uliční z dílců typ UVB - 50 včetně dodávky dílců pro uliční vpusti TBV</t>
  </si>
  <si>
    <t>899204111RT2</t>
  </si>
  <si>
    <t>Osazení mříží litinových s rámem nad 150 kg včetně dodávky vtokové mříže s nálevkou</t>
  </si>
  <si>
    <t>899661311R00</t>
  </si>
  <si>
    <t xml:space="preserve">Zřízení folie výstražná z PVC šířka 30 </t>
  </si>
  <si>
    <t>50+15</t>
  </si>
  <si>
    <t>3,50*2+35,00+2*2</t>
  </si>
  <si>
    <t>34,00+39,00+39,00+45,00</t>
  </si>
  <si>
    <t>napojení dešťových vpustí a UV na stávající kanalizaci</t>
  </si>
  <si>
    <t>91</t>
  </si>
  <si>
    <t>Doplňující práce na komunikaci</t>
  </si>
  <si>
    <t>91 Doplňující práce na komunikaci</t>
  </si>
  <si>
    <t>917862111R00</t>
  </si>
  <si>
    <t xml:space="preserve">Osazení stojat. obrub.bet. s opěrou,lože z C 12/15 </t>
  </si>
  <si>
    <t>(44,80*2+39,00*4+39,00+34,00+4,90+1,40+4,90)</t>
  </si>
  <si>
    <t>(14,00+4,90+1,40+4,90+5,80+5,35+3,14*16,00/2)</t>
  </si>
  <si>
    <t>(3,14*16,00/3+5,00+35,00*2+5,00+5,00)</t>
  </si>
  <si>
    <t>918101111R00</t>
  </si>
  <si>
    <t xml:space="preserve">Lože pod obrubníky nebo obruby dlažeb z C 12/15 </t>
  </si>
  <si>
    <t>493,0167*0,20*0,40</t>
  </si>
  <si>
    <t>59217504</t>
  </si>
  <si>
    <t>Obrubník Best MONO II přírodní 100x15/12x25 cm</t>
  </si>
  <si>
    <t>493,0167*1,10</t>
  </si>
  <si>
    <t>99</t>
  </si>
  <si>
    <t>Přesun hmot</t>
  </si>
  <si>
    <t>99 Přesun hmot</t>
  </si>
  <si>
    <t>998225111R00</t>
  </si>
  <si>
    <t xml:space="preserve">Přesun hmot, pozemní komunikace, kryt živičný </t>
  </si>
  <si>
    <t>t</t>
  </si>
  <si>
    <t>M21</t>
  </si>
  <si>
    <t>Elektromontáže</t>
  </si>
  <si>
    <t>M21 Elektromontáže</t>
  </si>
  <si>
    <t>výložník dvouramenný 180st 1m nahoru 1m do boku na pr. 89</t>
  </si>
  <si>
    <t xml:space="preserve">sloup žár. zinek 3st 7m nad terén 133/108/89 </t>
  </si>
  <si>
    <t xml:space="preserve">sloup žár. zinek 3st. 7m nad terén 133/89/60 </t>
  </si>
  <si>
    <t xml:space="preserve">svítidlo BGP281 DW10 Led 3000K 32W úzká optika </t>
  </si>
  <si>
    <t xml:space="preserve">svítidlo sadové Led </t>
  </si>
  <si>
    <t xml:space="preserve">zatěsnění zdiva po protažení kabelů </t>
  </si>
  <si>
    <t xml:space="preserve">jádrově vrtaný průraz do budovy - 60cm/pr.90mm </t>
  </si>
  <si>
    <t xml:space="preserve">sloup žár. zinek 3st. 6m nad terén 133/89/60 </t>
  </si>
  <si>
    <t>beton. základ do bednění - základ pro dobíjecí stanici vč. bednění a betonu</t>
  </si>
  <si>
    <t xml:space="preserve">přesun materiálu, dopravní náklady </t>
  </si>
  <si>
    <t>km</t>
  </si>
  <si>
    <t xml:space="preserve">příprava a koordinace stavby, DSPS </t>
  </si>
  <si>
    <t>hod</t>
  </si>
  <si>
    <t xml:space="preserve">geodetické zaměření nové kabelové trasy </t>
  </si>
  <si>
    <t xml:space="preserve">výchozí revize </t>
  </si>
  <si>
    <t xml:space="preserve">montážní plošina </t>
  </si>
  <si>
    <t xml:space="preserve">svorkovnice stožárová </t>
  </si>
  <si>
    <t xml:space="preserve">svítidlo LED silniční 42W </t>
  </si>
  <si>
    <t xml:space="preserve">kabel CYKY 3x1,5 </t>
  </si>
  <si>
    <t xml:space="preserve">svorkovnice stožárová (dvojí jištění) </t>
  </si>
  <si>
    <t xml:space="preserve">uzemnění v zemi páska FeZn 30x4 mm </t>
  </si>
  <si>
    <t>uchycení kabelu 4x25 na stěnový starší kabel. rošt (použití přychytetek na lišty Niedax př. RPB 25)</t>
  </si>
  <si>
    <t xml:space="preserve">uzemnění v zemi drát FeZn pr. 10 mm </t>
  </si>
  <si>
    <t xml:space="preserve">chránička pr. 75 mm vnější - ohebná </t>
  </si>
  <si>
    <t xml:space="preserve">svorka zemnící SR 2, SR 3, SP ... </t>
  </si>
  <si>
    <t>uchycení kabelu 4x10 na stěnový starší kabel. rošt (použití přychytetek na lišty Niedax př. RPB 25)</t>
  </si>
  <si>
    <t xml:space="preserve">kabel NYY 4x10 mm2 </t>
  </si>
  <si>
    <t>stožár VO ocel. pat. 5m, svítidlo sadové do 15g (vč. odpoj., zemní práce, likvid. odpadů)</t>
  </si>
  <si>
    <t xml:space="preserve">kabel CYKY 4x25 mm2 (vč. záslepek) </t>
  </si>
  <si>
    <t xml:space="preserve">ukončení kabelu do 4x16 mm2 </t>
  </si>
  <si>
    <t xml:space="preserve">spojka kabelová do 4x16 mm2 </t>
  </si>
  <si>
    <t xml:space="preserve">hutnění zeminy </t>
  </si>
  <si>
    <t xml:space="preserve">zához kabelové rýhy 35x80 cm </t>
  </si>
  <si>
    <t xml:space="preserve">kabelové lože pískové šíře 35 cm </t>
  </si>
  <si>
    <t xml:space="preserve">naložení, odvoz a likvidace - zemina </t>
  </si>
  <si>
    <t xml:space="preserve">provizorní úprava trenéru </t>
  </si>
  <si>
    <t xml:space="preserve">výkop kabelový rýhy 35x80 cm </t>
  </si>
  <si>
    <t xml:space="preserve">víko chráničky 110 mm </t>
  </si>
  <si>
    <t xml:space="preserve">chránička pr. 110 mm  vnější průměr </t>
  </si>
  <si>
    <t xml:space="preserve">folie výstražná šíře 33 cm </t>
  </si>
  <si>
    <t>výkop jámy pro sloup VO 7 m výkop jámy pro základ dobíjecí stanice</t>
  </si>
  <si>
    <t>stožár. pouzdro pro slup VO 7 m (vč. bet. 0,3m3 na pouzdro + trubka bet/plast pr. 250mm/1-1,5m)</t>
  </si>
  <si>
    <t>D96</t>
  </si>
  <si>
    <t>Přesuny suti a vybouraných hmot</t>
  </si>
  <si>
    <t>D96 Přesuny suti a vybouraných hmot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</si>
  <si>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</si>
  <si>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</si>
  <si>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</si>
  <si>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</si>
  <si>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</si>
  <si>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</si>
  <si>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979087212R00</t>
  </si>
  <si>
    <t xml:space="preserve">Nakládání suti na dopravní prostředky </t>
  </si>
  <si>
    <t>979093111R00</t>
  </si>
  <si>
    <t xml:space="preserve">Uložení suti na skládku bez zhutnění </t>
  </si>
  <si>
    <t>979990001R00</t>
  </si>
  <si>
    <t xml:space="preserve">Poplatek za skládku stavební suti </t>
  </si>
  <si>
    <t>Vytýčení inženýrských sítí</t>
  </si>
  <si>
    <t>Geodetické zaměření</t>
  </si>
  <si>
    <t>Zaměření skutečného stavu</t>
  </si>
  <si>
    <t>Mimostaveništní doprava</t>
  </si>
  <si>
    <t>Zařízení staveniště</t>
  </si>
  <si>
    <t>Provoz investora</t>
  </si>
  <si>
    <t>Kompletační činnost (IČD)</t>
  </si>
  <si>
    <t>Rezerva rozpočtu</t>
  </si>
  <si>
    <t>CENA CELKEM</t>
  </si>
  <si>
    <t>ROZPOČET_VV</t>
  </si>
  <si>
    <t xml:space="preserve">CELKEM  </t>
  </si>
  <si>
    <t>Rozpočet_VV</t>
  </si>
  <si>
    <t>Nemocnice Strakonice, a.s.</t>
  </si>
  <si>
    <t>Novostavba parkoviště Nemocnice Strakonice N.O.R.D.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</si>
</sst>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dd/mm/yy"/>
    <numFmt numFmtId="166" formatCode="#,##0\ &quot;Kč&quot;"/>
    <numFmt numFmtId="167" formatCode="0.00000"/>
  </numFmts>
  <fonts count="17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34">
    <xf numFmtId="0" fontId="0" fillId="0" borderId="0" xfId="0"/>
    <xf numFmtId="0" fontId="1" fillId="0" borderId="0" xfId="0" applyFont="1"/>
    <xf numFmtId="0" fontId="1" fillId="0" borderId="0" xfId="0" applyFont="1" applyAlignment="1">
      <alignment/>
    </xf>
    <xf numFmtId="0" fontId="6" fillId="0" borderId="0" xfId="0" applyFont="1"/>
    <xf numFmtId="4" fontId="1" fillId="0" borderId="0" xfId="0" applyNumberFormat="1" applyFont="1"/>
    <xf numFmtId="0" fontId="3" fillId="0" borderId="0" xfId="0" applyFont="1" applyBorder="1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6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Continuous"/>
    </xf>
    <xf numFmtId="0" fontId="4" fillId="2" borderId="4" xfId="0" applyFont="1" applyFill="1" applyBorder="1" applyAlignment="1">
      <alignment horizontal="left"/>
    </xf>
    <xf numFmtId="0" fontId="3" fillId="0" borderId="5" xfId="0" applyFont="1" applyBorder="1"/>
    <xf numFmtId="49" fontId="3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 applyAlignment="1">
      <alignment horizontal="left"/>
    </xf>
    <xf numFmtId="0" fontId="6" fillId="0" borderId="7" xfId="0" applyFont="1" applyBorder="1"/>
    <xf numFmtId="49" fontId="3" fillId="0" borderId="11" xfId="0" applyNumberFormat="1" applyFont="1" applyBorder="1" applyAlignment="1">
      <alignment horizontal="left"/>
    </xf>
    <xf numFmtId="49" fontId="6" fillId="2" borderId="7" xfId="0" applyNumberFormat="1" applyFont="1" applyFill="1" applyBorder="1"/>
    <xf numFmtId="49" fontId="1" fillId="2" borderId="8" xfId="0" applyNumberFormat="1" applyFont="1" applyFill="1" applyBorder="1"/>
    <xf numFmtId="0" fontId="6" fillId="2" borderId="9" xfId="0" applyFont="1" applyFill="1" applyBorder="1"/>
    <xf numFmtId="0" fontId="1" fillId="2" borderId="9" xfId="0" applyFont="1" applyFill="1" applyBorder="1"/>
    <xf numFmtId="0" fontId="1" fillId="2" borderId="8" xfId="0" applyFont="1" applyFill="1" applyBorder="1"/>
    <xf numFmtId="0" fontId="3" fillId="0" borderId="10" xfId="0" applyFont="1" applyFill="1" applyBorder="1"/>
    <xf numFmtId="3" fontId="3" fillId="0" borderId="11" xfId="0" applyNumberFormat="1" applyFont="1" applyBorder="1" applyAlignment="1">
      <alignment horizontal="left"/>
    </xf>
    <xf numFmtId="0" fontId="1" fillId="0" borderId="0" xfId="0" applyFont="1" applyFill="1"/>
    <xf numFmtId="49" fontId="6" fillId="2" borderId="12" xfId="0" applyNumberFormat="1" applyFont="1" applyFill="1" applyBorder="1"/>
    <xf numFmtId="49" fontId="1" fillId="2" borderId="13" xfId="0" applyNumberFormat="1" applyFont="1" applyFill="1" applyBorder="1"/>
    <xf numFmtId="0" fontId="6" fillId="2" borderId="0" xfId="0" applyFont="1" applyFill="1" applyBorder="1"/>
    <xf numFmtId="0" fontId="1" fillId="2" borderId="0" xfId="0" applyFont="1" applyFill="1" applyBorder="1"/>
    <xf numFmtId="49" fontId="3" fillId="0" borderId="10" xfId="0" applyNumberFormat="1" applyFont="1" applyBorder="1" applyAlignment="1">
      <alignment horizontal="left"/>
    </xf>
    <xf numFmtId="0" fontId="3" fillId="0" borderId="14" xfId="0" applyFont="1" applyBorder="1"/>
    <xf numFmtId="0" fontId="3" fillId="0" borderId="10" xfId="0" applyNumberFormat="1" applyFont="1" applyBorder="1"/>
    <xf numFmtId="0" fontId="3" fillId="0" borderId="15" xfId="0" applyNumberFormat="1" applyFont="1" applyBorder="1" applyAlignment="1">
      <alignment horizontal="left"/>
    </xf>
    <xf numFmtId="0" fontId="1" fillId="0" borderId="0" xfId="0" applyNumberFormat="1" applyFont="1" applyBorder="1"/>
    <xf numFmtId="0" fontId="1" fillId="0" borderId="0" xfId="0" applyNumberFormat="1" applyFont="1"/>
    <xf numFmtId="0" fontId="3" fillId="0" borderId="15" xfId="0" applyFont="1" applyBorder="1" applyAlignment="1">
      <alignment horizontal="left"/>
    </xf>
    <xf numFmtId="0" fontId="1" fillId="0" borderId="0" xfId="0" applyFont="1" applyBorder="1"/>
    <xf numFmtId="0" fontId="3" fillId="0" borderId="1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/>
    </xf>
    <xf numFmtId="3" fontId="1" fillId="0" borderId="0" xfId="0" applyNumberFormat="1" applyFont="1"/>
    <xf numFmtId="0" fontId="3" fillId="0" borderId="7" xfId="0" applyFont="1" applyBorder="1"/>
    <xf numFmtId="0" fontId="3" fillId="0" borderId="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6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Continuous"/>
    </xf>
    <xf numFmtId="0" fontId="6" fillId="2" borderId="21" xfId="0" applyFont="1" applyFill="1" applyBorder="1" applyAlignment="1">
      <alignment horizontal="centerContinuous"/>
    </xf>
    <xf numFmtId="0" fontId="1" fillId="2" borderId="21" xfId="0" applyFont="1" applyFill="1" applyBorder="1" applyAlignment="1">
      <alignment horizontal="centerContinuous"/>
    </xf>
    <xf numFmtId="0" fontId="1" fillId="0" borderId="23" xfId="0" applyFont="1" applyBorder="1"/>
    <xf numFmtId="0" fontId="1" fillId="0" borderId="24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5" xfId="0" applyFont="1" applyBorder="1"/>
    <xf numFmtId="0" fontId="1" fillId="0" borderId="24" xfId="0" applyFont="1" applyBorder="1" applyAlignment="1">
      <alignment shrinkToFit="1"/>
    </xf>
    <xf numFmtId="0" fontId="1" fillId="0" borderId="26" xfId="0" applyFont="1" applyBorder="1"/>
    <xf numFmtId="0" fontId="1" fillId="0" borderId="12" xfId="0" applyFont="1" applyBorder="1"/>
    <xf numFmtId="3" fontId="1" fillId="0" borderId="27" xfId="0" applyNumberFormat="1" applyFont="1" applyBorder="1"/>
    <xf numFmtId="0" fontId="1" fillId="0" borderId="28" xfId="0" applyFont="1" applyBorder="1"/>
    <xf numFmtId="3" fontId="1" fillId="0" borderId="29" xfId="0" applyNumberFormat="1" applyFont="1" applyBorder="1"/>
    <xf numFmtId="0" fontId="1" fillId="0" borderId="30" xfId="0" applyFont="1" applyBorder="1"/>
    <xf numFmtId="0" fontId="6" fillId="2" borderId="2" xfId="0" applyFont="1" applyFill="1" applyBorder="1"/>
    <xf numFmtId="0" fontId="6" fillId="2" borderId="4" xfId="0" applyFont="1" applyFill="1" applyBorder="1"/>
    <xf numFmtId="0" fontId="6" fillId="2" borderId="3" xfId="0" applyFont="1" applyFill="1" applyBorder="1"/>
    <xf numFmtId="0" fontId="6" fillId="2" borderId="31" xfId="0" applyFont="1" applyFill="1" applyBorder="1"/>
    <xf numFmtId="0" fontId="6" fillId="2" borderId="32" xfId="0" applyFont="1" applyFill="1" applyBorder="1"/>
    <xf numFmtId="0" fontId="1" fillId="0" borderId="13" xfId="0" applyFont="1" applyBorder="1"/>
    <xf numFmtId="0" fontId="1" fillId="0" borderId="33" xfId="0" applyFont="1" applyBorder="1"/>
    <xf numFmtId="0" fontId="1" fillId="0" borderId="34" xfId="0" applyFont="1" applyBorder="1"/>
    <xf numFmtId="0" fontId="1" fillId="0" borderId="0" xfId="0" applyFont="1" applyBorder="1" applyAlignment="1">
      <alignment horizontal="right"/>
    </xf>
    <xf numFmtId="165" fontId="1" fillId="0" borderId="0" xfId="0" applyNumberFormat="1" applyFont="1" applyBorder="1"/>
    <xf numFmtId="0" fontId="1" fillId="0" borderId="0" xfId="0" applyFont="1" applyFill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64" fontId="1" fillId="0" borderId="39" xfId="0" applyNumberFormat="1" applyFont="1" applyBorder="1" applyAlignment="1">
      <alignment horizontal="right"/>
    </xf>
    <xf numFmtId="0" fontId="1" fillId="0" borderId="39" xfId="0" applyFont="1" applyBorder="1"/>
    <xf numFmtId="0" fontId="1" fillId="0" borderId="9" xfId="0" applyFont="1" applyBorder="1"/>
    <xf numFmtId="164" fontId="1" fillId="0" borderId="8" xfId="0" applyNumberFormat="1" applyFont="1" applyBorder="1" applyAlignment="1">
      <alignment horizontal="right"/>
    </xf>
    <xf numFmtId="0" fontId="5" fillId="2" borderId="28" xfId="0" applyFont="1" applyFill="1" applyBorder="1"/>
    <xf numFmtId="0" fontId="5" fillId="2" borderId="29" xfId="0" applyFont="1" applyFill="1" applyBorder="1"/>
    <xf numFmtId="0" fontId="5" fillId="2" borderId="30" xfId="0" applyFont="1" applyFill="1" applyBorder="1"/>
    <xf numFmtId="0" fontId="5" fillId="0" borderId="0" xfId="0" applyFont="1"/>
    <xf numFmtId="0" fontId="1" fillId="0" borderId="0" xfId="0" applyFont="1" applyAlignment="1">
      <alignment vertical="justify"/>
    </xf>
    <xf numFmtId="0" fontId="6" fillId="0" borderId="40" xfId="20" applyFont="1" applyBorder="1">
      <alignment/>
      <protection/>
    </xf>
    <xf numFmtId="0" fontId="1" fillId="0" borderId="40" xfId="20" applyFont="1" applyBorder="1">
      <alignment/>
      <protection/>
    </xf>
    <xf numFmtId="0" fontId="1" fillId="0" borderId="40" xfId="20" applyFont="1" applyBorder="1" applyAlignment="1">
      <alignment horizontal="right"/>
      <protection/>
    </xf>
    <xf numFmtId="0" fontId="1" fillId="0" borderId="41" xfId="20" applyFont="1" applyBorder="1">
      <alignment/>
      <protection/>
    </xf>
    <xf numFmtId="0" fontId="1" fillId="0" borderId="40" xfId="0" applyNumberFormat="1" applyFont="1" applyBorder="1" applyAlignment="1">
      <alignment horizontal="left"/>
    </xf>
    <xf numFmtId="0" fontId="1" fillId="0" borderId="42" xfId="0" applyNumberFormat="1" applyFont="1" applyBorder="1"/>
    <xf numFmtId="0" fontId="6" fillId="0" borderId="43" xfId="20" applyFont="1" applyBorder="1">
      <alignment/>
      <protection/>
    </xf>
    <xf numFmtId="0" fontId="1" fillId="0" borderId="43" xfId="20" applyFont="1" applyBorder="1">
      <alignment/>
      <protection/>
    </xf>
    <xf numFmtId="0" fontId="1" fillId="0" borderId="43" xfId="20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6" fillId="2" borderId="20" xfId="0" applyNumberFormat="1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44" xfId="0" applyFont="1" applyFill="1" applyBorder="1" applyAlignment="1">
      <alignment horizontal="center"/>
    </xf>
    <xf numFmtId="0" fontId="6" fillId="2" borderId="45" xfId="0" applyFont="1" applyFill="1" applyBorder="1" applyAlignment="1">
      <alignment horizontal="center"/>
    </xf>
    <xf numFmtId="0" fontId="6" fillId="2" borderId="46" xfId="0" applyFont="1" applyFill="1" applyBorder="1" applyAlignment="1">
      <alignment horizontal="center"/>
    </xf>
    <xf numFmtId="3" fontId="1" fillId="0" borderId="34" xfId="0" applyNumberFormat="1" applyFont="1" applyBorder="1"/>
    <xf numFmtId="0" fontId="6" fillId="2" borderId="20" xfId="0" applyFont="1" applyFill="1" applyBorder="1"/>
    <xf numFmtId="0" fontId="6" fillId="2" borderId="21" xfId="0" applyFont="1" applyFill="1" applyBorder="1"/>
    <xf numFmtId="3" fontId="6" fillId="2" borderId="22" xfId="0" applyNumberFormat="1" applyFont="1" applyFill="1" applyBorder="1"/>
    <xf numFmtId="3" fontId="6" fillId="2" borderId="44" xfId="0" applyNumberFormat="1" applyFont="1" applyFill="1" applyBorder="1"/>
    <xf numFmtId="3" fontId="6" fillId="2" borderId="45" xfId="0" applyNumberFormat="1" applyFont="1" applyFill="1" applyBorder="1"/>
    <xf numFmtId="3" fontId="6" fillId="2" borderId="46" xfId="0" applyNumberFormat="1" applyFont="1" applyFill="1" applyBorder="1"/>
    <xf numFmtId="3" fontId="2" fillId="0" borderId="0" xfId="0" applyNumberFormat="1" applyFont="1" applyAlignment="1">
      <alignment horizontal="centerContinuous"/>
    </xf>
    <xf numFmtId="0" fontId="1" fillId="2" borderId="32" xfId="0" applyFont="1" applyFill="1" applyBorder="1"/>
    <xf numFmtId="0" fontId="6" fillId="2" borderId="47" xfId="0" applyFont="1" applyFill="1" applyBorder="1" applyAlignment="1">
      <alignment horizontal="right"/>
    </xf>
    <xf numFmtId="0" fontId="6" fillId="2" borderId="4" xfId="0" applyFont="1" applyFill="1" applyBorder="1" applyAlignment="1">
      <alignment horizontal="right"/>
    </xf>
    <xf numFmtId="0" fontId="6" fillId="2" borderId="3" xfId="0" applyFont="1" applyFill="1" applyBorder="1" applyAlignment="1">
      <alignment horizontal="center"/>
    </xf>
    <xf numFmtId="4" fontId="4" fillId="2" borderId="4" xfId="0" applyNumberFormat="1" applyFont="1" applyFill="1" applyBorder="1" applyAlignment="1">
      <alignment horizontal="right"/>
    </xf>
    <xf numFmtId="4" fontId="4" fillId="2" borderId="32" xfId="0" applyNumberFormat="1" applyFont="1" applyFill="1" applyBorder="1" applyAlignment="1">
      <alignment horizontal="right"/>
    </xf>
    <xf numFmtId="0" fontId="1" fillId="0" borderId="16" xfId="0" applyFont="1" applyBorder="1"/>
    <xf numFmtId="3" fontId="1" fillId="0" borderId="25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2" borderId="28" xfId="0" applyFont="1" applyFill="1" applyBorder="1"/>
    <xf numFmtId="0" fontId="6" fillId="2" borderId="29" xfId="0" applyFont="1" applyFill="1" applyBorder="1"/>
    <xf numFmtId="0" fontId="1" fillId="2" borderId="29" xfId="0" applyFont="1" applyFill="1" applyBorder="1"/>
    <xf numFmtId="4" fontId="1" fillId="2" borderId="48" xfId="0" applyNumberFormat="1" applyFont="1" applyFill="1" applyBorder="1"/>
    <xf numFmtId="4" fontId="1" fillId="2" borderId="28" xfId="0" applyNumberFormat="1" applyFont="1" applyFill="1" applyBorder="1"/>
    <xf numFmtId="4" fontId="1" fillId="2" borderId="29" xfId="0" applyNumberFormat="1" applyFont="1" applyFill="1" applyBorder="1"/>
    <xf numFmtId="3" fontId="3" fillId="0" borderId="0" xfId="0" applyNumberFormat="1" applyFont="1"/>
    <xf numFmtId="4" fontId="3" fillId="0" borderId="0" xfId="0" applyNumberFormat="1" applyFont="1"/>
    <xf numFmtId="0" fontId="1" fillId="0" borderId="0" xfId="20" applyFont="1">
      <alignment/>
      <protection/>
    </xf>
    <xf numFmtId="0" fontId="8" fillId="0" borderId="0" xfId="20" applyFont="1" applyAlignment="1">
      <alignment horizontal="centerContinuous"/>
      <protection/>
    </xf>
    <xf numFmtId="0" fontId="9" fillId="0" borderId="0" xfId="20" applyFont="1" applyAlignment="1">
      <alignment horizontal="centerContinuous"/>
      <protection/>
    </xf>
    <xf numFmtId="0" fontId="9" fillId="0" borderId="0" xfId="20" applyFont="1" applyAlignment="1">
      <alignment horizontal="right"/>
      <protection/>
    </xf>
    <xf numFmtId="0" fontId="3" fillId="0" borderId="41" xfId="20" applyFont="1" applyBorder="1" applyAlignment="1">
      <alignment horizontal="right"/>
      <protection/>
    </xf>
    <xf numFmtId="0" fontId="1" fillId="0" borderId="40" xfId="20" applyFont="1" applyBorder="1" applyAlignment="1">
      <alignment horizontal="left"/>
      <protection/>
    </xf>
    <xf numFmtId="0" fontId="1" fillId="0" borderId="42" xfId="20" applyFont="1" applyBorder="1">
      <alignment/>
      <protection/>
    </xf>
    <xf numFmtId="0" fontId="3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3" fillId="2" borderId="10" xfId="20" applyNumberFormat="1" applyFont="1" applyFill="1" applyBorder="1">
      <alignment/>
      <protection/>
    </xf>
    <xf numFmtId="0" fontId="3" fillId="2" borderId="8" xfId="20" applyFont="1" applyFill="1" applyBorder="1" applyAlignment="1">
      <alignment horizontal="center"/>
      <protection/>
    </xf>
    <xf numFmtId="0" fontId="3" fillId="2" borderId="8" xfId="20" applyNumberFormat="1" applyFont="1" applyFill="1" applyBorder="1" applyAlignment="1">
      <alignment horizontal="center"/>
      <protection/>
    </xf>
    <xf numFmtId="0" fontId="3" fillId="2" borderId="10" xfId="20" applyFont="1" applyFill="1" applyBorder="1" applyAlignment="1">
      <alignment horizontal="center"/>
      <protection/>
    </xf>
    <xf numFmtId="0" fontId="3" fillId="2" borderId="10" xfId="20" applyFont="1" applyFill="1" applyBorder="1" applyAlignment="1">
      <alignment horizontal="center" wrapText="1"/>
      <protection/>
    </xf>
    <xf numFmtId="0" fontId="6" fillId="0" borderId="49" xfId="20" applyFont="1" applyBorder="1" applyAlignment="1">
      <alignment horizontal="center"/>
      <protection/>
    </xf>
    <xf numFmtId="49" fontId="6" fillId="0" borderId="49" xfId="20" applyNumberFormat="1" applyFont="1" applyBorder="1" applyAlignment="1">
      <alignment horizontal="left"/>
      <protection/>
    </xf>
    <xf numFmtId="0" fontId="6" fillId="0" borderId="50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NumberFormat="1" applyFont="1" applyBorder="1" applyAlignment="1">
      <alignment horizontal="right"/>
      <protection/>
    </xf>
    <xf numFmtId="0" fontId="1" fillId="0" borderId="8" xfId="20" applyNumberFormat="1" applyFont="1" applyBorder="1">
      <alignment/>
      <protection/>
    </xf>
    <xf numFmtId="0" fontId="1" fillId="0" borderId="51" xfId="20" applyNumberFormat="1" applyFont="1" applyFill="1" applyBorder="1">
      <alignment/>
      <protection/>
    </xf>
    <xf numFmtId="0" fontId="1" fillId="0" borderId="39" xfId="20" applyNumberFormat="1" applyFont="1" applyFill="1" applyBorder="1">
      <alignment/>
      <protection/>
    </xf>
    <xf numFmtId="0" fontId="1" fillId="0" borderId="51" xfId="20" applyFont="1" applyFill="1" applyBorder="1">
      <alignment/>
      <protection/>
    </xf>
    <xf numFmtId="0" fontId="1" fillId="0" borderId="39" xfId="20" applyFont="1" applyFill="1" applyBorder="1">
      <alignment/>
      <protection/>
    </xf>
    <xf numFmtId="0" fontId="10" fillId="0" borderId="0" xfId="20" applyFont="1">
      <alignment/>
      <protection/>
    </xf>
    <xf numFmtId="0" fontId="7" fillId="0" borderId="52" xfId="20" applyFont="1" applyBorder="1" applyAlignment="1">
      <alignment horizontal="center" vertical="top"/>
      <protection/>
    </xf>
    <xf numFmtId="49" fontId="7" fillId="0" borderId="52" xfId="20" applyNumberFormat="1" applyFont="1" applyBorder="1" applyAlignment="1">
      <alignment horizontal="left" vertical="top"/>
      <protection/>
    </xf>
    <xf numFmtId="0" fontId="7" fillId="0" borderId="52" xfId="20" applyFont="1" applyBorder="1" applyAlignment="1">
      <alignment vertical="top" wrapText="1"/>
      <protection/>
    </xf>
    <xf numFmtId="49" fontId="7" fillId="0" borderId="52" xfId="20" applyNumberFormat="1" applyFont="1" applyBorder="1" applyAlignment="1">
      <alignment horizontal="center" shrinkToFit="1"/>
      <protection/>
    </xf>
    <xf numFmtId="4" fontId="7" fillId="0" borderId="52" xfId="20" applyNumberFormat="1" applyFont="1" applyBorder="1" applyAlignment="1">
      <alignment horizontal="right"/>
      <protection/>
    </xf>
    <xf numFmtId="4" fontId="7" fillId="0" borderId="52" xfId="20" applyNumberFormat="1" applyFont="1" applyBorder="1">
      <alignment/>
      <protection/>
    </xf>
    <xf numFmtId="167" fontId="7" fillId="0" borderId="52" xfId="20" applyNumberFormat="1" applyFont="1" applyBorder="1">
      <alignment/>
      <protection/>
    </xf>
    <xf numFmtId="4" fontId="7" fillId="0" borderId="39" xfId="20" applyNumberFormat="1" applyFont="1" applyBorder="1">
      <alignment/>
      <protection/>
    </xf>
    <xf numFmtId="0" fontId="3" fillId="0" borderId="49" xfId="20" applyFont="1" applyBorder="1" applyAlignment="1">
      <alignment horizontal="center"/>
      <protection/>
    </xf>
    <xf numFmtId="4" fontId="1" fillId="0" borderId="13" xfId="20" applyNumberFormat="1" applyFont="1" applyBorder="1">
      <alignment/>
      <protection/>
    </xf>
    <xf numFmtId="0" fontId="11" fillId="0" borderId="0" xfId="20" applyFont="1" applyAlignment="1">
      <alignment wrapText="1"/>
      <protection/>
    </xf>
    <xf numFmtId="49" fontId="3" fillId="0" borderId="49" xfId="20" applyNumberFormat="1" applyFont="1" applyBorder="1" applyAlignment="1">
      <alignment horizontal="right"/>
      <protection/>
    </xf>
    <xf numFmtId="4" fontId="12" fillId="3" borderId="53" xfId="20" applyNumberFormat="1" applyFont="1" applyFill="1" applyBorder="1" applyAlignment="1">
      <alignment horizontal="right" wrapText="1"/>
      <protection/>
    </xf>
    <xf numFmtId="0" fontId="12" fillId="3" borderId="33" xfId="20" applyFont="1" applyFill="1" applyBorder="1" applyAlignment="1">
      <alignment horizontal="left" wrapText="1"/>
      <protection/>
    </xf>
    <xf numFmtId="0" fontId="12" fillId="0" borderId="13" xfId="0" applyFont="1" applyBorder="1" applyAlignment="1">
      <alignment horizontal="right"/>
    </xf>
    <xf numFmtId="0" fontId="1" fillId="0" borderId="33" xfId="20" applyFont="1" applyBorder="1">
      <alignment/>
      <protection/>
    </xf>
    <xf numFmtId="0" fontId="1" fillId="0" borderId="0" xfId="20" applyFont="1" applyBorder="1">
      <alignment/>
      <protection/>
    </xf>
    <xf numFmtId="0" fontId="1" fillId="2" borderId="10" xfId="20" applyFont="1" applyFill="1" applyBorder="1" applyAlignment="1">
      <alignment horizontal="center"/>
      <protection/>
    </xf>
    <xf numFmtId="49" fontId="14" fillId="2" borderId="10" xfId="20" applyNumberFormat="1" applyFont="1" applyFill="1" applyBorder="1" applyAlignment="1">
      <alignment horizontal="left"/>
      <protection/>
    </xf>
    <xf numFmtId="0" fontId="14" fillId="2" borderId="50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6" fillId="2" borderId="10" xfId="20" applyNumberFormat="1" applyFont="1" applyFill="1" applyBorder="1">
      <alignment/>
      <protection/>
    </xf>
    <xf numFmtId="0" fontId="1" fillId="2" borderId="9" xfId="20" applyFont="1" applyFill="1" applyBorder="1">
      <alignment/>
      <protection/>
    </xf>
    <xf numFmtId="4" fontId="6" fillId="2" borderId="8" xfId="20" applyNumberFormat="1" applyFont="1" applyFill="1" applyBorder="1">
      <alignment/>
      <protection/>
    </xf>
    <xf numFmtId="3" fontId="1" fillId="0" borderId="0" xfId="20" applyNumberFormat="1" applyFont="1">
      <alignment/>
      <protection/>
    </xf>
    <xf numFmtId="0" fontId="15" fillId="0" borderId="0" xfId="20" applyFont="1" applyAlignment="1">
      <alignment/>
      <protection/>
    </xf>
    <xf numFmtId="0" fontId="16" fillId="0" borderId="0" xfId="20" applyFont="1" applyBorder="1">
      <alignment/>
      <protection/>
    </xf>
    <xf numFmtId="3" fontId="16" fillId="0" borderId="0" xfId="20" applyNumberFormat="1" applyFont="1" applyBorder="1" applyAlignment="1">
      <alignment horizontal="right"/>
      <protection/>
    </xf>
    <xf numFmtId="4" fontId="16" fillId="0" borderId="0" xfId="20" applyNumberFormat="1" applyFont="1" applyBorder="1">
      <alignment/>
      <protection/>
    </xf>
    <xf numFmtId="0" fontId="15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49" fontId="3" fillId="0" borderId="12" xfId="0" applyNumberFormat="1" applyFont="1" applyBorder="1"/>
    <xf numFmtId="3" fontId="1" fillId="0" borderId="13" xfId="0" applyNumberFormat="1" applyFont="1" applyBorder="1"/>
    <xf numFmtId="3" fontId="1" fillId="0" borderId="49" xfId="0" applyNumberFormat="1" applyFont="1" applyBorder="1"/>
    <xf numFmtId="3" fontId="1" fillId="0" borderId="54" xfId="0" applyNumberFormat="1" applyFont="1" applyBorder="1"/>
    <xf numFmtId="0" fontId="1" fillId="0" borderId="28" xfId="0" applyFont="1" applyBorder="1" applyAlignment="1">
      <alignment horizontal="center" shrinkToFit="1"/>
    </xf>
    <xf numFmtId="0" fontId="1" fillId="0" borderId="30" xfId="0" applyFont="1" applyBorder="1" applyAlignment="1">
      <alignment horizontal="center" shrinkToFit="1"/>
    </xf>
    <xf numFmtId="0" fontId="3" fillId="0" borderId="10" xfId="0" applyFont="1" applyBorder="1" applyAlignment="1">
      <alignment horizontal="left"/>
    </xf>
    <xf numFmtId="0" fontId="3" fillId="0" borderId="5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166" fontId="1" fillId="0" borderId="50" xfId="0" applyNumberFormat="1" applyFont="1" applyBorder="1" applyAlignment="1">
      <alignment horizontal="right" indent="2"/>
    </xf>
    <xf numFmtId="166" fontId="1" fillId="0" borderId="15" xfId="0" applyNumberFormat="1" applyFont="1" applyBorder="1" applyAlignment="1">
      <alignment horizontal="right" indent="2"/>
    </xf>
    <xf numFmtId="166" fontId="5" fillId="2" borderId="55" xfId="0" applyNumberFormat="1" applyFont="1" applyFill="1" applyBorder="1" applyAlignment="1">
      <alignment horizontal="right" indent="2"/>
    </xf>
    <xf numFmtId="166" fontId="5" fillId="2" borderId="48" xfId="0" applyNumberFormat="1" applyFont="1" applyFill="1" applyBorder="1" applyAlignment="1">
      <alignment horizontal="right" indent="2"/>
    </xf>
    <xf numFmtId="0" fontId="7" fillId="0" borderId="0" xfId="0" applyFont="1" applyAlignment="1">
      <alignment horizontal="left" vertical="top" wrapText="1"/>
    </xf>
    <xf numFmtId="0" fontId="1" fillId="0" borderId="56" xfId="20" applyFont="1" applyBorder="1" applyAlignment="1">
      <alignment horizontal="center"/>
      <protection/>
    </xf>
    <xf numFmtId="0" fontId="1" fillId="0" borderId="57" xfId="20" applyFont="1" applyBorder="1" applyAlignment="1">
      <alignment horizontal="center"/>
      <protection/>
    </xf>
    <xf numFmtId="0" fontId="1" fillId="0" borderId="58" xfId="20" applyFont="1" applyBorder="1" applyAlignment="1">
      <alignment horizontal="center"/>
      <protection/>
    </xf>
    <xf numFmtId="0" fontId="1" fillId="0" borderId="59" xfId="20" applyFont="1" applyBorder="1" applyAlignment="1">
      <alignment horizontal="center"/>
      <protection/>
    </xf>
    <xf numFmtId="0" fontId="1" fillId="0" borderId="60" xfId="20" applyFont="1" applyBorder="1" applyAlignment="1">
      <alignment horizontal="left"/>
      <protection/>
    </xf>
    <xf numFmtId="0" fontId="1" fillId="0" borderId="43" xfId="20" applyFont="1" applyBorder="1" applyAlignment="1">
      <alignment horizontal="left"/>
      <protection/>
    </xf>
    <xf numFmtId="0" fontId="1" fillId="0" borderId="61" xfId="20" applyFont="1" applyBorder="1" applyAlignment="1">
      <alignment horizontal="left"/>
      <protection/>
    </xf>
    <xf numFmtId="3" fontId="6" fillId="2" borderId="29" xfId="0" applyNumberFormat="1" applyFont="1" applyFill="1" applyBorder="1" applyAlignment="1">
      <alignment horizontal="right"/>
    </xf>
    <xf numFmtId="3" fontId="6" fillId="2" borderId="48" xfId="0" applyNumberFormat="1" applyFont="1" applyFill="1" applyBorder="1" applyAlignment="1">
      <alignment horizontal="right"/>
    </xf>
    <xf numFmtId="49" fontId="12" fillId="3" borderId="62" xfId="20" applyNumberFormat="1" applyFont="1" applyFill="1" applyBorder="1" applyAlignment="1">
      <alignment horizontal="left" wrapText="1"/>
      <protection/>
    </xf>
    <xf numFmtId="49" fontId="13" fillId="0" borderId="63" xfId="0" applyNumberFormat="1" applyFont="1" applyBorder="1" applyAlignment="1">
      <alignment horizontal="left" wrapText="1"/>
    </xf>
    <xf numFmtId="0" fontId="5" fillId="0" borderId="0" xfId="20" applyFont="1" applyAlignment="1">
      <alignment horizontal="center"/>
      <protection/>
    </xf>
    <xf numFmtId="49" fontId="1" fillId="0" borderId="58" xfId="20" applyNumberFormat="1" applyFont="1" applyBorder="1" applyAlignment="1">
      <alignment horizontal="center"/>
      <protection/>
    </xf>
    <xf numFmtId="0" fontId="1" fillId="0" borderId="60" xfId="20" applyFont="1" applyBorder="1" applyAlignment="1">
      <alignment horizontal="center" shrinkToFit="1"/>
      <protection/>
    </xf>
    <xf numFmtId="0" fontId="1" fillId="0" borderId="43" xfId="20" applyFont="1" applyBorder="1" applyAlignment="1">
      <alignment horizontal="center" shrinkToFit="1"/>
      <protection/>
    </xf>
    <xf numFmtId="0" fontId="1" fillId="0" borderId="61" xfId="20" applyFont="1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51"/>
  <sheetViews>
    <sheetView view="pageBreakPreview" zoomScaleSheetLayoutView="100" workbookViewId="0" topLeftCell="A1">
      <selection activeCell="C4" sqref="C4"/>
    </sheetView>
  </sheetViews>
  <sheetFormatPr defaultColWidth="9.1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50390625" style="1" customWidth="1"/>
    <col min="5" max="5" width="18.50390625" style="1" customWidth="1"/>
    <col min="6" max="6" width="16.50390625" style="1" customWidth="1"/>
    <col min="7" max="7" width="15.375" style="1" customWidth="1"/>
    <col min="8" max="16384" width="9.125" style="1" customWidth="1"/>
  </cols>
  <sheetData>
    <row r="1" spans="1:7" ht="24.75" customHeight="1" thickBot="1">
      <c r="A1" s="6" t="s">
        <v>286</v>
      </c>
      <c r="B1" s="7"/>
      <c r="C1" s="7"/>
      <c r="D1" s="7"/>
      <c r="E1" s="7"/>
      <c r="F1" s="7"/>
      <c r="G1" s="7"/>
    </row>
    <row r="2" spans="1:7" ht="12.75" customHeight="1">
      <c r="A2" s="8"/>
      <c r="B2" s="9"/>
      <c r="C2" s="10" t="s">
        <v>290</v>
      </c>
      <c r="D2" s="10"/>
      <c r="E2" s="10"/>
      <c r="F2" s="11" t="s">
        <v>9</v>
      </c>
      <c r="G2" s="12"/>
    </row>
    <row r="3" spans="1:7" ht="3" customHeight="1" hidden="1">
      <c r="A3" s="13"/>
      <c r="B3" s="14"/>
      <c r="C3" s="15"/>
      <c r="D3" s="15"/>
      <c r="E3" s="14"/>
      <c r="F3" s="16"/>
      <c r="G3" s="17"/>
    </row>
    <row r="4" spans="1:7" ht="12" customHeight="1">
      <c r="A4" s="18"/>
      <c r="B4" s="14"/>
      <c r="C4" s="15"/>
      <c r="D4" s="15"/>
      <c r="E4" s="14"/>
      <c r="F4" s="16" t="s">
        <v>10</v>
      </c>
      <c r="G4" s="19"/>
    </row>
    <row r="5" spans="1:7" ht="13" customHeight="1">
      <c r="A5" s="20"/>
      <c r="B5" s="21"/>
      <c r="C5" s="22"/>
      <c r="D5" s="23"/>
      <c r="E5" s="24"/>
      <c r="F5" s="16" t="s">
        <v>11</v>
      </c>
      <c r="G5" s="17"/>
    </row>
    <row r="6" spans="1:15" ht="13" customHeight="1">
      <c r="A6" s="18"/>
      <c r="B6" s="14"/>
      <c r="C6" s="15"/>
      <c r="D6" s="15"/>
      <c r="E6" s="14"/>
      <c r="F6" s="25" t="s">
        <v>12</v>
      </c>
      <c r="G6" s="26"/>
      <c r="O6" s="27"/>
    </row>
    <row r="7" spans="1:7" ht="13" customHeight="1">
      <c r="A7" s="28"/>
      <c r="B7" s="29"/>
      <c r="C7" s="30"/>
      <c r="D7" s="31"/>
      <c r="E7" s="31"/>
      <c r="F7" s="32" t="s">
        <v>13</v>
      </c>
      <c r="G7" s="26">
        <f>IF(G6=0,,ROUND((F30+F32)/G6,1))</f>
        <v>0</v>
      </c>
    </row>
    <row r="8" spans="1:9" ht="12.75">
      <c r="A8" s="33" t="s">
        <v>14</v>
      </c>
      <c r="B8" s="16"/>
      <c r="C8" s="209"/>
      <c r="D8" s="209"/>
      <c r="E8" s="210"/>
      <c r="F8" s="34" t="s">
        <v>15</v>
      </c>
      <c r="G8" s="35"/>
      <c r="H8" s="36"/>
      <c r="I8" s="37"/>
    </row>
    <row r="9" spans="1:8" ht="12.75">
      <c r="A9" s="33" t="s">
        <v>16</v>
      </c>
      <c r="B9" s="16"/>
      <c r="C9" s="209"/>
      <c r="D9" s="209"/>
      <c r="E9" s="210"/>
      <c r="F9" s="16"/>
      <c r="G9" s="38"/>
      <c r="H9" s="39"/>
    </row>
    <row r="10" spans="1:8" ht="12.75">
      <c r="A10" s="33" t="s">
        <v>17</v>
      </c>
      <c r="B10" s="16"/>
      <c r="C10" s="209" t="s">
        <v>289</v>
      </c>
      <c r="D10" s="209"/>
      <c r="E10" s="209"/>
      <c r="F10" s="40"/>
      <c r="G10" s="41"/>
      <c r="H10" s="42"/>
    </row>
    <row r="11" spans="1:57" ht="13.5" customHeight="1">
      <c r="A11" s="33" t="s">
        <v>18</v>
      </c>
      <c r="B11" s="16"/>
      <c r="C11" s="209"/>
      <c r="D11" s="209"/>
      <c r="E11" s="209"/>
      <c r="F11" s="43" t="s">
        <v>19</v>
      </c>
      <c r="G11" s="44"/>
      <c r="H11" s="39"/>
      <c r="BA11" s="45"/>
      <c r="BB11" s="45"/>
      <c r="BC11" s="45"/>
      <c r="BD11" s="45"/>
      <c r="BE11" s="45"/>
    </row>
    <row r="12" spans="1:8" ht="12.75" customHeight="1">
      <c r="A12" s="46" t="s">
        <v>20</v>
      </c>
      <c r="B12" s="14"/>
      <c r="C12" s="211"/>
      <c r="D12" s="211"/>
      <c r="E12" s="211"/>
      <c r="F12" s="47" t="s">
        <v>21</v>
      </c>
      <c r="G12" s="48"/>
      <c r="H12" s="39"/>
    </row>
    <row r="13" spans="1:8" ht="28.5" customHeight="1" thickBot="1">
      <c r="A13" s="49" t="s">
        <v>22</v>
      </c>
      <c r="B13" s="50"/>
      <c r="C13" s="50"/>
      <c r="D13" s="50"/>
      <c r="E13" s="51"/>
      <c r="F13" s="51"/>
      <c r="G13" s="52"/>
      <c r="H13" s="39"/>
    </row>
    <row r="14" spans="1:7" ht="17.25" customHeight="1" thickBot="1">
      <c r="A14" s="53" t="s">
        <v>23</v>
      </c>
      <c r="B14" s="54"/>
      <c r="C14" s="55"/>
      <c r="D14" s="56" t="s">
        <v>24</v>
      </c>
      <c r="E14" s="57"/>
      <c r="F14" s="57"/>
      <c r="G14" s="55"/>
    </row>
    <row r="15" spans="1:7" ht="16" customHeight="1">
      <c r="A15" s="58"/>
      <c r="B15" s="59" t="s">
        <v>25</v>
      </c>
      <c r="C15" s="60">
        <f>Rekapitulace!E16</f>
        <v>0</v>
      </c>
      <c r="D15" s="61" t="str">
        <f>Rekapitulace!A21</f>
        <v>Vytýčení inženýrských sítí</v>
      </c>
      <c r="E15" s="62"/>
      <c r="F15" s="63"/>
      <c r="G15" s="60">
        <f>Rekapitulace!I21</f>
        <v>0</v>
      </c>
    </row>
    <row r="16" spans="1:7" ht="16" customHeight="1">
      <c r="A16" s="58" t="s">
        <v>26</v>
      </c>
      <c r="B16" s="59" t="s">
        <v>27</v>
      </c>
      <c r="C16" s="60">
        <f>Rekapitulace!F16</f>
        <v>0</v>
      </c>
      <c r="D16" s="13" t="str">
        <f>Rekapitulace!A22</f>
        <v>Geodetické zaměření</v>
      </c>
      <c r="E16" s="64"/>
      <c r="F16" s="65"/>
      <c r="G16" s="60">
        <f>Rekapitulace!I22</f>
        <v>0</v>
      </c>
    </row>
    <row r="17" spans="1:7" ht="16" customHeight="1">
      <c r="A17" s="58" t="s">
        <v>28</v>
      </c>
      <c r="B17" s="59" t="s">
        <v>29</v>
      </c>
      <c r="C17" s="60">
        <f>Rekapitulace!H16</f>
        <v>0</v>
      </c>
      <c r="D17" s="13" t="str">
        <f>Rekapitulace!A23</f>
        <v>Zaměření skutečného stavu</v>
      </c>
      <c r="E17" s="64"/>
      <c r="F17" s="65"/>
      <c r="G17" s="60">
        <f>Rekapitulace!I23</f>
        <v>0</v>
      </c>
    </row>
    <row r="18" spans="1:7" ht="16" customHeight="1">
      <c r="A18" s="66" t="s">
        <v>30</v>
      </c>
      <c r="B18" s="67" t="s">
        <v>31</v>
      </c>
      <c r="C18" s="60">
        <f>Rekapitulace!G16</f>
        <v>0</v>
      </c>
      <c r="D18" s="13" t="str">
        <f>Rekapitulace!A24</f>
        <v>Mimostaveništní doprava</v>
      </c>
      <c r="E18" s="64"/>
      <c r="F18" s="65"/>
      <c r="G18" s="60">
        <f>Rekapitulace!I24</f>
        <v>0</v>
      </c>
    </row>
    <row r="19" spans="1:7" ht="16" customHeight="1">
      <c r="A19" s="68" t="s">
        <v>32</v>
      </c>
      <c r="B19" s="59"/>
      <c r="C19" s="60">
        <f>SUM(C15:C18)</f>
        <v>0</v>
      </c>
      <c r="D19" s="13" t="str">
        <f>Rekapitulace!A25</f>
        <v>Zařízení staveniště</v>
      </c>
      <c r="E19" s="64"/>
      <c r="F19" s="65"/>
      <c r="G19" s="60">
        <f>Rekapitulace!I25</f>
        <v>0</v>
      </c>
    </row>
    <row r="20" spans="1:7" ht="16" customHeight="1">
      <c r="A20" s="68"/>
      <c r="B20" s="59"/>
      <c r="C20" s="60"/>
      <c r="D20" s="13" t="str">
        <f>Rekapitulace!A26</f>
        <v>Provoz investora</v>
      </c>
      <c r="E20" s="64"/>
      <c r="F20" s="65"/>
      <c r="G20" s="60">
        <f>Rekapitulace!I26</f>
        <v>0</v>
      </c>
    </row>
    <row r="21" spans="1:7" ht="16" customHeight="1">
      <c r="A21" s="68" t="s">
        <v>8</v>
      </c>
      <c r="B21" s="59"/>
      <c r="C21" s="60">
        <f>Rekapitulace!I16</f>
        <v>0</v>
      </c>
      <c r="D21" s="13" t="str">
        <f>Rekapitulace!A27</f>
        <v>Kompletační činnost (IČD)</v>
      </c>
      <c r="E21" s="64"/>
      <c r="F21" s="65"/>
      <c r="G21" s="60">
        <f>Rekapitulace!I27</f>
        <v>0</v>
      </c>
    </row>
    <row r="22" spans="1:7" ht="16" customHeight="1">
      <c r="A22" s="69" t="s">
        <v>33</v>
      </c>
      <c r="B22" s="39"/>
      <c r="C22" s="60">
        <f>C19+C21</f>
        <v>0</v>
      </c>
      <c r="D22" s="13" t="s">
        <v>34</v>
      </c>
      <c r="E22" s="64"/>
      <c r="F22" s="65"/>
      <c r="G22" s="60">
        <f>G23-SUM(G15:G21)</f>
        <v>0</v>
      </c>
    </row>
    <row r="23" spans="1:7" ht="16" customHeight="1" thickBot="1">
      <c r="A23" s="207" t="s">
        <v>35</v>
      </c>
      <c r="B23" s="208"/>
      <c r="C23" s="70">
        <f>C22+G23</f>
        <v>0</v>
      </c>
      <c r="D23" s="71" t="s">
        <v>36</v>
      </c>
      <c r="E23" s="72"/>
      <c r="F23" s="73"/>
      <c r="G23" s="60">
        <f>Rekapitulace!H29</f>
        <v>0</v>
      </c>
    </row>
    <row r="24" spans="1:7" ht="12.75">
      <c r="A24" s="74" t="s">
        <v>37</v>
      </c>
      <c r="B24" s="75"/>
      <c r="C24" s="76"/>
      <c r="D24" s="75" t="s">
        <v>38</v>
      </c>
      <c r="E24" s="75"/>
      <c r="F24" s="77" t="s">
        <v>39</v>
      </c>
      <c r="G24" s="78"/>
    </row>
    <row r="25" spans="1:7" ht="12.75">
      <c r="A25" s="69" t="s">
        <v>40</v>
      </c>
      <c r="B25" s="39"/>
      <c r="C25" s="79"/>
      <c r="D25" s="39" t="s">
        <v>40</v>
      </c>
      <c r="F25" s="80" t="s">
        <v>40</v>
      </c>
      <c r="G25" s="81"/>
    </row>
    <row r="26" spans="1:7" ht="37.5" customHeight="1">
      <c r="A26" s="69" t="s">
        <v>41</v>
      </c>
      <c r="B26" s="82"/>
      <c r="C26" s="79"/>
      <c r="D26" s="39" t="s">
        <v>41</v>
      </c>
      <c r="F26" s="80" t="s">
        <v>41</v>
      </c>
      <c r="G26" s="81"/>
    </row>
    <row r="27" spans="1:7" ht="12.75">
      <c r="A27" s="69"/>
      <c r="B27" s="83"/>
      <c r="C27" s="79"/>
      <c r="D27" s="39"/>
      <c r="F27" s="80"/>
      <c r="G27" s="81"/>
    </row>
    <row r="28" spans="1:7" ht="12.75">
      <c r="A28" s="69" t="s">
        <v>42</v>
      </c>
      <c r="B28" s="39"/>
      <c r="C28" s="79"/>
      <c r="D28" s="80" t="s">
        <v>43</v>
      </c>
      <c r="E28" s="79"/>
      <c r="F28" s="84" t="s">
        <v>43</v>
      </c>
      <c r="G28" s="81"/>
    </row>
    <row r="29" spans="1:7" ht="69" customHeight="1">
      <c r="A29" s="69"/>
      <c r="B29" s="39"/>
      <c r="C29" s="85"/>
      <c r="D29" s="86"/>
      <c r="E29" s="85"/>
      <c r="F29" s="39"/>
      <c r="G29" s="81"/>
    </row>
    <row r="30" spans="1:7" ht="12.75">
      <c r="A30" s="87" t="s">
        <v>2</v>
      </c>
      <c r="B30" s="88"/>
      <c r="C30" s="89">
        <v>21</v>
      </c>
      <c r="D30" s="88" t="s">
        <v>44</v>
      </c>
      <c r="E30" s="90"/>
      <c r="F30" s="213">
        <f>C23-F32</f>
        <v>0</v>
      </c>
      <c r="G30" s="214"/>
    </row>
    <row r="31" spans="1:7" ht="12.75">
      <c r="A31" s="87" t="s">
        <v>45</v>
      </c>
      <c r="B31" s="88"/>
      <c r="C31" s="89">
        <f>C30</f>
        <v>21</v>
      </c>
      <c r="D31" s="88" t="s">
        <v>46</v>
      </c>
      <c r="E31" s="90"/>
      <c r="F31" s="213">
        <f>ROUND(PRODUCT(F30,C31/100),0)</f>
        <v>0</v>
      </c>
      <c r="G31" s="214"/>
    </row>
    <row r="32" spans="1:7" ht="12.75">
      <c r="A32" s="87" t="s">
        <v>2</v>
      </c>
      <c r="B32" s="88"/>
      <c r="C32" s="89">
        <v>0</v>
      </c>
      <c r="D32" s="88" t="s">
        <v>46</v>
      </c>
      <c r="E32" s="90"/>
      <c r="F32" s="213">
        <v>0</v>
      </c>
      <c r="G32" s="214"/>
    </row>
    <row r="33" spans="1:7" ht="12.75">
      <c r="A33" s="87" t="s">
        <v>45</v>
      </c>
      <c r="B33" s="91"/>
      <c r="C33" s="92">
        <f>C32</f>
        <v>0</v>
      </c>
      <c r="D33" s="88" t="s">
        <v>46</v>
      </c>
      <c r="E33" s="65"/>
      <c r="F33" s="213">
        <f>ROUND(PRODUCT(F32,C33/100),0)</f>
        <v>0</v>
      </c>
      <c r="G33" s="214"/>
    </row>
    <row r="34" spans="1:7" s="96" customFormat="1" ht="19.5" customHeight="1" thickBot="1">
      <c r="A34" s="93" t="s">
        <v>285</v>
      </c>
      <c r="B34" s="94"/>
      <c r="C34" s="94"/>
      <c r="D34" s="94"/>
      <c r="E34" s="95"/>
      <c r="F34" s="215">
        <f>ROUND(SUM(F30:F33),0)</f>
        <v>0</v>
      </c>
      <c r="G34" s="216"/>
    </row>
    <row r="36" spans="1:8" ht="12.75">
      <c r="A36" s="2" t="s">
        <v>47</v>
      </c>
      <c r="B36" s="2"/>
      <c r="C36" s="2"/>
      <c r="D36" s="2"/>
      <c r="E36" s="2"/>
      <c r="F36" s="2"/>
      <c r="G36" s="2"/>
      <c r="H36" s="1" t="s">
        <v>0</v>
      </c>
    </row>
    <row r="37" spans="1:8" ht="14.25" customHeight="1">
      <c r="A37" s="2"/>
      <c r="B37" s="217"/>
      <c r="C37" s="217"/>
      <c r="D37" s="217"/>
      <c r="E37" s="217"/>
      <c r="F37" s="217"/>
      <c r="G37" s="217"/>
      <c r="H37" s="1" t="s">
        <v>0</v>
      </c>
    </row>
    <row r="38" spans="1:8" ht="12.75" customHeight="1">
      <c r="A38" s="97"/>
      <c r="B38" s="217"/>
      <c r="C38" s="217"/>
      <c r="D38" s="217"/>
      <c r="E38" s="217"/>
      <c r="F38" s="217"/>
      <c r="G38" s="217"/>
      <c r="H38" s="1" t="s">
        <v>0</v>
      </c>
    </row>
    <row r="39" spans="1:8" ht="12.75">
      <c r="A39" s="97"/>
      <c r="B39" s="217"/>
      <c r="C39" s="217"/>
      <c r="D39" s="217"/>
      <c r="E39" s="217"/>
      <c r="F39" s="217"/>
      <c r="G39" s="217"/>
      <c r="H39" s="1" t="s">
        <v>0</v>
      </c>
    </row>
    <row r="40" spans="1:8" ht="12.75">
      <c r="A40" s="97"/>
      <c r="B40" s="217"/>
      <c r="C40" s="217"/>
      <c r="D40" s="217"/>
      <c r="E40" s="217"/>
      <c r="F40" s="217"/>
      <c r="G40" s="217"/>
      <c r="H40" s="1" t="s">
        <v>0</v>
      </c>
    </row>
    <row r="41" spans="1:8" ht="12.75">
      <c r="A41" s="97"/>
      <c r="B41" s="217"/>
      <c r="C41" s="217"/>
      <c r="D41" s="217"/>
      <c r="E41" s="217"/>
      <c r="F41" s="217"/>
      <c r="G41" s="217"/>
      <c r="H41" s="1" t="s">
        <v>0</v>
      </c>
    </row>
    <row r="42" spans="1:8" ht="12.75">
      <c r="A42" s="97"/>
      <c r="B42" s="217"/>
      <c r="C42" s="217"/>
      <c r="D42" s="217"/>
      <c r="E42" s="217"/>
      <c r="F42" s="217"/>
      <c r="G42" s="217"/>
      <c r="H42" s="1" t="s">
        <v>0</v>
      </c>
    </row>
    <row r="43" spans="1:8" ht="12.75">
      <c r="A43" s="97"/>
      <c r="B43" s="217"/>
      <c r="C43" s="217"/>
      <c r="D43" s="217"/>
      <c r="E43" s="217"/>
      <c r="F43" s="217"/>
      <c r="G43" s="217"/>
      <c r="H43" s="1" t="s">
        <v>0</v>
      </c>
    </row>
    <row r="44" spans="1:8" ht="12.75" customHeight="1">
      <c r="A44" s="97"/>
      <c r="B44" s="217"/>
      <c r="C44" s="217"/>
      <c r="D44" s="217"/>
      <c r="E44" s="217"/>
      <c r="F44" s="217"/>
      <c r="G44" s="217"/>
      <c r="H44" s="1" t="s">
        <v>0</v>
      </c>
    </row>
    <row r="45" spans="1:8" ht="12.75" customHeight="1">
      <c r="A45" s="97"/>
      <c r="B45" s="217"/>
      <c r="C45" s="217"/>
      <c r="D45" s="217"/>
      <c r="E45" s="217"/>
      <c r="F45" s="217"/>
      <c r="G45" s="217"/>
      <c r="H45" s="1" t="s">
        <v>0</v>
      </c>
    </row>
    <row r="46" spans="2:7" ht="12.75">
      <c r="B46" s="212"/>
      <c r="C46" s="212"/>
      <c r="D46" s="212"/>
      <c r="E46" s="212"/>
      <c r="F46" s="212"/>
      <c r="G46" s="212"/>
    </row>
    <row r="47" spans="2:7" ht="12.75">
      <c r="B47" s="212"/>
      <c r="C47" s="212"/>
      <c r="D47" s="212"/>
      <c r="E47" s="212"/>
      <c r="F47" s="212"/>
      <c r="G47" s="212"/>
    </row>
    <row r="48" spans="2:7" ht="12.75">
      <c r="B48" s="212"/>
      <c r="C48" s="212"/>
      <c r="D48" s="212"/>
      <c r="E48" s="212"/>
      <c r="F48" s="212"/>
      <c r="G48" s="212"/>
    </row>
    <row r="49" spans="2:7" ht="12.75">
      <c r="B49" s="212"/>
      <c r="C49" s="212"/>
      <c r="D49" s="212"/>
      <c r="E49" s="212"/>
      <c r="F49" s="212"/>
      <c r="G49" s="212"/>
    </row>
    <row r="50" spans="2:7" ht="12.75">
      <c r="B50" s="212"/>
      <c r="C50" s="212"/>
      <c r="D50" s="212"/>
      <c r="E50" s="212"/>
      <c r="F50" s="212"/>
      <c r="G50" s="212"/>
    </row>
    <row r="51" spans="2:7" ht="12.75">
      <c r="B51" s="212"/>
      <c r="C51" s="212"/>
      <c r="D51" s="212"/>
      <c r="E51" s="212"/>
      <c r="F51" s="212"/>
      <c r="G51" s="212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scale="8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E80"/>
  <sheetViews>
    <sheetView view="pageBreakPreview" zoomScaleSheetLayoutView="100" workbookViewId="0" topLeftCell="A1">
      <selection activeCell="C1" sqref="C1"/>
    </sheetView>
  </sheetViews>
  <sheetFormatPr defaultColWidth="9.125" defaultRowHeight="12.75"/>
  <cols>
    <col min="1" max="1" width="5.875" style="1" customWidth="1"/>
    <col min="2" max="2" width="6.125" style="1" customWidth="1"/>
    <col min="3" max="3" width="11.50390625" style="1" customWidth="1"/>
    <col min="4" max="4" width="15.875" style="1" customWidth="1"/>
    <col min="5" max="5" width="11.375" style="1" customWidth="1"/>
    <col min="6" max="6" width="11.875" style="1" customWidth="1"/>
    <col min="7" max="7" width="11.00390625" style="1" customWidth="1"/>
    <col min="8" max="8" width="11.125" style="1" customWidth="1"/>
    <col min="9" max="9" width="10.625" style="1" customWidth="1"/>
    <col min="10" max="16384" width="9.125" style="1" customWidth="1"/>
  </cols>
  <sheetData>
    <row r="1" spans="1:9" ht="14" thickTop="1">
      <c r="A1" s="218" t="s">
        <v>1</v>
      </c>
      <c r="B1" s="219"/>
      <c r="C1" s="98" t="s">
        <v>290</v>
      </c>
      <c r="D1" s="99"/>
      <c r="E1" s="100"/>
      <c r="F1" s="99"/>
      <c r="G1" s="101"/>
      <c r="H1" s="102"/>
      <c r="I1" s="103"/>
    </row>
    <row r="2" spans="1:9" ht="14" thickBot="1">
      <c r="A2" s="220"/>
      <c r="B2" s="221"/>
      <c r="C2" s="104"/>
      <c r="D2" s="105"/>
      <c r="E2" s="106"/>
      <c r="F2" s="105"/>
      <c r="G2" s="222"/>
      <c r="H2" s="223"/>
      <c r="I2" s="224"/>
    </row>
    <row r="3" ht="14" thickTop="1">
      <c r="F3" s="39"/>
    </row>
    <row r="4" spans="1:9" ht="19.5" customHeight="1">
      <c r="A4" s="107" t="s">
        <v>48</v>
      </c>
      <c r="B4" s="108"/>
      <c r="C4" s="108"/>
      <c r="D4" s="108"/>
      <c r="E4" s="109"/>
      <c r="F4" s="108"/>
      <c r="G4" s="108"/>
      <c r="H4" s="108"/>
      <c r="I4" s="108"/>
    </row>
    <row r="5" ht="14" thickBot="1"/>
    <row r="6" spans="1:9" s="39" customFormat="1" ht="14" thickBot="1">
      <c r="A6" s="110"/>
      <c r="B6" s="111" t="s">
        <v>49</v>
      </c>
      <c r="C6" s="111"/>
      <c r="D6" s="112"/>
      <c r="E6" s="113" t="s">
        <v>4</v>
      </c>
      <c r="F6" s="114" t="s">
        <v>5</v>
      </c>
      <c r="G6" s="114" t="s">
        <v>6</v>
      </c>
      <c r="H6" s="114" t="s">
        <v>7</v>
      </c>
      <c r="I6" s="115" t="s">
        <v>8</v>
      </c>
    </row>
    <row r="7" spans="1:9" s="39" customFormat="1" ht="12.75">
      <c r="A7" s="203" t="str">
        <f>Položky!B7</f>
        <v>1</v>
      </c>
      <c r="B7" s="5" t="str">
        <f>Položky!C7</f>
        <v>Zemní práce</v>
      </c>
      <c r="D7" s="116"/>
      <c r="E7" s="204">
        <f>Položky!BA52</f>
        <v>0</v>
      </c>
      <c r="F7" s="205">
        <f>Položky!BB52</f>
        <v>0</v>
      </c>
      <c r="G7" s="205">
        <f>Položky!BC52</f>
        <v>0</v>
      </c>
      <c r="H7" s="205">
        <f>Položky!BD52</f>
        <v>0</v>
      </c>
      <c r="I7" s="206">
        <f>Položky!BE52</f>
        <v>0</v>
      </c>
    </row>
    <row r="8" spans="1:9" s="39" customFormat="1" ht="12.75">
      <c r="A8" s="203" t="str">
        <f>Položky!B53</f>
        <v>10</v>
      </c>
      <c r="B8" s="5" t="str">
        <f>Položky!C53</f>
        <v>Sadovnické úpravy</v>
      </c>
      <c r="D8" s="116"/>
      <c r="E8" s="204">
        <f>Položky!BA66</f>
        <v>0</v>
      </c>
      <c r="F8" s="205">
        <f>Položky!BB66</f>
        <v>0</v>
      </c>
      <c r="G8" s="205">
        <f>Položky!BC66</f>
        <v>0</v>
      </c>
      <c r="H8" s="205">
        <f>Položky!BD66</f>
        <v>0</v>
      </c>
      <c r="I8" s="206">
        <f>Položky!BE66</f>
        <v>0</v>
      </c>
    </row>
    <row r="9" spans="1:9" s="39" customFormat="1" ht="12.75">
      <c r="A9" s="203" t="str">
        <f>Položky!B67</f>
        <v>4</v>
      </c>
      <c r="B9" s="5" t="str">
        <f>Položky!C67</f>
        <v>Vodorovné konstrukce</v>
      </c>
      <c r="D9" s="116"/>
      <c r="E9" s="204">
        <f>Položky!BA73</f>
        <v>0</v>
      </c>
      <c r="F9" s="205">
        <f>Položky!BB73</f>
        <v>0</v>
      </c>
      <c r="G9" s="205">
        <f>Položky!BC73</f>
        <v>0</v>
      </c>
      <c r="H9" s="205">
        <f>Položky!BD73</f>
        <v>0</v>
      </c>
      <c r="I9" s="206">
        <f>Položky!BE73</f>
        <v>0</v>
      </c>
    </row>
    <row r="10" spans="1:9" s="39" customFormat="1" ht="12.75">
      <c r="A10" s="203" t="str">
        <f>Položky!B74</f>
        <v>5</v>
      </c>
      <c r="B10" s="5" t="str">
        <f>Položky!C74</f>
        <v>Komunikace</v>
      </c>
      <c r="D10" s="116"/>
      <c r="E10" s="204">
        <f>Položky!BA94</f>
        <v>0</v>
      </c>
      <c r="F10" s="205">
        <f>Položky!BB94</f>
        <v>0</v>
      </c>
      <c r="G10" s="205">
        <f>Položky!BC94</f>
        <v>0</v>
      </c>
      <c r="H10" s="205">
        <f>Položky!BD94</f>
        <v>0</v>
      </c>
      <c r="I10" s="206">
        <f>Položky!BE94</f>
        <v>0</v>
      </c>
    </row>
    <row r="11" spans="1:9" s="39" customFormat="1" ht="12.75">
      <c r="A11" s="203" t="str">
        <f>Položky!B95</f>
        <v>8</v>
      </c>
      <c r="B11" s="5" t="str">
        <f>Položky!C95</f>
        <v>Trubní vedení</v>
      </c>
      <c r="D11" s="116"/>
      <c r="E11" s="204">
        <f>Položky!BA111</f>
        <v>0</v>
      </c>
      <c r="F11" s="205">
        <f>Položky!BB111</f>
        <v>0</v>
      </c>
      <c r="G11" s="205">
        <f>Položky!BC111</f>
        <v>0</v>
      </c>
      <c r="H11" s="205">
        <f>Položky!BD111</f>
        <v>0</v>
      </c>
      <c r="I11" s="206">
        <f>Položky!BE111</f>
        <v>0</v>
      </c>
    </row>
    <row r="12" spans="1:9" s="39" customFormat="1" ht="12.75">
      <c r="A12" s="203" t="str">
        <f>Položky!B112</f>
        <v>91</v>
      </c>
      <c r="B12" s="5" t="str">
        <f>Položky!C112</f>
        <v>Doplňující práce na komunikaci</v>
      </c>
      <c r="D12" s="116"/>
      <c r="E12" s="204">
        <f>Položky!BA121</f>
        <v>0</v>
      </c>
      <c r="F12" s="205">
        <f>Položky!BB121</f>
        <v>0</v>
      </c>
      <c r="G12" s="205">
        <f>Položky!BC121</f>
        <v>0</v>
      </c>
      <c r="H12" s="205">
        <f>Položky!BD121</f>
        <v>0</v>
      </c>
      <c r="I12" s="206">
        <f>Položky!BE121</f>
        <v>0</v>
      </c>
    </row>
    <row r="13" spans="1:9" s="39" customFormat="1" ht="12.75">
      <c r="A13" s="203" t="str">
        <f>Položky!B122</f>
        <v>99</v>
      </c>
      <c r="B13" s="5" t="str">
        <f>Položky!C122</f>
        <v>Přesun hmot</v>
      </c>
      <c r="D13" s="116"/>
      <c r="E13" s="204">
        <f>Položky!BA124</f>
        <v>0</v>
      </c>
      <c r="F13" s="205">
        <f>Položky!BB124</f>
        <v>0</v>
      </c>
      <c r="G13" s="205">
        <f>Položky!BC124</f>
        <v>0</v>
      </c>
      <c r="H13" s="205">
        <f>Položky!BD124</f>
        <v>0</v>
      </c>
      <c r="I13" s="206">
        <f>Položky!BE124</f>
        <v>0</v>
      </c>
    </row>
    <row r="14" spans="1:9" s="39" customFormat="1" ht="12.75">
      <c r="A14" s="203" t="str">
        <f>Položky!B125</f>
        <v>M21</v>
      </c>
      <c r="B14" s="5" t="str">
        <f>Položky!C125</f>
        <v>Elektromontáže</v>
      </c>
      <c r="D14" s="116"/>
      <c r="E14" s="204">
        <f>Položky!BA166</f>
        <v>0</v>
      </c>
      <c r="F14" s="205">
        <f>Položky!BB166</f>
        <v>0</v>
      </c>
      <c r="G14" s="205">
        <f>Položky!BC166</f>
        <v>0</v>
      </c>
      <c r="H14" s="205">
        <f>Položky!BD166</f>
        <v>0</v>
      </c>
      <c r="I14" s="206">
        <f>Položky!BE166</f>
        <v>0</v>
      </c>
    </row>
    <row r="15" spans="1:9" s="39" customFormat="1" ht="14" thickBot="1">
      <c r="A15" s="203" t="str">
        <f>Položky!B167</f>
        <v>D96</v>
      </c>
      <c r="B15" s="5" t="str">
        <f>Položky!C167</f>
        <v>Přesuny suti a vybouraných hmot</v>
      </c>
      <c r="D15" s="116"/>
      <c r="E15" s="204">
        <f>Položky!BA174</f>
        <v>0</v>
      </c>
      <c r="F15" s="205">
        <f>Položky!BB174</f>
        <v>0</v>
      </c>
      <c r="G15" s="205">
        <f>Položky!BC174</f>
        <v>0</v>
      </c>
      <c r="H15" s="205">
        <f>Položky!BD174</f>
        <v>0</v>
      </c>
      <c r="I15" s="206">
        <f>Položky!BE174</f>
        <v>0</v>
      </c>
    </row>
    <row r="16" spans="1:9" s="3" customFormat="1" ht="14" thickBot="1">
      <c r="A16" s="117"/>
      <c r="B16" s="118" t="s">
        <v>287</v>
      </c>
      <c r="C16" s="118"/>
      <c r="D16" s="119"/>
      <c r="E16" s="120">
        <f>SUM(E7:E15)</f>
        <v>0</v>
      </c>
      <c r="F16" s="121">
        <f>SUM(F7:F15)</f>
        <v>0</v>
      </c>
      <c r="G16" s="121">
        <f>SUM(G7:G15)</f>
        <v>0</v>
      </c>
      <c r="H16" s="121">
        <f>SUM(H7:H15)</f>
        <v>0</v>
      </c>
      <c r="I16" s="122">
        <f>SUM(I7:I15)</f>
        <v>0</v>
      </c>
    </row>
    <row r="17" spans="1:9" ht="12.75">
      <c r="A17" s="39"/>
      <c r="B17" s="39"/>
      <c r="C17" s="39"/>
      <c r="D17" s="39"/>
      <c r="E17" s="39"/>
      <c r="F17" s="39"/>
      <c r="G17" s="39"/>
      <c r="H17" s="39"/>
      <c r="I17" s="39"/>
    </row>
    <row r="18" spans="1:57" ht="19.5" customHeight="1">
      <c r="A18" s="108" t="s">
        <v>50</v>
      </c>
      <c r="B18" s="108"/>
      <c r="C18" s="108"/>
      <c r="D18" s="108"/>
      <c r="E18" s="108"/>
      <c r="F18" s="108"/>
      <c r="G18" s="123"/>
      <c r="H18" s="108"/>
      <c r="I18" s="108"/>
      <c r="BA18" s="45"/>
      <c r="BB18" s="45"/>
      <c r="BC18" s="45"/>
      <c r="BD18" s="45"/>
      <c r="BE18" s="45"/>
    </row>
    <row r="19" ht="14" thickBot="1"/>
    <row r="20" spans="1:9" ht="12.75">
      <c r="A20" s="74" t="s">
        <v>51</v>
      </c>
      <c r="B20" s="75"/>
      <c r="C20" s="75"/>
      <c r="D20" s="124"/>
      <c r="E20" s="125" t="s">
        <v>52</v>
      </c>
      <c r="F20" s="126" t="s">
        <v>3</v>
      </c>
      <c r="G20" s="127" t="s">
        <v>53</v>
      </c>
      <c r="H20" s="128"/>
      <c r="I20" s="129" t="s">
        <v>52</v>
      </c>
    </row>
    <row r="21" spans="1:53" ht="12.75">
      <c r="A21" s="68" t="s">
        <v>277</v>
      </c>
      <c r="B21" s="59"/>
      <c r="C21" s="59"/>
      <c r="D21" s="130"/>
      <c r="E21" s="131"/>
      <c r="F21" s="132"/>
      <c r="G21" s="133">
        <v>0</v>
      </c>
      <c r="H21" s="134"/>
      <c r="I21" s="135">
        <f aca="true" t="shared" si="0" ref="I21:I28">E21+F21*G21/100</f>
        <v>0</v>
      </c>
      <c r="BA21" s="1">
        <v>0</v>
      </c>
    </row>
    <row r="22" spans="1:53" ht="12.75">
      <c r="A22" s="68" t="s">
        <v>278</v>
      </c>
      <c r="B22" s="59"/>
      <c r="C22" s="59"/>
      <c r="D22" s="130"/>
      <c r="E22" s="131"/>
      <c r="F22" s="132"/>
      <c r="G22" s="133">
        <v>0</v>
      </c>
      <c r="H22" s="134"/>
      <c r="I22" s="135">
        <f t="shared" si="0"/>
        <v>0</v>
      </c>
      <c r="BA22" s="1">
        <v>0</v>
      </c>
    </row>
    <row r="23" spans="1:53" ht="12.75">
      <c r="A23" s="68" t="s">
        <v>279</v>
      </c>
      <c r="B23" s="59"/>
      <c r="C23" s="59"/>
      <c r="D23" s="130"/>
      <c r="E23" s="131"/>
      <c r="F23" s="132"/>
      <c r="G23" s="133">
        <v>0</v>
      </c>
      <c r="H23" s="134"/>
      <c r="I23" s="135">
        <f t="shared" si="0"/>
        <v>0</v>
      </c>
      <c r="BA23" s="1">
        <v>0</v>
      </c>
    </row>
    <row r="24" spans="1:53" ht="12.75">
      <c r="A24" s="68" t="s">
        <v>280</v>
      </c>
      <c r="B24" s="59"/>
      <c r="C24" s="59"/>
      <c r="D24" s="130"/>
      <c r="E24" s="131"/>
      <c r="F24" s="132"/>
      <c r="G24" s="133">
        <v>0</v>
      </c>
      <c r="H24" s="134"/>
      <c r="I24" s="135">
        <f t="shared" si="0"/>
        <v>0</v>
      </c>
      <c r="BA24" s="1">
        <v>0</v>
      </c>
    </row>
    <row r="25" spans="1:53" ht="12.75">
      <c r="A25" s="68" t="s">
        <v>281</v>
      </c>
      <c r="B25" s="59"/>
      <c r="C25" s="59"/>
      <c r="D25" s="130"/>
      <c r="E25" s="131"/>
      <c r="F25" s="132"/>
      <c r="G25" s="133">
        <v>0</v>
      </c>
      <c r="H25" s="134"/>
      <c r="I25" s="135">
        <f t="shared" si="0"/>
        <v>0</v>
      </c>
      <c r="BA25" s="1">
        <v>1</v>
      </c>
    </row>
    <row r="26" spans="1:53" ht="12.75">
      <c r="A26" s="68" t="s">
        <v>282</v>
      </c>
      <c r="B26" s="59"/>
      <c r="C26" s="59"/>
      <c r="D26" s="130"/>
      <c r="E26" s="131"/>
      <c r="F26" s="132"/>
      <c r="G26" s="133">
        <v>0</v>
      </c>
      <c r="H26" s="134"/>
      <c r="I26" s="135">
        <f t="shared" si="0"/>
        <v>0</v>
      </c>
      <c r="BA26" s="1">
        <v>1</v>
      </c>
    </row>
    <row r="27" spans="1:53" ht="12.75">
      <c r="A27" s="68" t="s">
        <v>283</v>
      </c>
      <c r="B27" s="59"/>
      <c r="C27" s="59"/>
      <c r="D27" s="130"/>
      <c r="E27" s="131"/>
      <c r="F27" s="132"/>
      <c r="G27" s="133">
        <v>0</v>
      </c>
      <c r="H27" s="134"/>
      <c r="I27" s="135">
        <f t="shared" si="0"/>
        <v>0</v>
      </c>
      <c r="BA27" s="1">
        <v>2</v>
      </c>
    </row>
    <row r="28" spans="1:53" ht="12.75">
      <c r="A28" s="68" t="s">
        <v>284</v>
      </c>
      <c r="B28" s="59"/>
      <c r="C28" s="59"/>
      <c r="D28" s="130"/>
      <c r="E28" s="131"/>
      <c r="F28" s="132"/>
      <c r="G28" s="133">
        <v>0</v>
      </c>
      <c r="H28" s="134"/>
      <c r="I28" s="135">
        <f t="shared" si="0"/>
        <v>0</v>
      </c>
      <c r="BA28" s="1">
        <v>2</v>
      </c>
    </row>
    <row r="29" spans="1:9" ht="14" thickBot="1">
      <c r="A29" s="136"/>
      <c r="B29" s="137" t="s">
        <v>54</v>
      </c>
      <c r="C29" s="138"/>
      <c r="D29" s="139"/>
      <c r="E29" s="140"/>
      <c r="F29" s="141"/>
      <c r="G29" s="141"/>
      <c r="H29" s="225">
        <f>SUM(I21:I28)</f>
        <v>0</v>
      </c>
      <c r="I29" s="226"/>
    </row>
    <row r="31" spans="2:9" ht="12.75">
      <c r="B31" s="3"/>
      <c r="F31" s="142"/>
      <c r="G31" s="143"/>
      <c r="H31" s="143"/>
      <c r="I31" s="4"/>
    </row>
    <row r="32" spans="6:9" ht="12.75">
      <c r="F32" s="142"/>
      <c r="G32" s="143"/>
      <c r="H32" s="143"/>
      <c r="I32" s="4"/>
    </row>
    <row r="33" spans="6:9" ht="12.75">
      <c r="F33" s="142"/>
      <c r="G33" s="143"/>
      <c r="H33" s="143"/>
      <c r="I33" s="4"/>
    </row>
    <row r="34" spans="6:9" ht="12.75">
      <c r="F34" s="142"/>
      <c r="G34" s="143"/>
      <c r="H34" s="143"/>
      <c r="I34" s="4"/>
    </row>
    <row r="35" spans="6:9" ht="12.75">
      <c r="F35" s="142"/>
      <c r="G35" s="143"/>
      <c r="H35" s="143"/>
      <c r="I35" s="4"/>
    </row>
    <row r="36" spans="6:9" ht="12.75">
      <c r="F36" s="142"/>
      <c r="G36" s="143"/>
      <c r="H36" s="143"/>
      <c r="I36" s="4"/>
    </row>
    <row r="37" spans="6:9" ht="12.75">
      <c r="F37" s="142"/>
      <c r="G37" s="143"/>
      <c r="H37" s="143"/>
      <c r="I37" s="4"/>
    </row>
    <row r="38" spans="6:9" ht="12.75">
      <c r="F38" s="142"/>
      <c r="G38" s="143"/>
      <c r="H38" s="143"/>
      <c r="I38" s="4"/>
    </row>
    <row r="39" spans="6:9" ht="12.75">
      <c r="F39" s="142"/>
      <c r="G39" s="143"/>
      <c r="H39" s="143"/>
      <c r="I39" s="4"/>
    </row>
    <row r="40" spans="6:9" ht="12.75">
      <c r="F40" s="142"/>
      <c r="G40" s="143"/>
      <c r="H40" s="143"/>
      <c r="I40" s="4"/>
    </row>
    <row r="41" spans="6:9" ht="12.75">
      <c r="F41" s="142"/>
      <c r="G41" s="143"/>
      <c r="H41" s="143"/>
      <c r="I41" s="4"/>
    </row>
    <row r="42" spans="6:9" ht="12.75">
      <c r="F42" s="142"/>
      <c r="G42" s="143"/>
      <c r="H42" s="143"/>
      <c r="I42" s="4"/>
    </row>
    <row r="43" spans="6:9" ht="12.75">
      <c r="F43" s="142"/>
      <c r="G43" s="143"/>
      <c r="H43" s="143"/>
      <c r="I43" s="4"/>
    </row>
    <row r="44" spans="6:9" ht="12.75">
      <c r="F44" s="142"/>
      <c r="G44" s="143"/>
      <c r="H44" s="143"/>
      <c r="I44" s="4"/>
    </row>
    <row r="45" spans="6:9" ht="12.75">
      <c r="F45" s="142"/>
      <c r="G45" s="143"/>
      <c r="H45" s="143"/>
      <c r="I45" s="4"/>
    </row>
    <row r="46" spans="6:9" ht="12.75">
      <c r="F46" s="142"/>
      <c r="G46" s="143"/>
      <c r="H46" s="143"/>
      <c r="I46" s="4"/>
    </row>
    <row r="47" spans="6:9" ht="12.75">
      <c r="F47" s="142"/>
      <c r="G47" s="143"/>
      <c r="H47" s="143"/>
      <c r="I47" s="4"/>
    </row>
    <row r="48" spans="6:9" ht="12.75">
      <c r="F48" s="142"/>
      <c r="G48" s="143"/>
      <c r="H48" s="143"/>
      <c r="I48" s="4"/>
    </row>
    <row r="49" spans="6:9" ht="12.75">
      <c r="F49" s="142"/>
      <c r="G49" s="143"/>
      <c r="H49" s="143"/>
      <c r="I49" s="4"/>
    </row>
    <row r="50" spans="6:9" ht="12.75">
      <c r="F50" s="142"/>
      <c r="G50" s="143"/>
      <c r="H50" s="143"/>
      <c r="I50" s="4"/>
    </row>
    <row r="51" spans="6:9" ht="12.75">
      <c r="F51" s="142"/>
      <c r="G51" s="143"/>
      <c r="H51" s="143"/>
      <c r="I51" s="4"/>
    </row>
    <row r="52" spans="6:9" ht="12.75">
      <c r="F52" s="142"/>
      <c r="G52" s="143"/>
      <c r="H52" s="143"/>
      <c r="I52" s="4"/>
    </row>
    <row r="53" spans="6:9" ht="12.75">
      <c r="F53" s="142"/>
      <c r="G53" s="143"/>
      <c r="H53" s="143"/>
      <c r="I53" s="4"/>
    </row>
    <row r="54" spans="6:9" ht="12.75">
      <c r="F54" s="142"/>
      <c r="G54" s="143"/>
      <c r="H54" s="143"/>
      <c r="I54" s="4"/>
    </row>
    <row r="55" spans="6:9" ht="12.75">
      <c r="F55" s="142"/>
      <c r="G55" s="143"/>
      <c r="H55" s="143"/>
      <c r="I55" s="4"/>
    </row>
    <row r="56" spans="6:9" ht="12.75">
      <c r="F56" s="142"/>
      <c r="G56" s="143"/>
      <c r="H56" s="143"/>
      <c r="I56" s="4"/>
    </row>
    <row r="57" spans="6:9" ht="12.75">
      <c r="F57" s="142"/>
      <c r="G57" s="143"/>
      <c r="H57" s="143"/>
      <c r="I57" s="4"/>
    </row>
    <row r="58" spans="6:9" ht="12.75">
      <c r="F58" s="142"/>
      <c r="G58" s="143"/>
      <c r="H58" s="143"/>
      <c r="I58" s="4"/>
    </row>
    <row r="59" spans="6:9" ht="12.75">
      <c r="F59" s="142"/>
      <c r="G59" s="143"/>
      <c r="H59" s="143"/>
      <c r="I59" s="4"/>
    </row>
    <row r="60" spans="6:9" ht="12.75">
      <c r="F60" s="142"/>
      <c r="G60" s="143"/>
      <c r="H60" s="143"/>
      <c r="I60" s="4"/>
    </row>
    <row r="61" spans="6:9" ht="12.75">
      <c r="F61" s="142"/>
      <c r="G61" s="143"/>
      <c r="H61" s="143"/>
      <c r="I61" s="4"/>
    </row>
    <row r="62" spans="6:9" ht="12.75">
      <c r="F62" s="142"/>
      <c r="G62" s="143"/>
      <c r="H62" s="143"/>
      <c r="I62" s="4"/>
    </row>
    <row r="63" spans="6:9" ht="12.75">
      <c r="F63" s="142"/>
      <c r="G63" s="143"/>
      <c r="H63" s="143"/>
      <c r="I63" s="4"/>
    </row>
    <row r="64" spans="6:9" ht="12.75">
      <c r="F64" s="142"/>
      <c r="G64" s="143"/>
      <c r="H64" s="143"/>
      <c r="I64" s="4"/>
    </row>
    <row r="65" spans="6:9" ht="12.75">
      <c r="F65" s="142"/>
      <c r="G65" s="143"/>
      <c r="H65" s="143"/>
      <c r="I65" s="4"/>
    </row>
    <row r="66" spans="6:9" ht="12.75">
      <c r="F66" s="142"/>
      <c r="G66" s="143"/>
      <c r="H66" s="143"/>
      <c r="I66" s="4"/>
    </row>
    <row r="67" spans="6:9" ht="12.75">
      <c r="F67" s="142"/>
      <c r="G67" s="143"/>
      <c r="H67" s="143"/>
      <c r="I67" s="4"/>
    </row>
    <row r="68" spans="6:9" ht="12.75">
      <c r="F68" s="142"/>
      <c r="G68" s="143"/>
      <c r="H68" s="143"/>
      <c r="I68" s="4"/>
    </row>
    <row r="69" spans="6:9" ht="12.75">
      <c r="F69" s="142"/>
      <c r="G69" s="143"/>
      <c r="H69" s="143"/>
      <c r="I69" s="4"/>
    </row>
    <row r="70" spans="6:9" ht="12.75">
      <c r="F70" s="142"/>
      <c r="G70" s="143"/>
      <c r="H70" s="143"/>
      <c r="I70" s="4"/>
    </row>
    <row r="71" spans="6:9" ht="12.75">
      <c r="F71" s="142"/>
      <c r="G71" s="143"/>
      <c r="H71" s="143"/>
      <c r="I71" s="4"/>
    </row>
    <row r="72" spans="6:9" ht="12.75">
      <c r="F72" s="142"/>
      <c r="G72" s="143"/>
      <c r="H72" s="143"/>
      <c r="I72" s="4"/>
    </row>
    <row r="73" spans="6:9" ht="12.75">
      <c r="F73" s="142"/>
      <c r="G73" s="143"/>
      <c r="H73" s="143"/>
      <c r="I73" s="4"/>
    </row>
    <row r="74" spans="6:9" ht="12.75">
      <c r="F74" s="142"/>
      <c r="G74" s="143"/>
      <c r="H74" s="143"/>
      <c r="I74" s="4"/>
    </row>
    <row r="75" spans="6:9" ht="12.75">
      <c r="F75" s="142"/>
      <c r="G75" s="143"/>
      <c r="H75" s="143"/>
      <c r="I75" s="4"/>
    </row>
    <row r="76" spans="6:9" ht="12.75">
      <c r="F76" s="142"/>
      <c r="G76" s="143"/>
      <c r="H76" s="143"/>
      <c r="I76" s="4"/>
    </row>
    <row r="77" spans="6:9" ht="12.75">
      <c r="F77" s="142"/>
      <c r="G77" s="143"/>
      <c r="H77" s="143"/>
      <c r="I77" s="4"/>
    </row>
    <row r="78" spans="6:9" ht="12.75">
      <c r="F78" s="142"/>
      <c r="G78" s="143"/>
      <c r="H78" s="143"/>
      <c r="I78" s="4"/>
    </row>
    <row r="79" spans="6:9" ht="12.75">
      <c r="F79" s="142"/>
      <c r="G79" s="143"/>
      <c r="H79" s="143"/>
      <c r="I79" s="4"/>
    </row>
    <row r="80" spans="6:9" ht="12.75">
      <c r="F80" s="142"/>
      <c r="G80" s="143"/>
      <c r="H80" s="143"/>
      <c r="I80" s="4"/>
    </row>
  </sheetData>
  <mergeCells count="4">
    <mergeCell ref="A1:B1"/>
    <mergeCell ref="A2:B2"/>
    <mergeCell ref="G2:I2"/>
    <mergeCell ref="H29:I29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scale="91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B247"/>
  <sheetViews>
    <sheetView showGridLines="0" showZeros="0" tabSelected="1" view="pageBreakPreview" zoomScaleSheetLayoutView="100" workbookViewId="0" topLeftCell="A1">
      <selection activeCell="C3" sqref="C3"/>
    </sheetView>
  </sheetViews>
  <sheetFormatPr defaultColWidth="9.125" defaultRowHeight="12.75"/>
  <cols>
    <col min="1" max="1" width="4.50390625" style="144" customWidth="1"/>
    <col min="2" max="2" width="11.50390625" style="144" customWidth="1"/>
    <col min="3" max="3" width="40.50390625" style="144" customWidth="1"/>
    <col min="4" max="4" width="9.875" style="144" customWidth="1"/>
    <col min="5" max="5" width="8.50390625" style="152" customWidth="1"/>
    <col min="6" max="6" width="9.875" style="144" customWidth="1"/>
    <col min="7" max="7" width="13.875" style="144" customWidth="1"/>
    <col min="8" max="8" width="11.625" style="144" hidden="1" customWidth="1"/>
    <col min="9" max="9" width="11.50390625" style="144" hidden="1" customWidth="1"/>
    <col min="10" max="10" width="11.00390625" style="144" hidden="1" customWidth="1"/>
    <col min="11" max="11" width="10.50390625" style="144" hidden="1" customWidth="1"/>
    <col min="12" max="12" width="75.50390625" style="144" customWidth="1"/>
    <col min="13" max="13" width="45.375" style="144" customWidth="1"/>
    <col min="14" max="16384" width="9.125" style="144" customWidth="1"/>
  </cols>
  <sheetData>
    <row r="1" spans="1:7" ht="16">
      <c r="A1" s="229" t="s">
        <v>288</v>
      </c>
      <c r="B1" s="229"/>
      <c r="C1" s="229"/>
      <c r="D1" s="229"/>
      <c r="E1" s="229"/>
      <c r="F1" s="229"/>
      <c r="G1" s="229"/>
    </row>
    <row r="2" spans="2:7" ht="14.25" customHeight="1" thickBot="1">
      <c r="B2" s="145"/>
      <c r="C2" s="146"/>
      <c r="D2" s="146"/>
      <c r="E2" s="147"/>
      <c r="F2" s="146"/>
      <c r="G2" s="146"/>
    </row>
    <row r="3" spans="1:7" ht="14" thickTop="1">
      <c r="A3" s="218" t="s">
        <v>1</v>
      </c>
      <c r="B3" s="219"/>
      <c r="C3" s="98" t="s">
        <v>290</v>
      </c>
      <c r="D3" s="99"/>
      <c r="E3" s="148"/>
      <c r="F3" s="149">
        <f>Rekapitulace!H1</f>
        <v>0</v>
      </c>
      <c r="G3" s="150"/>
    </row>
    <row r="4" spans="1:7" ht="14" thickBot="1">
      <c r="A4" s="230"/>
      <c r="B4" s="221"/>
      <c r="C4" s="104"/>
      <c r="D4" s="105"/>
      <c r="E4" s="231">
        <f>Rekapitulace!G2</f>
        <v>0</v>
      </c>
      <c r="F4" s="232"/>
      <c r="G4" s="233"/>
    </row>
    <row r="5" spans="1:7" ht="14" thickTop="1">
      <c r="A5" s="151"/>
      <c r="G5" s="153"/>
    </row>
    <row r="6" spans="1:11" ht="27" customHeight="1">
      <c r="A6" s="154" t="s">
        <v>55</v>
      </c>
      <c r="B6" s="155" t="s">
        <v>56</v>
      </c>
      <c r="C6" s="155" t="s">
        <v>57</v>
      </c>
      <c r="D6" s="155" t="s">
        <v>58</v>
      </c>
      <c r="E6" s="156" t="s">
        <v>59</v>
      </c>
      <c r="F6" s="155" t="s">
        <v>60</v>
      </c>
      <c r="G6" s="157" t="s">
        <v>61</v>
      </c>
      <c r="H6" s="158" t="s">
        <v>62</v>
      </c>
      <c r="I6" s="158" t="s">
        <v>63</v>
      </c>
      <c r="J6" s="158" t="s">
        <v>64</v>
      </c>
      <c r="K6" s="158" t="s">
        <v>65</v>
      </c>
    </row>
    <row r="7" spans="1:15" ht="12.75">
      <c r="A7" s="159" t="s">
        <v>66</v>
      </c>
      <c r="B7" s="160" t="s">
        <v>67</v>
      </c>
      <c r="C7" s="161" t="s">
        <v>68</v>
      </c>
      <c r="D7" s="162"/>
      <c r="E7" s="163"/>
      <c r="F7" s="163"/>
      <c r="G7" s="164"/>
      <c r="H7" s="165"/>
      <c r="I7" s="166"/>
      <c r="J7" s="167"/>
      <c r="K7" s="168"/>
      <c r="O7" s="169">
        <v>1</v>
      </c>
    </row>
    <row r="8" spans="1:80" ht="12.75">
      <c r="A8" s="170">
        <v>1</v>
      </c>
      <c r="B8" s="171" t="s">
        <v>72</v>
      </c>
      <c r="C8" s="172" t="s">
        <v>73</v>
      </c>
      <c r="D8" s="173" t="s">
        <v>74</v>
      </c>
      <c r="E8" s="174">
        <v>54</v>
      </c>
      <c r="F8" s="174"/>
      <c r="G8" s="175">
        <f>E8*F8</f>
        <v>0</v>
      </c>
      <c r="H8" s="176">
        <v>0</v>
      </c>
      <c r="I8" s="177">
        <f>E8*H8</f>
        <v>0</v>
      </c>
      <c r="J8" s="176">
        <v>-0.355</v>
      </c>
      <c r="K8" s="177">
        <f>E8*J8</f>
        <v>-19.169999999999998</v>
      </c>
      <c r="O8" s="169">
        <v>2</v>
      </c>
      <c r="AA8" s="144">
        <v>1</v>
      </c>
      <c r="AB8" s="144">
        <v>1</v>
      </c>
      <c r="AC8" s="144">
        <v>1</v>
      </c>
      <c r="AZ8" s="144">
        <v>1</v>
      </c>
      <c r="BA8" s="144">
        <f>IF(AZ8=1,G8,0)</f>
        <v>0</v>
      </c>
      <c r="BB8" s="144">
        <f>IF(AZ8=2,G8,0)</f>
        <v>0</v>
      </c>
      <c r="BC8" s="144">
        <f>IF(AZ8=3,G8,0)</f>
        <v>0</v>
      </c>
      <c r="BD8" s="144">
        <f>IF(AZ8=4,G8,0)</f>
        <v>0</v>
      </c>
      <c r="BE8" s="144">
        <f>IF(AZ8=5,G8,0)</f>
        <v>0</v>
      </c>
      <c r="CA8" s="169">
        <v>1</v>
      </c>
      <c r="CB8" s="169">
        <v>1</v>
      </c>
    </row>
    <row r="9" spans="1:15" ht="12.75">
      <c r="A9" s="178"/>
      <c r="B9" s="181"/>
      <c r="C9" s="227" t="s">
        <v>75</v>
      </c>
      <c r="D9" s="228"/>
      <c r="E9" s="182">
        <v>54</v>
      </c>
      <c r="F9" s="183"/>
      <c r="G9" s="184"/>
      <c r="H9" s="185"/>
      <c r="I9" s="179"/>
      <c r="J9" s="186"/>
      <c r="K9" s="179"/>
      <c r="M9" s="180" t="s">
        <v>75</v>
      </c>
      <c r="O9" s="169"/>
    </row>
    <row r="10" spans="1:80" ht="12.75">
      <c r="A10" s="170">
        <v>2</v>
      </c>
      <c r="B10" s="171" t="s">
        <v>76</v>
      </c>
      <c r="C10" s="172" t="s">
        <v>77</v>
      </c>
      <c r="D10" s="173" t="s">
        <v>78</v>
      </c>
      <c r="E10" s="174">
        <v>208.365</v>
      </c>
      <c r="F10" s="174">
        <v>0</v>
      </c>
      <c r="G10" s="175">
        <f>E10*F10</f>
        <v>0</v>
      </c>
      <c r="H10" s="176">
        <v>0</v>
      </c>
      <c r="I10" s="177">
        <f>E10*H10</f>
        <v>0</v>
      </c>
      <c r="J10" s="176">
        <v>0</v>
      </c>
      <c r="K10" s="177">
        <f>E10*J10</f>
        <v>0</v>
      </c>
      <c r="O10" s="169">
        <v>2</v>
      </c>
      <c r="AA10" s="144">
        <v>1</v>
      </c>
      <c r="AB10" s="144">
        <v>1</v>
      </c>
      <c r="AC10" s="144">
        <v>1</v>
      </c>
      <c r="AZ10" s="144">
        <v>1</v>
      </c>
      <c r="BA10" s="144">
        <f>IF(AZ10=1,G10,0)</f>
        <v>0</v>
      </c>
      <c r="BB10" s="144">
        <f>IF(AZ10=2,G10,0)</f>
        <v>0</v>
      </c>
      <c r="BC10" s="144">
        <f>IF(AZ10=3,G10,0)</f>
        <v>0</v>
      </c>
      <c r="BD10" s="144">
        <f>IF(AZ10=4,G10,0)</f>
        <v>0</v>
      </c>
      <c r="BE10" s="144">
        <f>IF(AZ10=5,G10,0)</f>
        <v>0</v>
      </c>
      <c r="CA10" s="169">
        <v>1</v>
      </c>
      <c r="CB10" s="169">
        <v>1</v>
      </c>
    </row>
    <row r="11" spans="1:15" ht="12.75">
      <c r="A11" s="178"/>
      <c r="B11" s="181"/>
      <c r="C11" s="227" t="s">
        <v>79</v>
      </c>
      <c r="D11" s="228"/>
      <c r="E11" s="182">
        <v>122.352</v>
      </c>
      <c r="F11" s="183"/>
      <c r="G11" s="184"/>
      <c r="H11" s="185"/>
      <c r="I11" s="179"/>
      <c r="J11" s="186"/>
      <c r="K11" s="179"/>
      <c r="M11" s="180" t="s">
        <v>79</v>
      </c>
      <c r="O11" s="169"/>
    </row>
    <row r="12" spans="1:15" ht="12.75">
      <c r="A12" s="178"/>
      <c r="B12" s="181"/>
      <c r="C12" s="227" t="s">
        <v>80</v>
      </c>
      <c r="D12" s="228"/>
      <c r="E12" s="182">
        <v>86.013</v>
      </c>
      <c r="F12" s="183"/>
      <c r="G12" s="184"/>
      <c r="H12" s="185"/>
      <c r="I12" s="179"/>
      <c r="J12" s="186"/>
      <c r="K12" s="179"/>
      <c r="M12" s="180" t="s">
        <v>80</v>
      </c>
      <c r="O12" s="169"/>
    </row>
    <row r="13" spans="1:80" ht="12.75">
      <c r="A13" s="170">
        <v>3</v>
      </c>
      <c r="B13" s="171" t="s">
        <v>81</v>
      </c>
      <c r="C13" s="172" t="s">
        <v>82</v>
      </c>
      <c r="D13" s="173" t="s">
        <v>78</v>
      </c>
      <c r="E13" s="174">
        <v>1935.5219</v>
      </c>
      <c r="F13" s="174">
        <v>0</v>
      </c>
      <c r="G13" s="175">
        <f>E13*F13</f>
        <v>0</v>
      </c>
      <c r="H13" s="176">
        <v>0</v>
      </c>
      <c r="I13" s="177">
        <f>E13*H13</f>
        <v>0</v>
      </c>
      <c r="J13" s="176">
        <v>0</v>
      </c>
      <c r="K13" s="177">
        <f>E13*J13</f>
        <v>0</v>
      </c>
      <c r="O13" s="169">
        <v>2</v>
      </c>
      <c r="AA13" s="144">
        <v>1</v>
      </c>
      <c r="AB13" s="144">
        <v>1</v>
      </c>
      <c r="AC13" s="144">
        <v>1</v>
      </c>
      <c r="AZ13" s="144">
        <v>1</v>
      </c>
      <c r="BA13" s="144">
        <f>IF(AZ13=1,G13,0)</f>
        <v>0</v>
      </c>
      <c r="BB13" s="144">
        <f>IF(AZ13=2,G13,0)</f>
        <v>0</v>
      </c>
      <c r="BC13" s="144">
        <f>IF(AZ13=3,G13,0)</f>
        <v>0</v>
      </c>
      <c r="BD13" s="144">
        <f>IF(AZ13=4,G13,0)</f>
        <v>0</v>
      </c>
      <c r="BE13" s="144">
        <f>IF(AZ13=5,G13,0)</f>
        <v>0</v>
      </c>
      <c r="CA13" s="169">
        <v>1</v>
      </c>
      <c r="CB13" s="169">
        <v>1</v>
      </c>
    </row>
    <row r="14" spans="1:15" ht="12.75">
      <c r="A14" s="178"/>
      <c r="B14" s="181"/>
      <c r="C14" s="227" t="s">
        <v>83</v>
      </c>
      <c r="D14" s="228"/>
      <c r="E14" s="182">
        <v>765</v>
      </c>
      <c r="F14" s="183"/>
      <c r="G14" s="184"/>
      <c r="H14" s="185"/>
      <c r="I14" s="179"/>
      <c r="J14" s="186"/>
      <c r="K14" s="179"/>
      <c r="M14" s="180" t="s">
        <v>83</v>
      </c>
      <c r="O14" s="169"/>
    </row>
    <row r="15" spans="1:15" ht="12.75">
      <c r="A15" s="178"/>
      <c r="B15" s="181"/>
      <c r="C15" s="227" t="s">
        <v>84</v>
      </c>
      <c r="D15" s="228"/>
      <c r="E15" s="182">
        <v>697.4064</v>
      </c>
      <c r="F15" s="183"/>
      <c r="G15" s="184"/>
      <c r="H15" s="185"/>
      <c r="I15" s="179"/>
      <c r="J15" s="186"/>
      <c r="K15" s="179"/>
      <c r="M15" s="180" t="s">
        <v>84</v>
      </c>
      <c r="O15" s="169"/>
    </row>
    <row r="16" spans="1:15" ht="12.75">
      <c r="A16" s="178"/>
      <c r="B16" s="181"/>
      <c r="C16" s="227" t="s">
        <v>85</v>
      </c>
      <c r="D16" s="228"/>
      <c r="E16" s="182">
        <v>473.1155</v>
      </c>
      <c r="F16" s="183"/>
      <c r="G16" s="184"/>
      <c r="H16" s="185"/>
      <c r="I16" s="179"/>
      <c r="J16" s="186"/>
      <c r="K16" s="179"/>
      <c r="M16" s="180" t="s">
        <v>85</v>
      </c>
      <c r="O16" s="169"/>
    </row>
    <row r="17" spans="1:80" ht="12.75">
      <c r="A17" s="170">
        <v>4</v>
      </c>
      <c r="B17" s="171" t="s">
        <v>86</v>
      </c>
      <c r="C17" s="172" t="s">
        <v>87</v>
      </c>
      <c r="D17" s="173" t="s">
        <v>78</v>
      </c>
      <c r="E17" s="174">
        <v>1935.5219</v>
      </c>
      <c r="F17" s="174">
        <v>0</v>
      </c>
      <c r="G17" s="175">
        <f>E17*F17</f>
        <v>0</v>
      </c>
      <c r="H17" s="176">
        <v>0</v>
      </c>
      <c r="I17" s="177">
        <f>E17*H17</f>
        <v>0</v>
      </c>
      <c r="J17" s="176">
        <v>0</v>
      </c>
      <c r="K17" s="177">
        <f>E17*J17</f>
        <v>0</v>
      </c>
      <c r="O17" s="169">
        <v>2</v>
      </c>
      <c r="AA17" s="144">
        <v>1</v>
      </c>
      <c r="AB17" s="144">
        <v>1</v>
      </c>
      <c r="AC17" s="144">
        <v>1</v>
      </c>
      <c r="AZ17" s="144">
        <v>1</v>
      </c>
      <c r="BA17" s="144">
        <f>IF(AZ17=1,G17,0)</f>
        <v>0</v>
      </c>
      <c r="BB17" s="144">
        <f>IF(AZ17=2,G17,0)</f>
        <v>0</v>
      </c>
      <c r="BC17" s="144">
        <f>IF(AZ17=3,G17,0)</f>
        <v>0</v>
      </c>
      <c r="BD17" s="144">
        <f>IF(AZ17=4,G17,0)</f>
        <v>0</v>
      </c>
      <c r="BE17" s="144">
        <f>IF(AZ17=5,G17,0)</f>
        <v>0</v>
      </c>
      <c r="CA17" s="169">
        <v>1</v>
      </c>
      <c r="CB17" s="169">
        <v>1</v>
      </c>
    </row>
    <row r="18" spans="1:15" ht="12.75">
      <c r="A18" s="178"/>
      <c r="B18" s="181"/>
      <c r="C18" s="227" t="s">
        <v>83</v>
      </c>
      <c r="D18" s="228"/>
      <c r="E18" s="182">
        <v>765</v>
      </c>
      <c r="F18" s="183"/>
      <c r="G18" s="184"/>
      <c r="H18" s="185"/>
      <c r="I18" s="179"/>
      <c r="J18" s="186"/>
      <c r="K18" s="179"/>
      <c r="M18" s="180" t="s">
        <v>83</v>
      </c>
      <c r="O18" s="169"/>
    </row>
    <row r="19" spans="1:15" ht="12.75">
      <c r="A19" s="178"/>
      <c r="B19" s="181"/>
      <c r="C19" s="227" t="s">
        <v>84</v>
      </c>
      <c r="D19" s="228"/>
      <c r="E19" s="182">
        <v>697.4064</v>
      </c>
      <c r="F19" s="183"/>
      <c r="G19" s="184"/>
      <c r="H19" s="185"/>
      <c r="I19" s="179"/>
      <c r="J19" s="186"/>
      <c r="K19" s="179"/>
      <c r="M19" s="180" t="s">
        <v>84</v>
      </c>
      <c r="O19" s="169"/>
    </row>
    <row r="20" spans="1:15" ht="12.75">
      <c r="A20" s="178"/>
      <c r="B20" s="181"/>
      <c r="C20" s="227" t="s">
        <v>85</v>
      </c>
      <c r="D20" s="228"/>
      <c r="E20" s="182">
        <v>473.1155</v>
      </c>
      <c r="F20" s="183"/>
      <c r="G20" s="184"/>
      <c r="H20" s="185"/>
      <c r="I20" s="179"/>
      <c r="J20" s="186"/>
      <c r="K20" s="179"/>
      <c r="M20" s="180" t="s">
        <v>85</v>
      </c>
      <c r="O20" s="169"/>
    </row>
    <row r="21" spans="1:80" ht="12.75">
      <c r="A21" s="170">
        <v>5</v>
      </c>
      <c r="B21" s="171" t="s">
        <v>88</v>
      </c>
      <c r="C21" s="172" t="s">
        <v>89</v>
      </c>
      <c r="D21" s="173" t="s">
        <v>78</v>
      </c>
      <c r="E21" s="174">
        <v>76.97</v>
      </c>
      <c r="F21" s="174">
        <v>0</v>
      </c>
      <c r="G21" s="175">
        <f>E21*F21</f>
        <v>0</v>
      </c>
      <c r="H21" s="176">
        <v>0</v>
      </c>
      <c r="I21" s="177">
        <f>E21*H21</f>
        <v>0</v>
      </c>
      <c r="J21" s="176">
        <v>0</v>
      </c>
      <c r="K21" s="177">
        <f>E21*J21</f>
        <v>0</v>
      </c>
      <c r="O21" s="169">
        <v>2</v>
      </c>
      <c r="AA21" s="144">
        <v>1</v>
      </c>
      <c r="AB21" s="144">
        <v>1</v>
      </c>
      <c r="AC21" s="144">
        <v>1</v>
      </c>
      <c r="AZ21" s="144">
        <v>1</v>
      </c>
      <c r="BA21" s="144">
        <f>IF(AZ21=1,G21,0)</f>
        <v>0</v>
      </c>
      <c r="BB21" s="144">
        <f>IF(AZ21=2,G21,0)</f>
        <v>0</v>
      </c>
      <c r="BC21" s="144">
        <f>IF(AZ21=3,G21,0)</f>
        <v>0</v>
      </c>
      <c r="BD21" s="144">
        <f>IF(AZ21=4,G21,0)</f>
        <v>0</v>
      </c>
      <c r="BE21" s="144">
        <f>IF(AZ21=5,G21,0)</f>
        <v>0</v>
      </c>
      <c r="CA21" s="169">
        <v>1</v>
      </c>
      <c r="CB21" s="169">
        <v>1</v>
      </c>
    </row>
    <row r="22" spans="1:15" ht="12.75">
      <c r="A22" s="178"/>
      <c r="B22" s="181"/>
      <c r="C22" s="227" t="s">
        <v>90</v>
      </c>
      <c r="D22" s="228"/>
      <c r="E22" s="182">
        <v>22.5</v>
      </c>
      <c r="F22" s="183"/>
      <c r="G22" s="184"/>
      <c r="H22" s="185"/>
      <c r="I22" s="179"/>
      <c r="J22" s="186"/>
      <c r="K22" s="179"/>
      <c r="M22" s="180" t="s">
        <v>90</v>
      </c>
      <c r="O22" s="169"/>
    </row>
    <row r="23" spans="1:15" ht="12.75">
      <c r="A23" s="178"/>
      <c r="B23" s="181"/>
      <c r="C23" s="227" t="s">
        <v>91</v>
      </c>
      <c r="D23" s="228"/>
      <c r="E23" s="182">
        <v>2.45</v>
      </c>
      <c r="F23" s="183"/>
      <c r="G23" s="184"/>
      <c r="H23" s="185"/>
      <c r="I23" s="179"/>
      <c r="J23" s="186"/>
      <c r="K23" s="179"/>
      <c r="M23" s="180" t="s">
        <v>91</v>
      </c>
      <c r="O23" s="169"/>
    </row>
    <row r="24" spans="1:15" ht="12.75">
      <c r="A24" s="178"/>
      <c r="B24" s="181"/>
      <c r="C24" s="227" t="s">
        <v>92</v>
      </c>
      <c r="D24" s="228"/>
      <c r="E24" s="182">
        <v>6.75</v>
      </c>
      <c r="F24" s="183"/>
      <c r="G24" s="184"/>
      <c r="H24" s="185"/>
      <c r="I24" s="179"/>
      <c r="J24" s="186"/>
      <c r="K24" s="179"/>
      <c r="M24" s="180" t="s">
        <v>92</v>
      </c>
      <c r="O24" s="169"/>
    </row>
    <row r="25" spans="1:15" ht="12.75">
      <c r="A25" s="178"/>
      <c r="B25" s="181"/>
      <c r="C25" s="227" t="s">
        <v>93</v>
      </c>
      <c r="D25" s="228"/>
      <c r="E25" s="182">
        <v>20.7</v>
      </c>
      <c r="F25" s="183"/>
      <c r="G25" s="184"/>
      <c r="H25" s="185"/>
      <c r="I25" s="179"/>
      <c r="J25" s="186"/>
      <c r="K25" s="179"/>
      <c r="M25" s="180" t="s">
        <v>93</v>
      </c>
      <c r="O25" s="169"/>
    </row>
    <row r="26" spans="1:15" ht="12.75">
      <c r="A26" s="178"/>
      <c r="B26" s="181"/>
      <c r="C26" s="227" t="s">
        <v>94</v>
      </c>
      <c r="D26" s="228"/>
      <c r="E26" s="182">
        <v>24.57</v>
      </c>
      <c r="F26" s="183"/>
      <c r="G26" s="184"/>
      <c r="H26" s="185"/>
      <c r="I26" s="179"/>
      <c r="J26" s="186"/>
      <c r="K26" s="179"/>
      <c r="M26" s="180" t="s">
        <v>94</v>
      </c>
      <c r="O26" s="169"/>
    </row>
    <row r="27" spans="1:80" ht="12.75">
      <c r="A27" s="170">
        <v>6</v>
      </c>
      <c r="B27" s="171" t="s">
        <v>95</v>
      </c>
      <c r="C27" s="172" t="s">
        <v>96</v>
      </c>
      <c r="D27" s="173" t="s">
        <v>78</v>
      </c>
      <c r="E27" s="174">
        <v>76.97</v>
      </c>
      <c r="F27" s="174">
        <v>0</v>
      </c>
      <c r="G27" s="175">
        <f>E27*F27</f>
        <v>0</v>
      </c>
      <c r="H27" s="176">
        <v>0</v>
      </c>
      <c r="I27" s="177">
        <f>E27*H27</f>
        <v>0</v>
      </c>
      <c r="J27" s="176">
        <v>0</v>
      </c>
      <c r="K27" s="177">
        <f>E27*J27</f>
        <v>0</v>
      </c>
      <c r="O27" s="169">
        <v>2</v>
      </c>
      <c r="AA27" s="144">
        <v>1</v>
      </c>
      <c r="AB27" s="144">
        <v>1</v>
      </c>
      <c r="AC27" s="144">
        <v>1</v>
      </c>
      <c r="AZ27" s="144">
        <v>1</v>
      </c>
      <c r="BA27" s="144">
        <f>IF(AZ27=1,G27,0)</f>
        <v>0</v>
      </c>
      <c r="BB27" s="144">
        <f>IF(AZ27=2,G27,0)</f>
        <v>0</v>
      </c>
      <c r="BC27" s="144">
        <f>IF(AZ27=3,G27,0)</f>
        <v>0</v>
      </c>
      <c r="BD27" s="144">
        <f>IF(AZ27=4,G27,0)</f>
        <v>0</v>
      </c>
      <c r="BE27" s="144">
        <f>IF(AZ27=5,G27,0)</f>
        <v>0</v>
      </c>
      <c r="CA27" s="169">
        <v>1</v>
      </c>
      <c r="CB27" s="169">
        <v>1</v>
      </c>
    </row>
    <row r="28" spans="1:15" ht="12.75">
      <c r="A28" s="178"/>
      <c r="B28" s="181"/>
      <c r="C28" s="227" t="s">
        <v>90</v>
      </c>
      <c r="D28" s="228"/>
      <c r="E28" s="182">
        <v>22.5</v>
      </c>
      <c r="F28" s="183"/>
      <c r="G28" s="184"/>
      <c r="H28" s="185"/>
      <c r="I28" s="179"/>
      <c r="J28" s="186"/>
      <c r="K28" s="179"/>
      <c r="M28" s="180" t="s">
        <v>90</v>
      </c>
      <c r="O28" s="169"/>
    </row>
    <row r="29" spans="1:15" ht="12.75">
      <c r="A29" s="178"/>
      <c r="B29" s="181"/>
      <c r="C29" s="227" t="s">
        <v>91</v>
      </c>
      <c r="D29" s="228"/>
      <c r="E29" s="182">
        <v>2.45</v>
      </c>
      <c r="F29" s="183"/>
      <c r="G29" s="184"/>
      <c r="H29" s="185"/>
      <c r="I29" s="179"/>
      <c r="J29" s="186"/>
      <c r="K29" s="179"/>
      <c r="M29" s="180" t="s">
        <v>91</v>
      </c>
      <c r="O29" s="169"/>
    </row>
    <row r="30" spans="1:15" ht="12.75">
      <c r="A30" s="178"/>
      <c r="B30" s="181"/>
      <c r="C30" s="227" t="s">
        <v>92</v>
      </c>
      <c r="D30" s="228"/>
      <c r="E30" s="182">
        <v>6.75</v>
      </c>
      <c r="F30" s="183"/>
      <c r="G30" s="184"/>
      <c r="H30" s="185"/>
      <c r="I30" s="179"/>
      <c r="J30" s="186"/>
      <c r="K30" s="179"/>
      <c r="M30" s="180" t="s">
        <v>92</v>
      </c>
      <c r="O30" s="169"/>
    </row>
    <row r="31" spans="1:15" ht="12.75">
      <c r="A31" s="178"/>
      <c r="B31" s="181"/>
      <c r="C31" s="227" t="s">
        <v>93</v>
      </c>
      <c r="D31" s="228"/>
      <c r="E31" s="182">
        <v>20.7</v>
      </c>
      <c r="F31" s="183"/>
      <c r="G31" s="184"/>
      <c r="H31" s="185"/>
      <c r="I31" s="179"/>
      <c r="J31" s="186"/>
      <c r="K31" s="179"/>
      <c r="M31" s="180" t="s">
        <v>93</v>
      </c>
      <c r="O31" s="169"/>
    </row>
    <row r="32" spans="1:15" ht="12.75">
      <c r="A32" s="178"/>
      <c r="B32" s="181"/>
      <c r="C32" s="227" t="s">
        <v>94</v>
      </c>
      <c r="D32" s="228"/>
      <c r="E32" s="182">
        <v>24.57</v>
      </c>
      <c r="F32" s="183"/>
      <c r="G32" s="184"/>
      <c r="H32" s="185"/>
      <c r="I32" s="179"/>
      <c r="J32" s="186"/>
      <c r="K32" s="179"/>
      <c r="M32" s="180" t="s">
        <v>94</v>
      </c>
      <c r="O32" s="169"/>
    </row>
    <row r="33" spans="1:80" ht="12.75">
      <c r="A33" s="170">
        <v>7</v>
      </c>
      <c r="B33" s="171" t="s">
        <v>97</v>
      </c>
      <c r="C33" s="172" t="s">
        <v>98</v>
      </c>
      <c r="D33" s="173" t="s">
        <v>78</v>
      </c>
      <c r="E33" s="174">
        <v>450</v>
      </c>
      <c r="F33" s="174">
        <v>0</v>
      </c>
      <c r="G33" s="175">
        <f>E33*F33</f>
        <v>0</v>
      </c>
      <c r="H33" s="176">
        <v>0</v>
      </c>
      <c r="I33" s="177">
        <f>E33*H33</f>
        <v>0</v>
      </c>
      <c r="J33" s="176">
        <v>0</v>
      </c>
      <c r="K33" s="177">
        <f>E33*J33</f>
        <v>0</v>
      </c>
      <c r="O33" s="169">
        <v>2</v>
      </c>
      <c r="AA33" s="144">
        <v>1</v>
      </c>
      <c r="AB33" s="144">
        <v>0</v>
      </c>
      <c r="AC33" s="144">
        <v>0</v>
      </c>
      <c r="AZ33" s="144">
        <v>1</v>
      </c>
      <c r="BA33" s="144">
        <f>IF(AZ33=1,G33,0)</f>
        <v>0</v>
      </c>
      <c r="BB33" s="144">
        <f>IF(AZ33=2,G33,0)</f>
        <v>0</v>
      </c>
      <c r="BC33" s="144">
        <f>IF(AZ33=3,G33,0)</f>
        <v>0</v>
      </c>
      <c r="BD33" s="144">
        <f>IF(AZ33=4,G33,0)</f>
        <v>0</v>
      </c>
      <c r="BE33" s="144">
        <f>IF(AZ33=5,G33,0)</f>
        <v>0</v>
      </c>
      <c r="CA33" s="169">
        <v>1</v>
      </c>
      <c r="CB33" s="169">
        <v>0</v>
      </c>
    </row>
    <row r="34" spans="1:80" ht="12.75">
      <c r="A34" s="170">
        <v>8</v>
      </c>
      <c r="B34" s="171" t="s">
        <v>99</v>
      </c>
      <c r="C34" s="172" t="s">
        <v>100</v>
      </c>
      <c r="D34" s="173" t="s">
        <v>78</v>
      </c>
      <c r="E34" s="174">
        <v>450</v>
      </c>
      <c r="F34" s="174">
        <v>0</v>
      </c>
      <c r="G34" s="175">
        <f>E34*F34</f>
        <v>0</v>
      </c>
      <c r="H34" s="176">
        <v>0</v>
      </c>
      <c r="I34" s="177">
        <f>E34*H34</f>
        <v>0</v>
      </c>
      <c r="J34" s="176">
        <v>0</v>
      </c>
      <c r="K34" s="177">
        <f>E34*J34</f>
        <v>0</v>
      </c>
      <c r="O34" s="169">
        <v>2</v>
      </c>
      <c r="AA34" s="144">
        <v>1</v>
      </c>
      <c r="AB34" s="144">
        <v>1</v>
      </c>
      <c r="AC34" s="144">
        <v>1</v>
      </c>
      <c r="AZ34" s="144">
        <v>1</v>
      </c>
      <c r="BA34" s="144">
        <f>IF(AZ34=1,G34,0)</f>
        <v>0</v>
      </c>
      <c r="BB34" s="144">
        <f>IF(AZ34=2,G34,0)</f>
        <v>0</v>
      </c>
      <c r="BC34" s="144">
        <f>IF(AZ34=3,G34,0)</f>
        <v>0</v>
      </c>
      <c r="BD34" s="144">
        <f>IF(AZ34=4,G34,0)</f>
        <v>0</v>
      </c>
      <c r="BE34" s="144">
        <f>IF(AZ34=5,G34,0)</f>
        <v>0</v>
      </c>
      <c r="CA34" s="169">
        <v>1</v>
      </c>
      <c r="CB34" s="169">
        <v>1</v>
      </c>
    </row>
    <row r="35" spans="1:80" ht="12.75">
      <c r="A35" s="170">
        <v>9</v>
      </c>
      <c r="B35" s="171" t="s">
        <v>101</v>
      </c>
      <c r="C35" s="172" t="s">
        <v>102</v>
      </c>
      <c r="D35" s="173" t="s">
        <v>78</v>
      </c>
      <c r="E35" s="174">
        <v>450</v>
      </c>
      <c r="F35" s="174">
        <v>0</v>
      </c>
      <c r="G35" s="175">
        <f>E35*F35</f>
        <v>0</v>
      </c>
      <c r="H35" s="176">
        <v>0</v>
      </c>
      <c r="I35" s="177">
        <f>E35*H35</f>
        <v>0</v>
      </c>
      <c r="J35" s="176">
        <v>0</v>
      </c>
      <c r="K35" s="177">
        <f>E35*J35</f>
        <v>0</v>
      </c>
      <c r="O35" s="169">
        <v>2</v>
      </c>
      <c r="AA35" s="144">
        <v>1</v>
      </c>
      <c r="AB35" s="144">
        <v>1</v>
      </c>
      <c r="AC35" s="144">
        <v>1</v>
      </c>
      <c r="AZ35" s="144">
        <v>1</v>
      </c>
      <c r="BA35" s="144">
        <f>IF(AZ35=1,G35,0)</f>
        <v>0</v>
      </c>
      <c r="BB35" s="144">
        <f>IF(AZ35=2,G35,0)</f>
        <v>0</v>
      </c>
      <c r="BC35" s="144">
        <f>IF(AZ35=3,G35,0)</f>
        <v>0</v>
      </c>
      <c r="BD35" s="144">
        <f>IF(AZ35=4,G35,0)</f>
        <v>0</v>
      </c>
      <c r="BE35" s="144">
        <f>IF(AZ35=5,G35,0)</f>
        <v>0</v>
      </c>
      <c r="CA35" s="169">
        <v>1</v>
      </c>
      <c r="CB35" s="169">
        <v>1</v>
      </c>
    </row>
    <row r="36" spans="1:80" ht="12.75">
      <c r="A36" s="170">
        <v>10</v>
      </c>
      <c r="B36" s="171" t="s">
        <v>103</v>
      </c>
      <c r="C36" s="172" t="s">
        <v>104</v>
      </c>
      <c r="D36" s="173" t="s">
        <v>78</v>
      </c>
      <c r="E36" s="174">
        <v>450</v>
      </c>
      <c r="F36" s="174">
        <v>0</v>
      </c>
      <c r="G36" s="175">
        <f>E36*F36</f>
        <v>0</v>
      </c>
      <c r="H36" s="176">
        <v>0</v>
      </c>
      <c r="I36" s="177">
        <f>E36*H36</f>
        <v>0</v>
      </c>
      <c r="J36" s="176">
        <v>0</v>
      </c>
      <c r="K36" s="177">
        <f>E36*J36</f>
        <v>0</v>
      </c>
      <c r="O36" s="169">
        <v>2</v>
      </c>
      <c r="AA36" s="144">
        <v>1</v>
      </c>
      <c r="AB36" s="144">
        <v>1</v>
      </c>
      <c r="AC36" s="144">
        <v>1</v>
      </c>
      <c r="AZ36" s="144">
        <v>1</v>
      </c>
      <c r="BA36" s="144">
        <f>IF(AZ36=1,G36,0)</f>
        <v>0</v>
      </c>
      <c r="BB36" s="144">
        <f>IF(AZ36=2,G36,0)</f>
        <v>0</v>
      </c>
      <c r="BC36" s="144">
        <f>IF(AZ36=3,G36,0)</f>
        <v>0</v>
      </c>
      <c r="BD36" s="144">
        <f>IF(AZ36=4,G36,0)</f>
        <v>0</v>
      </c>
      <c r="BE36" s="144">
        <f>IF(AZ36=5,G36,0)</f>
        <v>0</v>
      </c>
      <c r="CA36" s="169">
        <v>1</v>
      </c>
      <c r="CB36" s="169">
        <v>1</v>
      </c>
    </row>
    <row r="37" spans="1:80" ht="12.75">
      <c r="A37" s="170">
        <v>11</v>
      </c>
      <c r="B37" s="171" t="s">
        <v>105</v>
      </c>
      <c r="C37" s="172" t="s">
        <v>106</v>
      </c>
      <c r="D37" s="173" t="s">
        <v>78</v>
      </c>
      <c r="E37" s="174">
        <v>23.785</v>
      </c>
      <c r="F37" s="174">
        <v>0</v>
      </c>
      <c r="G37" s="175">
        <f>E37*F37</f>
        <v>0</v>
      </c>
      <c r="H37" s="176">
        <v>0</v>
      </c>
      <c r="I37" s="177">
        <f>E37*H37</f>
        <v>0</v>
      </c>
      <c r="J37" s="176">
        <v>0</v>
      </c>
      <c r="K37" s="177">
        <f>E37*J37</f>
        <v>0</v>
      </c>
      <c r="O37" s="169">
        <v>2</v>
      </c>
      <c r="AA37" s="144">
        <v>1</v>
      </c>
      <c r="AB37" s="144">
        <v>1</v>
      </c>
      <c r="AC37" s="144">
        <v>1</v>
      </c>
      <c r="AZ37" s="144">
        <v>1</v>
      </c>
      <c r="BA37" s="144">
        <f>IF(AZ37=1,G37,0)</f>
        <v>0</v>
      </c>
      <c r="BB37" s="144">
        <f>IF(AZ37=2,G37,0)</f>
        <v>0</v>
      </c>
      <c r="BC37" s="144">
        <f>IF(AZ37=3,G37,0)</f>
        <v>0</v>
      </c>
      <c r="BD37" s="144">
        <f>IF(AZ37=4,G37,0)</f>
        <v>0</v>
      </c>
      <c r="BE37" s="144">
        <f>IF(AZ37=5,G37,0)</f>
        <v>0</v>
      </c>
      <c r="CA37" s="169">
        <v>1</v>
      </c>
      <c r="CB37" s="169">
        <v>1</v>
      </c>
    </row>
    <row r="38" spans="1:15" ht="12.75">
      <c r="A38" s="178"/>
      <c r="B38" s="181"/>
      <c r="C38" s="227" t="s">
        <v>107</v>
      </c>
      <c r="D38" s="228"/>
      <c r="E38" s="182">
        <v>11.5</v>
      </c>
      <c r="F38" s="183"/>
      <c r="G38" s="184"/>
      <c r="H38" s="185"/>
      <c r="I38" s="179"/>
      <c r="J38" s="186"/>
      <c r="K38" s="179"/>
      <c r="M38" s="180" t="s">
        <v>107</v>
      </c>
      <c r="O38" s="169"/>
    </row>
    <row r="39" spans="1:15" ht="12.75">
      <c r="A39" s="178"/>
      <c r="B39" s="181"/>
      <c r="C39" s="227" t="s">
        <v>108</v>
      </c>
      <c r="D39" s="228"/>
      <c r="E39" s="182">
        <v>12.285</v>
      </c>
      <c r="F39" s="183"/>
      <c r="G39" s="184"/>
      <c r="H39" s="185"/>
      <c r="I39" s="179"/>
      <c r="J39" s="186"/>
      <c r="K39" s="179"/>
      <c r="M39" s="180" t="s">
        <v>108</v>
      </c>
      <c r="O39" s="169"/>
    </row>
    <row r="40" spans="1:80" ht="24">
      <c r="A40" s="170">
        <v>12</v>
      </c>
      <c r="B40" s="171" t="s">
        <v>109</v>
      </c>
      <c r="C40" s="172" t="s">
        <v>110</v>
      </c>
      <c r="D40" s="173" t="s">
        <v>78</v>
      </c>
      <c r="E40" s="174">
        <v>38.41</v>
      </c>
      <c r="F40" s="174">
        <v>0</v>
      </c>
      <c r="G40" s="175">
        <f>E40*F40</f>
        <v>0</v>
      </c>
      <c r="H40" s="176">
        <v>1.7</v>
      </c>
      <c r="I40" s="177">
        <f>E40*H40</f>
        <v>65.297</v>
      </c>
      <c r="J40" s="176">
        <v>0</v>
      </c>
      <c r="K40" s="177">
        <f>E40*J40</f>
        <v>0</v>
      </c>
      <c r="O40" s="169">
        <v>2</v>
      </c>
      <c r="AA40" s="144">
        <v>1</v>
      </c>
      <c r="AB40" s="144">
        <v>1</v>
      </c>
      <c r="AC40" s="144">
        <v>1</v>
      </c>
      <c r="AZ40" s="144">
        <v>1</v>
      </c>
      <c r="BA40" s="144">
        <f>IF(AZ40=1,G40,0)</f>
        <v>0</v>
      </c>
      <c r="BB40" s="144">
        <f>IF(AZ40=2,G40,0)</f>
        <v>0</v>
      </c>
      <c r="BC40" s="144">
        <f>IF(AZ40=3,G40,0)</f>
        <v>0</v>
      </c>
      <c r="BD40" s="144">
        <f>IF(AZ40=4,G40,0)</f>
        <v>0</v>
      </c>
      <c r="BE40" s="144">
        <f>IF(AZ40=5,G40,0)</f>
        <v>0</v>
      </c>
      <c r="CA40" s="169">
        <v>1</v>
      </c>
      <c r="CB40" s="169">
        <v>1</v>
      </c>
    </row>
    <row r="41" spans="1:15" ht="12.75">
      <c r="A41" s="178"/>
      <c r="B41" s="181"/>
      <c r="C41" s="227" t="s">
        <v>107</v>
      </c>
      <c r="D41" s="228"/>
      <c r="E41" s="182">
        <v>11.5</v>
      </c>
      <c r="F41" s="183"/>
      <c r="G41" s="184"/>
      <c r="H41" s="185"/>
      <c r="I41" s="179"/>
      <c r="J41" s="186"/>
      <c r="K41" s="179"/>
      <c r="M41" s="180" t="s">
        <v>107</v>
      </c>
      <c r="O41" s="169"/>
    </row>
    <row r="42" spans="1:15" ht="12.75">
      <c r="A42" s="178"/>
      <c r="B42" s="181"/>
      <c r="C42" s="227" t="s">
        <v>108</v>
      </c>
      <c r="D42" s="228"/>
      <c r="E42" s="182">
        <v>12.285</v>
      </c>
      <c r="F42" s="183"/>
      <c r="G42" s="184"/>
      <c r="H42" s="185"/>
      <c r="I42" s="179"/>
      <c r="J42" s="186"/>
      <c r="K42" s="179"/>
      <c r="M42" s="180" t="s">
        <v>108</v>
      </c>
      <c r="O42" s="169"/>
    </row>
    <row r="43" spans="1:15" ht="12.75">
      <c r="A43" s="178"/>
      <c r="B43" s="181"/>
      <c r="C43" s="227" t="s">
        <v>111</v>
      </c>
      <c r="D43" s="228"/>
      <c r="E43" s="182">
        <v>11.25</v>
      </c>
      <c r="F43" s="183"/>
      <c r="G43" s="184"/>
      <c r="H43" s="185"/>
      <c r="I43" s="179"/>
      <c r="J43" s="186"/>
      <c r="K43" s="179"/>
      <c r="M43" s="180" t="s">
        <v>111</v>
      </c>
      <c r="O43" s="169"/>
    </row>
    <row r="44" spans="1:15" ht="12.75">
      <c r="A44" s="178"/>
      <c r="B44" s="181"/>
      <c r="C44" s="227" t="s">
        <v>112</v>
      </c>
      <c r="D44" s="228"/>
      <c r="E44" s="182">
        <v>3.375</v>
      </c>
      <c r="F44" s="183"/>
      <c r="G44" s="184"/>
      <c r="H44" s="185"/>
      <c r="I44" s="179"/>
      <c r="J44" s="186"/>
      <c r="K44" s="179"/>
      <c r="M44" s="180" t="s">
        <v>112</v>
      </c>
      <c r="O44" s="169"/>
    </row>
    <row r="45" spans="1:80" ht="12.75">
      <c r="A45" s="170">
        <v>13</v>
      </c>
      <c r="B45" s="171" t="s">
        <v>113</v>
      </c>
      <c r="C45" s="172" t="s">
        <v>114</v>
      </c>
      <c r="D45" s="173" t="s">
        <v>74</v>
      </c>
      <c r="E45" s="174">
        <v>2083.73</v>
      </c>
      <c r="F45" s="174">
        <v>0</v>
      </c>
      <c r="G45" s="175">
        <f>E45*F45</f>
        <v>0</v>
      </c>
      <c r="H45" s="176">
        <v>0</v>
      </c>
      <c r="I45" s="177">
        <f>E45*H45</f>
        <v>0</v>
      </c>
      <c r="J45" s="176">
        <v>0</v>
      </c>
      <c r="K45" s="177">
        <f>E45*J45</f>
        <v>0</v>
      </c>
      <c r="O45" s="169">
        <v>2</v>
      </c>
      <c r="AA45" s="144">
        <v>1</v>
      </c>
      <c r="AB45" s="144">
        <v>1</v>
      </c>
      <c r="AC45" s="144">
        <v>1</v>
      </c>
      <c r="AZ45" s="144">
        <v>1</v>
      </c>
      <c r="BA45" s="144">
        <f>IF(AZ45=1,G45,0)</f>
        <v>0</v>
      </c>
      <c r="BB45" s="144">
        <f>IF(AZ45=2,G45,0)</f>
        <v>0</v>
      </c>
      <c r="BC45" s="144">
        <f>IF(AZ45=3,G45,0)</f>
        <v>0</v>
      </c>
      <c r="BD45" s="144">
        <f>IF(AZ45=4,G45,0)</f>
        <v>0</v>
      </c>
      <c r="BE45" s="144">
        <f>IF(AZ45=5,G45,0)</f>
        <v>0</v>
      </c>
      <c r="CA45" s="169">
        <v>1</v>
      </c>
      <c r="CB45" s="169">
        <v>1</v>
      </c>
    </row>
    <row r="46" spans="1:15" ht="12.75">
      <c r="A46" s="178"/>
      <c r="B46" s="181"/>
      <c r="C46" s="227" t="s">
        <v>115</v>
      </c>
      <c r="D46" s="228"/>
      <c r="E46" s="182">
        <v>1223.52</v>
      </c>
      <c r="F46" s="183"/>
      <c r="G46" s="184"/>
      <c r="H46" s="185"/>
      <c r="I46" s="179"/>
      <c r="J46" s="186"/>
      <c r="K46" s="179"/>
      <c r="M46" s="180" t="s">
        <v>115</v>
      </c>
      <c r="O46" s="169"/>
    </row>
    <row r="47" spans="1:15" ht="12.75">
      <c r="A47" s="178"/>
      <c r="B47" s="181"/>
      <c r="C47" s="227" t="s">
        <v>116</v>
      </c>
      <c r="D47" s="228"/>
      <c r="E47" s="182">
        <v>860.21</v>
      </c>
      <c r="F47" s="183"/>
      <c r="G47" s="184"/>
      <c r="H47" s="185"/>
      <c r="I47" s="179"/>
      <c r="J47" s="186"/>
      <c r="K47" s="179"/>
      <c r="M47" s="180" t="s">
        <v>116</v>
      </c>
      <c r="O47" s="169"/>
    </row>
    <row r="48" spans="1:80" ht="12.75">
      <c r="A48" s="170">
        <v>14</v>
      </c>
      <c r="B48" s="171" t="s">
        <v>117</v>
      </c>
      <c r="C48" s="172" t="s">
        <v>118</v>
      </c>
      <c r="D48" s="173" t="s">
        <v>78</v>
      </c>
      <c r="E48" s="174">
        <v>1562.4</v>
      </c>
      <c r="F48" s="174">
        <v>0</v>
      </c>
      <c r="G48" s="175">
        <f>E48*F48</f>
        <v>0</v>
      </c>
      <c r="H48" s="176">
        <v>0</v>
      </c>
      <c r="I48" s="177">
        <f>E48*H48</f>
        <v>0</v>
      </c>
      <c r="J48" s="176">
        <v>0</v>
      </c>
      <c r="K48" s="177">
        <f>E48*J48</f>
        <v>0</v>
      </c>
      <c r="O48" s="169">
        <v>2</v>
      </c>
      <c r="AA48" s="144">
        <v>1</v>
      </c>
      <c r="AB48" s="144">
        <v>1</v>
      </c>
      <c r="AC48" s="144">
        <v>1</v>
      </c>
      <c r="AZ48" s="144">
        <v>1</v>
      </c>
      <c r="BA48" s="144">
        <f>IF(AZ48=1,G48,0)</f>
        <v>0</v>
      </c>
      <c r="BB48" s="144">
        <f>IF(AZ48=2,G48,0)</f>
        <v>0</v>
      </c>
      <c r="BC48" s="144">
        <f>IF(AZ48=3,G48,0)</f>
        <v>0</v>
      </c>
      <c r="BD48" s="144">
        <f>IF(AZ48=4,G48,0)</f>
        <v>0</v>
      </c>
      <c r="BE48" s="144">
        <f>IF(AZ48=5,G48,0)</f>
        <v>0</v>
      </c>
      <c r="CA48" s="169">
        <v>1</v>
      </c>
      <c r="CB48" s="169">
        <v>1</v>
      </c>
    </row>
    <row r="49" spans="1:80" ht="12.75">
      <c r="A49" s="170">
        <v>15</v>
      </c>
      <c r="B49" s="171" t="s">
        <v>119</v>
      </c>
      <c r="C49" s="172" t="s">
        <v>120</v>
      </c>
      <c r="D49" s="173" t="s">
        <v>78</v>
      </c>
      <c r="E49" s="174">
        <v>1562.4</v>
      </c>
      <c r="F49" s="174">
        <v>0</v>
      </c>
      <c r="G49" s="175">
        <f>E49*F49</f>
        <v>0</v>
      </c>
      <c r="H49" s="176">
        <v>0</v>
      </c>
      <c r="I49" s="177">
        <f>E49*H49</f>
        <v>0</v>
      </c>
      <c r="J49" s="176">
        <v>0</v>
      </c>
      <c r="K49" s="177">
        <f>E49*J49</f>
        <v>0</v>
      </c>
      <c r="O49" s="169">
        <v>2</v>
      </c>
      <c r="AA49" s="144">
        <v>1</v>
      </c>
      <c r="AB49" s="144">
        <v>1</v>
      </c>
      <c r="AC49" s="144">
        <v>1</v>
      </c>
      <c r="AZ49" s="144">
        <v>1</v>
      </c>
      <c r="BA49" s="144">
        <f>IF(AZ49=1,G49,0)</f>
        <v>0</v>
      </c>
      <c r="BB49" s="144">
        <f>IF(AZ49=2,G49,0)</f>
        <v>0</v>
      </c>
      <c r="BC49" s="144">
        <f>IF(AZ49=3,G49,0)</f>
        <v>0</v>
      </c>
      <c r="BD49" s="144">
        <f>IF(AZ49=4,G49,0)</f>
        <v>0</v>
      </c>
      <c r="BE49" s="144">
        <f>IF(AZ49=5,G49,0)</f>
        <v>0</v>
      </c>
      <c r="CA49" s="169">
        <v>1</v>
      </c>
      <c r="CB49" s="169">
        <v>1</v>
      </c>
    </row>
    <row r="50" spans="1:80" ht="12.75">
      <c r="A50" s="170">
        <v>16</v>
      </c>
      <c r="B50" s="171" t="s">
        <v>121</v>
      </c>
      <c r="C50" s="172" t="s">
        <v>122</v>
      </c>
      <c r="D50" s="173" t="s">
        <v>74</v>
      </c>
      <c r="E50" s="174">
        <v>768.2</v>
      </c>
      <c r="F50" s="174">
        <v>0</v>
      </c>
      <c r="G50" s="175">
        <f>E50*F50</f>
        <v>0</v>
      </c>
      <c r="H50" s="176">
        <v>0</v>
      </c>
      <c r="I50" s="177">
        <f>E50*H50</f>
        <v>0</v>
      </c>
      <c r="J50" s="176">
        <v>0</v>
      </c>
      <c r="K50" s="177">
        <f>E50*J50</f>
        <v>0</v>
      </c>
      <c r="O50" s="169">
        <v>2</v>
      </c>
      <c r="AA50" s="144">
        <v>1</v>
      </c>
      <c r="AB50" s="144">
        <v>1</v>
      </c>
      <c r="AC50" s="144">
        <v>1</v>
      </c>
      <c r="AZ50" s="144">
        <v>1</v>
      </c>
      <c r="BA50" s="144">
        <f>IF(AZ50=1,G50,0)</f>
        <v>0</v>
      </c>
      <c r="BB50" s="144">
        <f>IF(AZ50=2,G50,0)</f>
        <v>0</v>
      </c>
      <c r="BC50" s="144">
        <f>IF(AZ50=3,G50,0)</f>
        <v>0</v>
      </c>
      <c r="BD50" s="144">
        <f>IF(AZ50=4,G50,0)</f>
        <v>0</v>
      </c>
      <c r="BE50" s="144">
        <f>IF(AZ50=5,G50,0)</f>
        <v>0</v>
      </c>
      <c r="CA50" s="169">
        <v>1</v>
      </c>
      <c r="CB50" s="169">
        <v>1</v>
      </c>
    </row>
    <row r="51" spans="1:15" ht="12.75">
      <c r="A51" s="178"/>
      <c r="B51" s="181"/>
      <c r="C51" s="227" t="s">
        <v>123</v>
      </c>
      <c r="D51" s="228"/>
      <c r="E51" s="182">
        <v>768.2</v>
      </c>
      <c r="F51" s="183"/>
      <c r="G51" s="184"/>
      <c r="H51" s="185"/>
      <c r="I51" s="179"/>
      <c r="J51" s="186"/>
      <c r="K51" s="179"/>
      <c r="M51" s="180" t="s">
        <v>123</v>
      </c>
      <c r="O51" s="169"/>
    </row>
    <row r="52" spans="1:57" ht="12.75">
      <c r="A52" s="187"/>
      <c r="B52" s="188" t="s">
        <v>70</v>
      </c>
      <c r="C52" s="189" t="s">
        <v>71</v>
      </c>
      <c r="D52" s="190"/>
      <c r="E52" s="191"/>
      <c r="F52" s="192"/>
      <c r="G52" s="193">
        <f>SUM(G7:G51)</f>
        <v>0</v>
      </c>
      <c r="H52" s="194"/>
      <c r="I52" s="195">
        <f>SUM(I7:I51)</f>
        <v>65.297</v>
      </c>
      <c r="J52" s="194"/>
      <c r="K52" s="195">
        <f>SUM(K7:K51)</f>
        <v>-19.169999999999998</v>
      </c>
      <c r="O52" s="169">
        <v>4</v>
      </c>
      <c r="BA52" s="196">
        <f>SUM(BA7:BA51)</f>
        <v>0</v>
      </c>
      <c r="BB52" s="196">
        <f>SUM(BB7:BB51)</f>
        <v>0</v>
      </c>
      <c r="BC52" s="196">
        <f>SUM(BC7:BC51)</f>
        <v>0</v>
      </c>
      <c r="BD52" s="196">
        <f>SUM(BD7:BD51)</f>
        <v>0</v>
      </c>
      <c r="BE52" s="196">
        <f>SUM(BE7:BE51)</f>
        <v>0</v>
      </c>
    </row>
    <row r="53" spans="1:15" ht="12.75">
      <c r="A53" s="159" t="s">
        <v>66</v>
      </c>
      <c r="B53" s="160" t="s">
        <v>124</v>
      </c>
      <c r="C53" s="161" t="s">
        <v>125</v>
      </c>
      <c r="D53" s="162"/>
      <c r="E53" s="163"/>
      <c r="F53" s="163"/>
      <c r="G53" s="164"/>
      <c r="H53" s="165"/>
      <c r="I53" s="166"/>
      <c r="J53" s="167"/>
      <c r="K53" s="168"/>
      <c r="O53" s="169">
        <v>1</v>
      </c>
    </row>
    <row r="54" spans="1:80" ht="12.75">
      <c r="A54" s="170">
        <v>17</v>
      </c>
      <c r="B54" s="171" t="s">
        <v>28</v>
      </c>
      <c r="C54" s="172" t="s">
        <v>127</v>
      </c>
      <c r="D54" s="173" t="s">
        <v>69</v>
      </c>
      <c r="E54" s="174">
        <v>90</v>
      </c>
      <c r="F54" s="174"/>
      <c r="G54" s="175">
        <f>E54*F54</f>
        <v>0</v>
      </c>
      <c r="H54" s="176">
        <v>0</v>
      </c>
      <c r="I54" s="177">
        <f>E54*H54</f>
        <v>0</v>
      </c>
      <c r="J54" s="176"/>
      <c r="K54" s="177">
        <f>E54*J54</f>
        <v>0</v>
      </c>
      <c r="O54" s="169">
        <v>2</v>
      </c>
      <c r="AA54" s="144">
        <v>12</v>
      </c>
      <c r="AB54" s="144">
        <v>0</v>
      </c>
      <c r="AC54" s="144">
        <v>104</v>
      </c>
      <c r="AZ54" s="144">
        <v>1</v>
      </c>
      <c r="BA54" s="144">
        <f>IF(AZ54=1,G54,0)</f>
        <v>0</v>
      </c>
      <c r="BB54" s="144">
        <f>IF(AZ54=2,G54,0)</f>
        <v>0</v>
      </c>
      <c r="BC54" s="144">
        <f>IF(AZ54=3,G54,0)</f>
        <v>0</v>
      </c>
      <c r="BD54" s="144">
        <f>IF(AZ54=4,G54,0)</f>
        <v>0</v>
      </c>
      <c r="BE54" s="144">
        <f>IF(AZ54=5,G54,0)</f>
        <v>0</v>
      </c>
      <c r="CA54" s="169">
        <v>12</v>
      </c>
      <c r="CB54" s="169">
        <v>0</v>
      </c>
    </row>
    <row r="55" spans="1:15" ht="12.75">
      <c r="A55" s="178"/>
      <c r="B55" s="181"/>
      <c r="C55" s="227" t="s">
        <v>128</v>
      </c>
      <c r="D55" s="228"/>
      <c r="E55" s="182">
        <v>90</v>
      </c>
      <c r="F55" s="183"/>
      <c r="G55" s="184"/>
      <c r="H55" s="185"/>
      <c r="I55" s="179"/>
      <c r="J55" s="186"/>
      <c r="K55" s="179"/>
      <c r="M55" s="180" t="s">
        <v>128</v>
      </c>
      <c r="O55" s="169"/>
    </row>
    <row r="56" spans="1:80" ht="12.75">
      <c r="A56" s="170">
        <v>18</v>
      </c>
      <c r="B56" s="171" t="s">
        <v>28</v>
      </c>
      <c r="C56" s="172" t="s">
        <v>129</v>
      </c>
      <c r="D56" s="173" t="s">
        <v>69</v>
      </c>
      <c r="E56" s="174">
        <v>90</v>
      </c>
      <c r="F56" s="174">
        <v>0</v>
      </c>
      <c r="G56" s="175">
        <f>E56*F56</f>
        <v>0</v>
      </c>
      <c r="H56" s="176">
        <v>0</v>
      </c>
      <c r="I56" s="177">
        <f>E56*H56</f>
        <v>0</v>
      </c>
      <c r="J56" s="176"/>
      <c r="K56" s="177">
        <f>E56*J56</f>
        <v>0</v>
      </c>
      <c r="O56" s="169">
        <v>2</v>
      </c>
      <c r="AA56" s="144">
        <v>12</v>
      </c>
      <c r="AB56" s="144">
        <v>0</v>
      </c>
      <c r="AC56" s="144">
        <v>103</v>
      </c>
      <c r="AZ56" s="144">
        <v>1</v>
      </c>
      <c r="BA56" s="144">
        <f>IF(AZ56=1,G56,0)</f>
        <v>0</v>
      </c>
      <c r="BB56" s="144">
        <f>IF(AZ56=2,G56,0)</f>
        <v>0</v>
      </c>
      <c r="BC56" s="144">
        <f>IF(AZ56=3,G56,0)</f>
        <v>0</v>
      </c>
      <c r="BD56" s="144">
        <f>IF(AZ56=4,G56,0)</f>
        <v>0</v>
      </c>
      <c r="BE56" s="144">
        <f>IF(AZ56=5,G56,0)</f>
        <v>0</v>
      </c>
      <c r="CA56" s="169">
        <v>12</v>
      </c>
      <c r="CB56" s="169">
        <v>0</v>
      </c>
    </row>
    <row r="57" spans="1:15" ht="12.75">
      <c r="A57" s="178"/>
      <c r="B57" s="181"/>
      <c r="C57" s="227" t="s">
        <v>128</v>
      </c>
      <c r="D57" s="228"/>
      <c r="E57" s="182">
        <v>90</v>
      </c>
      <c r="F57" s="183"/>
      <c r="G57" s="184"/>
      <c r="H57" s="185"/>
      <c r="I57" s="179"/>
      <c r="J57" s="186"/>
      <c r="K57" s="179"/>
      <c r="M57" s="180" t="s">
        <v>128</v>
      </c>
      <c r="O57" s="169"/>
    </row>
    <row r="58" spans="1:80" ht="12.75">
      <c r="A58" s="170">
        <v>19</v>
      </c>
      <c r="B58" s="171" t="s">
        <v>28</v>
      </c>
      <c r="C58" s="172" t="s">
        <v>130</v>
      </c>
      <c r="D58" s="173" t="s">
        <v>74</v>
      </c>
      <c r="E58" s="174">
        <v>840</v>
      </c>
      <c r="F58" s="174">
        <v>0</v>
      </c>
      <c r="G58" s="175">
        <f>E58*F58</f>
        <v>0</v>
      </c>
      <c r="H58" s="176">
        <v>0</v>
      </c>
      <c r="I58" s="177">
        <f>E58*H58</f>
        <v>0</v>
      </c>
      <c r="J58" s="176"/>
      <c r="K58" s="177">
        <f>E58*J58</f>
        <v>0</v>
      </c>
      <c r="O58" s="169">
        <v>2</v>
      </c>
      <c r="AA58" s="144">
        <v>12</v>
      </c>
      <c r="AB58" s="144">
        <v>0</v>
      </c>
      <c r="AC58" s="144">
        <v>106</v>
      </c>
      <c r="AZ58" s="144">
        <v>1</v>
      </c>
      <c r="BA58" s="144">
        <f>IF(AZ58=1,G58,0)</f>
        <v>0</v>
      </c>
      <c r="BB58" s="144">
        <f>IF(AZ58=2,G58,0)</f>
        <v>0</v>
      </c>
      <c r="BC58" s="144">
        <f>IF(AZ58=3,G58,0)</f>
        <v>0</v>
      </c>
      <c r="BD58" s="144">
        <f>IF(AZ58=4,G58,0)</f>
        <v>0</v>
      </c>
      <c r="BE58" s="144">
        <f>IF(AZ58=5,G58,0)</f>
        <v>0</v>
      </c>
      <c r="CA58" s="169">
        <v>12</v>
      </c>
      <c r="CB58" s="169">
        <v>0</v>
      </c>
    </row>
    <row r="59" spans="1:80" ht="12.75">
      <c r="A59" s="170">
        <v>20</v>
      </c>
      <c r="B59" s="171" t="s">
        <v>28</v>
      </c>
      <c r="C59" s="172" t="s">
        <v>131</v>
      </c>
      <c r="D59" s="173" t="s">
        <v>74</v>
      </c>
      <c r="E59" s="174">
        <v>90</v>
      </c>
      <c r="F59" s="174">
        <v>0</v>
      </c>
      <c r="G59" s="175">
        <f>E59*F59</f>
        <v>0</v>
      </c>
      <c r="H59" s="176">
        <v>0</v>
      </c>
      <c r="I59" s="177">
        <f>E59*H59</f>
        <v>0</v>
      </c>
      <c r="J59" s="176"/>
      <c r="K59" s="177">
        <f>E59*J59</f>
        <v>0</v>
      </c>
      <c r="O59" s="169">
        <v>2</v>
      </c>
      <c r="AA59" s="144">
        <v>12</v>
      </c>
      <c r="AB59" s="144">
        <v>0</v>
      </c>
      <c r="AC59" s="144">
        <v>105</v>
      </c>
      <c r="AZ59" s="144">
        <v>1</v>
      </c>
      <c r="BA59" s="144">
        <f>IF(AZ59=1,G59,0)</f>
        <v>0</v>
      </c>
      <c r="BB59" s="144">
        <f>IF(AZ59=2,G59,0)</f>
        <v>0</v>
      </c>
      <c r="BC59" s="144">
        <f>IF(AZ59=3,G59,0)</f>
        <v>0</v>
      </c>
      <c r="BD59" s="144">
        <f>IF(AZ59=4,G59,0)</f>
        <v>0</v>
      </c>
      <c r="BE59" s="144">
        <f>IF(AZ59=5,G59,0)</f>
        <v>0</v>
      </c>
      <c r="CA59" s="169">
        <v>12</v>
      </c>
      <c r="CB59" s="169">
        <v>0</v>
      </c>
    </row>
    <row r="60" spans="1:15" ht="12.75">
      <c r="A60" s="178"/>
      <c r="B60" s="181"/>
      <c r="C60" s="227" t="s">
        <v>128</v>
      </c>
      <c r="D60" s="228"/>
      <c r="E60" s="182">
        <v>90</v>
      </c>
      <c r="F60" s="183"/>
      <c r="G60" s="184"/>
      <c r="H60" s="185"/>
      <c r="I60" s="179"/>
      <c r="J60" s="186"/>
      <c r="K60" s="179"/>
      <c r="M60" s="180" t="s">
        <v>128</v>
      </c>
      <c r="O60" s="169"/>
    </row>
    <row r="61" spans="1:80" ht="12.75">
      <c r="A61" s="170">
        <v>21</v>
      </c>
      <c r="B61" s="171" t="s">
        <v>28</v>
      </c>
      <c r="C61" s="172" t="s">
        <v>132</v>
      </c>
      <c r="D61" s="173" t="s">
        <v>69</v>
      </c>
      <c r="E61" s="174">
        <v>11</v>
      </c>
      <c r="F61" s="174">
        <v>0</v>
      </c>
      <c r="G61" s="175">
        <f>E61*F61</f>
        <v>0</v>
      </c>
      <c r="H61" s="176">
        <v>0</v>
      </c>
      <c r="I61" s="177">
        <f>E61*H61</f>
        <v>0</v>
      </c>
      <c r="J61" s="176"/>
      <c r="K61" s="177">
        <f>E61*J61</f>
        <v>0</v>
      </c>
      <c r="O61" s="169">
        <v>2</v>
      </c>
      <c r="AA61" s="144">
        <v>12</v>
      </c>
      <c r="AB61" s="144">
        <v>0</v>
      </c>
      <c r="AC61" s="144">
        <v>100</v>
      </c>
      <c r="AZ61" s="144">
        <v>1</v>
      </c>
      <c r="BA61" s="144">
        <f>IF(AZ61=1,G61,0)</f>
        <v>0</v>
      </c>
      <c r="BB61" s="144">
        <f>IF(AZ61=2,G61,0)</f>
        <v>0</v>
      </c>
      <c r="BC61" s="144">
        <f>IF(AZ61=3,G61,0)</f>
        <v>0</v>
      </c>
      <c r="BD61" s="144">
        <f>IF(AZ61=4,G61,0)</f>
        <v>0</v>
      </c>
      <c r="BE61" s="144">
        <f>IF(AZ61=5,G61,0)</f>
        <v>0</v>
      </c>
      <c r="CA61" s="169">
        <v>12</v>
      </c>
      <c r="CB61" s="169">
        <v>0</v>
      </c>
    </row>
    <row r="62" spans="1:80" ht="12.75">
      <c r="A62" s="170">
        <v>22</v>
      </c>
      <c r="B62" s="171" t="s">
        <v>28</v>
      </c>
      <c r="C62" s="172" t="s">
        <v>133</v>
      </c>
      <c r="D62" s="173" t="s">
        <v>69</v>
      </c>
      <c r="E62" s="174">
        <v>5</v>
      </c>
      <c r="F62" s="174">
        <v>0</v>
      </c>
      <c r="G62" s="175">
        <f>E62*F62</f>
        <v>0</v>
      </c>
      <c r="H62" s="176">
        <v>0</v>
      </c>
      <c r="I62" s="177">
        <f>E62*H62</f>
        <v>0</v>
      </c>
      <c r="J62" s="176"/>
      <c r="K62" s="177">
        <f>E62*J62</f>
        <v>0</v>
      </c>
      <c r="O62" s="169">
        <v>2</v>
      </c>
      <c r="AA62" s="144">
        <v>12</v>
      </c>
      <c r="AB62" s="144">
        <v>0</v>
      </c>
      <c r="AC62" s="144">
        <v>99</v>
      </c>
      <c r="AZ62" s="144">
        <v>1</v>
      </c>
      <c r="BA62" s="144">
        <f>IF(AZ62=1,G62,0)</f>
        <v>0</v>
      </c>
      <c r="BB62" s="144">
        <f>IF(AZ62=2,G62,0)</f>
        <v>0</v>
      </c>
      <c r="BC62" s="144">
        <f>IF(AZ62=3,G62,0)</f>
        <v>0</v>
      </c>
      <c r="BD62" s="144">
        <f>IF(AZ62=4,G62,0)</f>
        <v>0</v>
      </c>
      <c r="BE62" s="144">
        <f>IF(AZ62=5,G62,0)</f>
        <v>0</v>
      </c>
      <c r="CA62" s="169">
        <v>12</v>
      </c>
      <c r="CB62" s="169">
        <v>0</v>
      </c>
    </row>
    <row r="63" spans="1:80" ht="12.75">
      <c r="A63" s="170">
        <v>23</v>
      </c>
      <c r="B63" s="171" t="s">
        <v>28</v>
      </c>
      <c r="C63" s="172" t="s">
        <v>134</v>
      </c>
      <c r="D63" s="173" t="s">
        <v>74</v>
      </c>
      <c r="E63" s="174">
        <v>90</v>
      </c>
      <c r="F63" s="174">
        <v>0</v>
      </c>
      <c r="G63" s="175">
        <f>E63*F63</f>
        <v>0</v>
      </c>
      <c r="H63" s="176">
        <v>0</v>
      </c>
      <c r="I63" s="177">
        <f>E63*H63</f>
        <v>0</v>
      </c>
      <c r="J63" s="176"/>
      <c r="K63" s="177">
        <f>E63*J63</f>
        <v>0</v>
      </c>
      <c r="O63" s="169">
        <v>2</v>
      </c>
      <c r="AA63" s="144">
        <v>12</v>
      </c>
      <c r="AB63" s="144">
        <v>0</v>
      </c>
      <c r="AC63" s="144">
        <v>102</v>
      </c>
      <c r="AZ63" s="144">
        <v>1</v>
      </c>
      <c r="BA63" s="144">
        <f>IF(AZ63=1,G63,0)</f>
        <v>0</v>
      </c>
      <c r="BB63" s="144">
        <f>IF(AZ63=2,G63,0)</f>
        <v>0</v>
      </c>
      <c r="BC63" s="144">
        <f>IF(AZ63=3,G63,0)</f>
        <v>0</v>
      </c>
      <c r="BD63" s="144">
        <f>IF(AZ63=4,G63,0)</f>
        <v>0</v>
      </c>
      <c r="BE63" s="144">
        <f>IF(AZ63=5,G63,0)</f>
        <v>0</v>
      </c>
      <c r="CA63" s="169">
        <v>12</v>
      </c>
      <c r="CB63" s="169">
        <v>0</v>
      </c>
    </row>
    <row r="64" spans="1:15" ht="12.75">
      <c r="A64" s="178"/>
      <c r="B64" s="181"/>
      <c r="C64" s="227" t="s">
        <v>128</v>
      </c>
      <c r="D64" s="228"/>
      <c r="E64" s="182">
        <v>90</v>
      </c>
      <c r="F64" s="183"/>
      <c r="G64" s="184"/>
      <c r="H64" s="185"/>
      <c r="I64" s="179"/>
      <c r="J64" s="186"/>
      <c r="K64" s="179"/>
      <c r="M64" s="180" t="s">
        <v>128</v>
      </c>
      <c r="O64" s="169"/>
    </row>
    <row r="65" spans="1:80" ht="12.75">
      <c r="A65" s="170">
        <v>24</v>
      </c>
      <c r="B65" s="171" t="s">
        <v>28</v>
      </c>
      <c r="C65" s="172" t="s">
        <v>135</v>
      </c>
      <c r="D65" s="173" t="s">
        <v>69</v>
      </c>
      <c r="E65" s="174">
        <v>16</v>
      </c>
      <c r="F65" s="174">
        <v>0</v>
      </c>
      <c r="G65" s="175">
        <f>E65*F65</f>
        <v>0</v>
      </c>
      <c r="H65" s="176">
        <v>0</v>
      </c>
      <c r="I65" s="177">
        <f>E65*H65</f>
        <v>0</v>
      </c>
      <c r="J65" s="176"/>
      <c r="K65" s="177">
        <f>E65*J65</f>
        <v>0</v>
      </c>
      <c r="O65" s="169">
        <v>2</v>
      </c>
      <c r="AA65" s="144">
        <v>12</v>
      </c>
      <c r="AB65" s="144">
        <v>0</v>
      </c>
      <c r="AC65" s="144">
        <v>101</v>
      </c>
      <c r="AZ65" s="144">
        <v>1</v>
      </c>
      <c r="BA65" s="144">
        <f>IF(AZ65=1,G65,0)</f>
        <v>0</v>
      </c>
      <c r="BB65" s="144">
        <f>IF(AZ65=2,G65,0)</f>
        <v>0</v>
      </c>
      <c r="BC65" s="144">
        <f>IF(AZ65=3,G65,0)</f>
        <v>0</v>
      </c>
      <c r="BD65" s="144">
        <f>IF(AZ65=4,G65,0)</f>
        <v>0</v>
      </c>
      <c r="BE65" s="144">
        <f>IF(AZ65=5,G65,0)</f>
        <v>0</v>
      </c>
      <c r="CA65" s="169">
        <v>12</v>
      </c>
      <c r="CB65" s="169">
        <v>0</v>
      </c>
    </row>
    <row r="66" spans="1:57" ht="12.75">
      <c r="A66" s="187"/>
      <c r="B66" s="188" t="s">
        <v>70</v>
      </c>
      <c r="C66" s="189" t="s">
        <v>126</v>
      </c>
      <c r="D66" s="190"/>
      <c r="E66" s="191"/>
      <c r="F66" s="192"/>
      <c r="G66" s="193">
        <f>SUM(G53:G65)</f>
        <v>0</v>
      </c>
      <c r="H66" s="194"/>
      <c r="I66" s="195">
        <f>SUM(I53:I65)</f>
        <v>0</v>
      </c>
      <c r="J66" s="194"/>
      <c r="K66" s="195">
        <f>SUM(K53:K65)</f>
        <v>0</v>
      </c>
      <c r="O66" s="169">
        <v>4</v>
      </c>
      <c r="BA66" s="196">
        <f>SUM(BA53:BA65)</f>
        <v>0</v>
      </c>
      <c r="BB66" s="196">
        <f>SUM(BB53:BB65)</f>
        <v>0</v>
      </c>
      <c r="BC66" s="196">
        <f>SUM(BC53:BC65)</f>
        <v>0</v>
      </c>
      <c r="BD66" s="196">
        <f>SUM(BD53:BD65)</f>
        <v>0</v>
      </c>
      <c r="BE66" s="196">
        <f>SUM(BE53:BE65)</f>
        <v>0</v>
      </c>
    </row>
    <row r="67" spans="1:15" ht="12.75">
      <c r="A67" s="159" t="s">
        <v>66</v>
      </c>
      <c r="B67" s="160" t="s">
        <v>136</v>
      </c>
      <c r="C67" s="161" t="s">
        <v>137</v>
      </c>
      <c r="D67" s="162"/>
      <c r="E67" s="163"/>
      <c r="F67" s="163"/>
      <c r="G67" s="164"/>
      <c r="H67" s="165"/>
      <c r="I67" s="166"/>
      <c r="J67" s="167"/>
      <c r="K67" s="168"/>
      <c r="O67" s="169">
        <v>1</v>
      </c>
    </row>
    <row r="68" spans="1:80" ht="12.75">
      <c r="A68" s="170">
        <v>25</v>
      </c>
      <c r="B68" s="171" t="s">
        <v>139</v>
      </c>
      <c r="C68" s="172" t="s">
        <v>140</v>
      </c>
      <c r="D68" s="173" t="s">
        <v>74</v>
      </c>
      <c r="E68" s="174">
        <v>90.6</v>
      </c>
      <c r="F68" s="174"/>
      <c r="G68" s="175">
        <f>E68*F68</f>
        <v>0</v>
      </c>
      <c r="H68" s="176">
        <v>0.21252</v>
      </c>
      <c r="I68" s="177">
        <f>E68*H68</f>
        <v>19.254312</v>
      </c>
      <c r="J68" s="176">
        <v>0</v>
      </c>
      <c r="K68" s="177">
        <f>E68*J68</f>
        <v>0</v>
      </c>
      <c r="O68" s="169">
        <v>2</v>
      </c>
      <c r="AA68" s="144">
        <v>1</v>
      </c>
      <c r="AB68" s="144">
        <v>1</v>
      </c>
      <c r="AC68" s="144">
        <v>1</v>
      </c>
      <c r="AZ68" s="144">
        <v>1</v>
      </c>
      <c r="BA68" s="144">
        <f>IF(AZ68=1,G68,0)</f>
        <v>0</v>
      </c>
      <c r="BB68" s="144">
        <f>IF(AZ68=2,G68,0)</f>
        <v>0</v>
      </c>
      <c r="BC68" s="144">
        <f>IF(AZ68=3,G68,0)</f>
        <v>0</v>
      </c>
      <c r="BD68" s="144">
        <f>IF(AZ68=4,G68,0)</f>
        <v>0</v>
      </c>
      <c r="BE68" s="144">
        <f>IF(AZ68=5,G68,0)</f>
        <v>0</v>
      </c>
      <c r="CA68" s="169">
        <v>1</v>
      </c>
      <c r="CB68" s="169">
        <v>1</v>
      </c>
    </row>
    <row r="69" spans="1:15" ht="12.75">
      <c r="A69" s="178"/>
      <c r="B69" s="181"/>
      <c r="C69" s="227" t="s">
        <v>141</v>
      </c>
      <c r="D69" s="228"/>
      <c r="E69" s="182">
        <v>23</v>
      </c>
      <c r="F69" s="183"/>
      <c r="G69" s="184"/>
      <c r="H69" s="185"/>
      <c r="I69" s="179"/>
      <c r="J69" s="186"/>
      <c r="K69" s="179"/>
      <c r="M69" s="180" t="s">
        <v>141</v>
      </c>
      <c r="O69" s="169"/>
    </row>
    <row r="70" spans="1:15" ht="12.75">
      <c r="A70" s="178"/>
      <c r="B70" s="181"/>
      <c r="C70" s="227" t="s">
        <v>142</v>
      </c>
      <c r="D70" s="228"/>
      <c r="E70" s="182">
        <v>35.1</v>
      </c>
      <c r="F70" s="183"/>
      <c r="G70" s="184"/>
      <c r="H70" s="185"/>
      <c r="I70" s="179"/>
      <c r="J70" s="186"/>
      <c r="K70" s="179"/>
      <c r="M70" s="180" t="s">
        <v>142</v>
      </c>
      <c r="O70" s="169"/>
    </row>
    <row r="71" spans="1:15" ht="12.75">
      <c r="A71" s="178"/>
      <c r="B71" s="181"/>
      <c r="C71" s="227" t="s">
        <v>143</v>
      </c>
      <c r="D71" s="228"/>
      <c r="E71" s="182">
        <v>25</v>
      </c>
      <c r="F71" s="183"/>
      <c r="G71" s="184"/>
      <c r="H71" s="185"/>
      <c r="I71" s="179"/>
      <c r="J71" s="186"/>
      <c r="K71" s="179"/>
      <c r="M71" s="180" t="s">
        <v>143</v>
      </c>
      <c r="O71" s="169"/>
    </row>
    <row r="72" spans="1:15" ht="12.75">
      <c r="A72" s="178"/>
      <c r="B72" s="181"/>
      <c r="C72" s="227" t="s">
        <v>144</v>
      </c>
      <c r="D72" s="228"/>
      <c r="E72" s="182">
        <v>7.5</v>
      </c>
      <c r="F72" s="183"/>
      <c r="G72" s="184"/>
      <c r="H72" s="185"/>
      <c r="I72" s="179"/>
      <c r="J72" s="186"/>
      <c r="K72" s="179"/>
      <c r="M72" s="180" t="s">
        <v>144</v>
      </c>
      <c r="O72" s="169"/>
    </row>
    <row r="73" spans="1:57" ht="12.75">
      <c r="A73" s="187"/>
      <c r="B73" s="188" t="s">
        <v>70</v>
      </c>
      <c r="C73" s="189" t="s">
        <v>138</v>
      </c>
      <c r="D73" s="190"/>
      <c r="E73" s="191"/>
      <c r="F73" s="192"/>
      <c r="G73" s="193">
        <f>SUM(G67:G72)</f>
        <v>0</v>
      </c>
      <c r="H73" s="194"/>
      <c r="I73" s="195">
        <f>SUM(I67:I72)</f>
        <v>19.254312</v>
      </c>
      <c r="J73" s="194"/>
      <c r="K73" s="195">
        <f>SUM(K67:K72)</f>
        <v>0</v>
      </c>
      <c r="O73" s="169">
        <v>4</v>
      </c>
      <c r="BA73" s="196">
        <f>SUM(BA67:BA72)</f>
        <v>0</v>
      </c>
      <c r="BB73" s="196">
        <f>SUM(BB67:BB72)</f>
        <v>0</v>
      </c>
      <c r="BC73" s="196">
        <f>SUM(BC67:BC72)</f>
        <v>0</v>
      </c>
      <c r="BD73" s="196">
        <f>SUM(BD67:BD72)</f>
        <v>0</v>
      </c>
      <c r="BE73" s="196">
        <f>SUM(BE67:BE72)</f>
        <v>0</v>
      </c>
    </row>
    <row r="74" spans="1:15" ht="12.75">
      <c r="A74" s="159" t="s">
        <v>66</v>
      </c>
      <c r="B74" s="160" t="s">
        <v>145</v>
      </c>
      <c r="C74" s="161" t="s">
        <v>146</v>
      </c>
      <c r="D74" s="162"/>
      <c r="E74" s="163"/>
      <c r="F74" s="163"/>
      <c r="G74" s="164"/>
      <c r="H74" s="165"/>
      <c r="I74" s="166"/>
      <c r="J74" s="167"/>
      <c r="K74" s="168"/>
      <c r="O74" s="169">
        <v>1</v>
      </c>
    </row>
    <row r="75" spans="1:80" ht="12.75">
      <c r="A75" s="170">
        <v>26</v>
      </c>
      <c r="B75" s="171" t="s">
        <v>148</v>
      </c>
      <c r="C75" s="172" t="s">
        <v>149</v>
      </c>
      <c r="D75" s="173" t="s">
        <v>78</v>
      </c>
      <c r="E75" s="174">
        <v>416.746</v>
      </c>
      <c r="F75" s="174"/>
      <c r="G75" s="175">
        <f>E75*F75</f>
        <v>0</v>
      </c>
      <c r="H75" s="176">
        <v>1.93125</v>
      </c>
      <c r="I75" s="177">
        <f>E75*H75</f>
        <v>804.8407124999999</v>
      </c>
      <c r="J75" s="176">
        <v>0</v>
      </c>
      <c r="K75" s="177">
        <f>E75*J75</f>
        <v>0</v>
      </c>
      <c r="O75" s="169">
        <v>2</v>
      </c>
      <c r="AA75" s="144">
        <v>1</v>
      </c>
      <c r="AB75" s="144">
        <v>1</v>
      </c>
      <c r="AC75" s="144">
        <v>1</v>
      </c>
      <c r="AZ75" s="144">
        <v>1</v>
      </c>
      <c r="BA75" s="144">
        <f>IF(AZ75=1,G75,0)</f>
        <v>0</v>
      </c>
      <c r="BB75" s="144">
        <f>IF(AZ75=2,G75,0)</f>
        <v>0</v>
      </c>
      <c r="BC75" s="144">
        <f>IF(AZ75=3,G75,0)</f>
        <v>0</v>
      </c>
      <c r="BD75" s="144">
        <f>IF(AZ75=4,G75,0)</f>
        <v>0</v>
      </c>
      <c r="BE75" s="144">
        <f>IF(AZ75=5,G75,0)</f>
        <v>0</v>
      </c>
      <c r="CA75" s="169">
        <v>1</v>
      </c>
      <c r="CB75" s="169">
        <v>1</v>
      </c>
    </row>
    <row r="76" spans="1:15" ht="12.75">
      <c r="A76" s="178"/>
      <c r="B76" s="181"/>
      <c r="C76" s="227" t="s">
        <v>150</v>
      </c>
      <c r="D76" s="228"/>
      <c r="E76" s="182">
        <v>244.704</v>
      </c>
      <c r="F76" s="183"/>
      <c r="G76" s="184"/>
      <c r="H76" s="185"/>
      <c r="I76" s="179"/>
      <c r="J76" s="186"/>
      <c r="K76" s="179"/>
      <c r="M76" s="180" t="s">
        <v>150</v>
      </c>
      <c r="O76" s="169"/>
    </row>
    <row r="77" spans="1:15" ht="12.75">
      <c r="A77" s="178"/>
      <c r="B77" s="181"/>
      <c r="C77" s="227" t="s">
        <v>151</v>
      </c>
      <c r="D77" s="228"/>
      <c r="E77" s="182">
        <v>172.042</v>
      </c>
      <c r="F77" s="183"/>
      <c r="G77" s="184"/>
      <c r="H77" s="185"/>
      <c r="I77" s="179"/>
      <c r="J77" s="186"/>
      <c r="K77" s="179"/>
      <c r="M77" s="180" t="s">
        <v>151</v>
      </c>
      <c r="O77" s="169"/>
    </row>
    <row r="78" spans="1:80" ht="12.75">
      <c r="A78" s="170">
        <v>27</v>
      </c>
      <c r="B78" s="171" t="s">
        <v>152</v>
      </c>
      <c r="C78" s="172" t="s">
        <v>153</v>
      </c>
      <c r="D78" s="173" t="s">
        <v>74</v>
      </c>
      <c r="E78" s="174">
        <v>2083.73</v>
      </c>
      <c r="F78" s="174">
        <v>0</v>
      </c>
      <c r="G78" s="175">
        <f>E78*F78</f>
        <v>0</v>
      </c>
      <c r="H78" s="176">
        <v>0.0982</v>
      </c>
      <c r="I78" s="177">
        <f>E78*H78</f>
        <v>204.622286</v>
      </c>
      <c r="J78" s="176">
        <v>0</v>
      </c>
      <c r="K78" s="177">
        <f>E78*J78</f>
        <v>0</v>
      </c>
      <c r="O78" s="169">
        <v>2</v>
      </c>
      <c r="AA78" s="144">
        <v>1</v>
      </c>
      <c r="AB78" s="144">
        <v>1</v>
      </c>
      <c r="AC78" s="144">
        <v>1</v>
      </c>
      <c r="AZ78" s="144">
        <v>1</v>
      </c>
      <c r="BA78" s="144">
        <f>IF(AZ78=1,G78,0)</f>
        <v>0</v>
      </c>
      <c r="BB78" s="144">
        <f>IF(AZ78=2,G78,0)</f>
        <v>0</v>
      </c>
      <c r="BC78" s="144">
        <f>IF(AZ78=3,G78,0)</f>
        <v>0</v>
      </c>
      <c r="BD78" s="144">
        <f>IF(AZ78=4,G78,0)</f>
        <v>0</v>
      </c>
      <c r="BE78" s="144">
        <f>IF(AZ78=5,G78,0)</f>
        <v>0</v>
      </c>
      <c r="CA78" s="169">
        <v>1</v>
      </c>
      <c r="CB78" s="169">
        <v>1</v>
      </c>
    </row>
    <row r="79" spans="1:15" ht="12.75">
      <c r="A79" s="178"/>
      <c r="B79" s="181"/>
      <c r="C79" s="227" t="s">
        <v>154</v>
      </c>
      <c r="D79" s="228"/>
      <c r="E79" s="182">
        <v>1223.52</v>
      </c>
      <c r="F79" s="183"/>
      <c r="G79" s="184"/>
      <c r="H79" s="185"/>
      <c r="I79" s="179"/>
      <c r="J79" s="186"/>
      <c r="K79" s="179"/>
      <c r="M79" s="180" t="s">
        <v>154</v>
      </c>
      <c r="O79" s="169"/>
    </row>
    <row r="80" spans="1:15" ht="12.75">
      <c r="A80" s="178"/>
      <c r="B80" s="181"/>
      <c r="C80" s="227" t="s">
        <v>155</v>
      </c>
      <c r="D80" s="228"/>
      <c r="E80" s="182">
        <v>860.21</v>
      </c>
      <c r="F80" s="183"/>
      <c r="G80" s="184"/>
      <c r="H80" s="185"/>
      <c r="I80" s="179"/>
      <c r="J80" s="186"/>
      <c r="K80" s="179"/>
      <c r="M80" s="180" t="s">
        <v>155</v>
      </c>
      <c r="O80" s="169"/>
    </row>
    <row r="81" spans="1:80" ht="12.75">
      <c r="A81" s="170">
        <v>28</v>
      </c>
      <c r="B81" s="171" t="s">
        <v>156</v>
      </c>
      <c r="C81" s="172" t="s">
        <v>157</v>
      </c>
      <c r="D81" s="173" t="s">
        <v>74</v>
      </c>
      <c r="E81" s="174">
        <v>2083.73</v>
      </c>
      <c r="F81" s="174">
        <v>0</v>
      </c>
      <c r="G81" s="175">
        <f>E81*F81</f>
        <v>0</v>
      </c>
      <c r="H81" s="176">
        <v>0.38314</v>
      </c>
      <c r="I81" s="177">
        <f>E81*H81</f>
        <v>798.3603122</v>
      </c>
      <c r="J81" s="176">
        <v>0</v>
      </c>
      <c r="K81" s="177">
        <f>E81*J81</f>
        <v>0</v>
      </c>
      <c r="O81" s="169">
        <v>2</v>
      </c>
      <c r="AA81" s="144">
        <v>1</v>
      </c>
      <c r="AB81" s="144">
        <v>1</v>
      </c>
      <c r="AC81" s="144">
        <v>1</v>
      </c>
      <c r="AZ81" s="144">
        <v>1</v>
      </c>
      <c r="BA81" s="144">
        <f>IF(AZ81=1,G81,0)</f>
        <v>0</v>
      </c>
      <c r="BB81" s="144">
        <f>IF(AZ81=2,G81,0)</f>
        <v>0</v>
      </c>
      <c r="BC81" s="144">
        <f>IF(AZ81=3,G81,0)</f>
        <v>0</v>
      </c>
      <c r="BD81" s="144">
        <f>IF(AZ81=4,G81,0)</f>
        <v>0</v>
      </c>
      <c r="BE81" s="144">
        <f>IF(AZ81=5,G81,0)</f>
        <v>0</v>
      </c>
      <c r="CA81" s="169">
        <v>1</v>
      </c>
      <c r="CB81" s="169">
        <v>1</v>
      </c>
    </row>
    <row r="82" spans="1:15" ht="12.75">
      <c r="A82" s="178"/>
      <c r="B82" s="181"/>
      <c r="C82" s="227" t="s">
        <v>154</v>
      </c>
      <c r="D82" s="228"/>
      <c r="E82" s="182">
        <v>1223.52</v>
      </c>
      <c r="F82" s="183"/>
      <c r="G82" s="184"/>
      <c r="H82" s="185"/>
      <c r="I82" s="179"/>
      <c r="J82" s="186"/>
      <c r="K82" s="179"/>
      <c r="M82" s="180" t="s">
        <v>154</v>
      </c>
      <c r="O82" s="169"/>
    </row>
    <row r="83" spans="1:15" ht="12.75">
      <c r="A83" s="178"/>
      <c r="B83" s="181"/>
      <c r="C83" s="227" t="s">
        <v>155</v>
      </c>
      <c r="D83" s="228"/>
      <c r="E83" s="182">
        <v>860.21</v>
      </c>
      <c r="F83" s="183"/>
      <c r="G83" s="184"/>
      <c r="H83" s="185"/>
      <c r="I83" s="179"/>
      <c r="J83" s="186"/>
      <c r="K83" s="179"/>
      <c r="M83" s="180" t="s">
        <v>155</v>
      </c>
      <c r="O83" s="169"/>
    </row>
    <row r="84" spans="1:80" ht="12.75">
      <c r="A84" s="170">
        <v>29</v>
      </c>
      <c r="B84" s="171" t="s">
        <v>158</v>
      </c>
      <c r="C84" s="172" t="s">
        <v>159</v>
      </c>
      <c r="D84" s="173" t="s">
        <v>74</v>
      </c>
      <c r="E84" s="174">
        <v>1223.52</v>
      </c>
      <c r="F84" s="174">
        <v>0</v>
      </c>
      <c r="G84" s="175">
        <f>E84*F84</f>
        <v>0</v>
      </c>
      <c r="H84" s="176">
        <v>0.00061</v>
      </c>
      <c r="I84" s="177">
        <f>E84*H84</f>
        <v>0.7463472</v>
      </c>
      <c r="J84" s="176">
        <v>0</v>
      </c>
      <c r="K84" s="177">
        <f>E84*J84</f>
        <v>0</v>
      </c>
      <c r="O84" s="169">
        <v>2</v>
      </c>
      <c r="AA84" s="144">
        <v>1</v>
      </c>
      <c r="AB84" s="144">
        <v>1</v>
      </c>
      <c r="AC84" s="144">
        <v>1</v>
      </c>
      <c r="AZ84" s="144">
        <v>1</v>
      </c>
      <c r="BA84" s="144">
        <f>IF(AZ84=1,G84,0)</f>
        <v>0</v>
      </c>
      <c r="BB84" s="144">
        <f>IF(AZ84=2,G84,0)</f>
        <v>0</v>
      </c>
      <c r="BC84" s="144">
        <f>IF(AZ84=3,G84,0)</f>
        <v>0</v>
      </c>
      <c r="BD84" s="144">
        <f>IF(AZ84=4,G84,0)</f>
        <v>0</v>
      </c>
      <c r="BE84" s="144">
        <f>IF(AZ84=5,G84,0)</f>
        <v>0</v>
      </c>
      <c r="CA84" s="169">
        <v>1</v>
      </c>
      <c r="CB84" s="169">
        <v>1</v>
      </c>
    </row>
    <row r="85" spans="1:15" ht="12.75">
      <c r="A85" s="178"/>
      <c r="B85" s="181"/>
      <c r="C85" s="227" t="s">
        <v>154</v>
      </c>
      <c r="D85" s="228"/>
      <c r="E85" s="182">
        <v>1223.52</v>
      </c>
      <c r="F85" s="183"/>
      <c r="G85" s="184"/>
      <c r="H85" s="185"/>
      <c r="I85" s="179"/>
      <c r="J85" s="186"/>
      <c r="K85" s="179"/>
      <c r="M85" s="180" t="s">
        <v>154</v>
      </c>
      <c r="O85" s="169"/>
    </row>
    <row r="86" spans="1:80" ht="12.75">
      <c r="A86" s="170">
        <v>30</v>
      </c>
      <c r="B86" s="171" t="s">
        <v>160</v>
      </c>
      <c r="C86" s="172" t="s">
        <v>161</v>
      </c>
      <c r="D86" s="173" t="s">
        <v>74</v>
      </c>
      <c r="E86" s="174">
        <v>1223.52</v>
      </c>
      <c r="F86" s="174">
        <v>0</v>
      </c>
      <c r="G86" s="175">
        <f>E86*F86</f>
        <v>0</v>
      </c>
      <c r="H86" s="176">
        <v>0.12966</v>
      </c>
      <c r="I86" s="177">
        <f>E86*H86</f>
        <v>158.6416032</v>
      </c>
      <c r="J86" s="176">
        <v>0</v>
      </c>
      <c r="K86" s="177">
        <f>E86*J86</f>
        <v>0</v>
      </c>
      <c r="O86" s="169">
        <v>2</v>
      </c>
      <c r="AA86" s="144">
        <v>1</v>
      </c>
      <c r="AB86" s="144">
        <v>1</v>
      </c>
      <c r="AC86" s="144">
        <v>1</v>
      </c>
      <c r="AZ86" s="144">
        <v>1</v>
      </c>
      <c r="BA86" s="144">
        <f>IF(AZ86=1,G86,0)</f>
        <v>0</v>
      </c>
      <c r="BB86" s="144">
        <f>IF(AZ86=2,G86,0)</f>
        <v>0</v>
      </c>
      <c r="BC86" s="144">
        <f>IF(AZ86=3,G86,0)</f>
        <v>0</v>
      </c>
      <c r="BD86" s="144">
        <f>IF(AZ86=4,G86,0)</f>
        <v>0</v>
      </c>
      <c r="BE86" s="144">
        <f>IF(AZ86=5,G86,0)</f>
        <v>0</v>
      </c>
      <c r="CA86" s="169">
        <v>1</v>
      </c>
      <c r="CB86" s="169">
        <v>1</v>
      </c>
    </row>
    <row r="87" spans="1:15" ht="12.75">
      <c r="A87" s="178"/>
      <c r="B87" s="181"/>
      <c r="C87" s="227" t="s">
        <v>154</v>
      </c>
      <c r="D87" s="228"/>
      <c r="E87" s="182">
        <v>1223.52</v>
      </c>
      <c r="F87" s="183"/>
      <c r="G87" s="184"/>
      <c r="H87" s="185"/>
      <c r="I87" s="179"/>
      <c r="J87" s="186"/>
      <c r="K87" s="179"/>
      <c r="M87" s="180" t="s">
        <v>154</v>
      </c>
      <c r="O87" s="169"/>
    </row>
    <row r="88" spans="1:80" ht="12.75">
      <c r="A88" s="170">
        <v>31</v>
      </c>
      <c r="B88" s="171" t="s">
        <v>162</v>
      </c>
      <c r="C88" s="172" t="s">
        <v>163</v>
      </c>
      <c r="D88" s="173" t="s">
        <v>74</v>
      </c>
      <c r="E88" s="174">
        <v>1223.52</v>
      </c>
      <c r="F88" s="174">
        <v>0</v>
      </c>
      <c r="G88" s="175">
        <f>E88*F88</f>
        <v>0</v>
      </c>
      <c r="H88" s="176">
        <v>0.18152</v>
      </c>
      <c r="I88" s="177">
        <f>E88*H88</f>
        <v>222.0933504</v>
      </c>
      <c r="J88" s="176">
        <v>0</v>
      </c>
      <c r="K88" s="177">
        <f>E88*J88</f>
        <v>0</v>
      </c>
      <c r="O88" s="169">
        <v>2</v>
      </c>
      <c r="AA88" s="144">
        <v>1</v>
      </c>
      <c r="AB88" s="144">
        <v>1</v>
      </c>
      <c r="AC88" s="144">
        <v>1</v>
      </c>
      <c r="AZ88" s="144">
        <v>1</v>
      </c>
      <c r="BA88" s="144">
        <f>IF(AZ88=1,G88,0)</f>
        <v>0</v>
      </c>
      <c r="BB88" s="144">
        <f>IF(AZ88=2,G88,0)</f>
        <v>0</v>
      </c>
      <c r="BC88" s="144">
        <f>IF(AZ88=3,G88,0)</f>
        <v>0</v>
      </c>
      <c r="BD88" s="144">
        <f>IF(AZ88=4,G88,0)</f>
        <v>0</v>
      </c>
      <c r="BE88" s="144">
        <f>IF(AZ88=5,G88,0)</f>
        <v>0</v>
      </c>
      <c r="CA88" s="169">
        <v>1</v>
      </c>
      <c r="CB88" s="169">
        <v>1</v>
      </c>
    </row>
    <row r="89" spans="1:15" ht="12.75">
      <c r="A89" s="178"/>
      <c r="B89" s="181"/>
      <c r="C89" s="227" t="s">
        <v>154</v>
      </c>
      <c r="D89" s="228"/>
      <c r="E89" s="182">
        <v>1223.52</v>
      </c>
      <c r="F89" s="183"/>
      <c r="G89" s="184"/>
      <c r="H89" s="185"/>
      <c r="I89" s="179"/>
      <c r="J89" s="186"/>
      <c r="K89" s="179"/>
      <c r="M89" s="180" t="s">
        <v>154</v>
      </c>
      <c r="O89" s="169"/>
    </row>
    <row r="90" spans="1:80" ht="12.75">
      <c r="A90" s="170">
        <v>32</v>
      </c>
      <c r="B90" s="171" t="s">
        <v>164</v>
      </c>
      <c r="C90" s="172" t="s">
        <v>165</v>
      </c>
      <c r="D90" s="173" t="s">
        <v>74</v>
      </c>
      <c r="E90" s="174">
        <v>860.21</v>
      </c>
      <c r="F90" s="174">
        <v>0</v>
      </c>
      <c r="G90" s="175">
        <f>E90*F90</f>
        <v>0</v>
      </c>
      <c r="H90" s="176">
        <v>0.11</v>
      </c>
      <c r="I90" s="177">
        <f>E90*H90</f>
        <v>94.62310000000001</v>
      </c>
      <c r="J90" s="176">
        <v>0</v>
      </c>
      <c r="K90" s="177">
        <f>E90*J90</f>
        <v>0</v>
      </c>
      <c r="O90" s="169">
        <v>2</v>
      </c>
      <c r="AA90" s="144">
        <v>1</v>
      </c>
      <c r="AB90" s="144">
        <v>1</v>
      </c>
      <c r="AC90" s="144">
        <v>1</v>
      </c>
      <c r="AZ90" s="144">
        <v>1</v>
      </c>
      <c r="BA90" s="144">
        <f>IF(AZ90=1,G90,0)</f>
        <v>0</v>
      </c>
      <c r="BB90" s="144">
        <f>IF(AZ90=2,G90,0)</f>
        <v>0</v>
      </c>
      <c r="BC90" s="144">
        <f>IF(AZ90=3,G90,0)</f>
        <v>0</v>
      </c>
      <c r="BD90" s="144">
        <f>IF(AZ90=4,G90,0)</f>
        <v>0</v>
      </c>
      <c r="BE90" s="144">
        <f>IF(AZ90=5,G90,0)</f>
        <v>0</v>
      </c>
      <c r="CA90" s="169">
        <v>1</v>
      </c>
      <c r="CB90" s="169">
        <v>1</v>
      </c>
    </row>
    <row r="91" spans="1:15" ht="12.75">
      <c r="A91" s="178"/>
      <c r="B91" s="181"/>
      <c r="C91" s="227" t="s">
        <v>155</v>
      </c>
      <c r="D91" s="228"/>
      <c r="E91" s="182">
        <v>860.21</v>
      </c>
      <c r="F91" s="183"/>
      <c r="G91" s="184"/>
      <c r="H91" s="185"/>
      <c r="I91" s="179"/>
      <c r="J91" s="186"/>
      <c r="K91" s="179"/>
      <c r="M91" s="180" t="s">
        <v>155</v>
      </c>
      <c r="O91" s="169"/>
    </row>
    <row r="92" spans="1:80" ht="12.75">
      <c r="A92" s="170">
        <v>33</v>
      </c>
      <c r="B92" s="171" t="s">
        <v>166</v>
      </c>
      <c r="C92" s="172" t="s">
        <v>167</v>
      </c>
      <c r="D92" s="173" t="s">
        <v>168</v>
      </c>
      <c r="E92" s="174">
        <v>240.8588</v>
      </c>
      <c r="F92" s="174">
        <v>0</v>
      </c>
      <c r="G92" s="175">
        <f>E92*F92</f>
        <v>0</v>
      </c>
      <c r="H92" s="176">
        <v>1</v>
      </c>
      <c r="I92" s="177">
        <f>E92*H92</f>
        <v>240.8588</v>
      </c>
      <c r="J92" s="176"/>
      <c r="K92" s="177">
        <f>E92*J92</f>
        <v>0</v>
      </c>
      <c r="O92" s="169">
        <v>2</v>
      </c>
      <c r="AA92" s="144">
        <v>3</v>
      </c>
      <c r="AB92" s="144">
        <v>1</v>
      </c>
      <c r="AC92" s="144">
        <v>58380120</v>
      </c>
      <c r="AZ92" s="144">
        <v>1</v>
      </c>
      <c r="BA92" s="144">
        <f>IF(AZ92=1,G92,0)</f>
        <v>0</v>
      </c>
      <c r="BB92" s="144">
        <f>IF(AZ92=2,G92,0)</f>
        <v>0</v>
      </c>
      <c r="BC92" s="144">
        <f>IF(AZ92=3,G92,0)</f>
        <v>0</v>
      </c>
      <c r="BD92" s="144">
        <f>IF(AZ92=4,G92,0)</f>
        <v>0</v>
      </c>
      <c r="BE92" s="144">
        <f>IF(AZ92=5,G92,0)</f>
        <v>0</v>
      </c>
      <c r="CA92" s="169">
        <v>3</v>
      </c>
      <c r="CB92" s="169">
        <v>1</v>
      </c>
    </row>
    <row r="93" spans="1:15" ht="12.75">
      <c r="A93" s="178"/>
      <c r="B93" s="181"/>
      <c r="C93" s="227" t="s">
        <v>169</v>
      </c>
      <c r="D93" s="228"/>
      <c r="E93" s="182">
        <v>240.8588</v>
      </c>
      <c r="F93" s="183"/>
      <c r="G93" s="184"/>
      <c r="H93" s="185"/>
      <c r="I93" s="179"/>
      <c r="J93" s="186"/>
      <c r="K93" s="179"/>
      <c r="M93" s="180" t="s">
        <v>169</v>
      </c>
      <c r="O93" s="169"/>
    </row>
    <row r="94" spans="1:57" ht="12.75">
      <c r="A94" s="187"/>
      <c r="B94" s="188" t="s">
        <v>70</v>
      </c>
      <c r="C94" s="189" t="s">
        <v>147</v>
      </c>
      <c r="D94" s="190"/>
      <c r="E94" s="191"/>
      <c r="F94" s="192"/>
      <c r="G94" s="193">
        <f>SUM(G74:G93)</f>
        <v>0</v>
      </c>
      <c r="H94" s="194"/>
      <c r="I94" s="195">
        <f>SUM(I74:I93)</f>
        <v>2524.7865114999995</v>
      </c>
      <c r="J94" s="194"/>
      <c r="K94" s="195">
        <f>SUM(K74:K93)</f>
        <v>0</v>
      </c>
      <c r="O94" s="169">
        <v>4</v>
      </c>
      <c r="BA94" s="196">
        <f>SUM(BA74:BA93)</f>
        <v>0</v>
      </c>
      <c r="BB94" s="196">
        <f>SUM(BB74:BB93)</f>
        <v>0</v>
      </c>
      <c r="BC94" s="196">
        <f>SUM(BC74:BC93)</f>
        <v>0</v>
      </c>
      <c r="BD94" s="196">
        <f>SUM(BD74:BD93)</f>
        <v>0</v>
      </c>
      <c r="BE94" s="196">
        <f>SUM(BE74:BE93)</f>
        <v>0</v>
      </c>
    </row>
    <row r="95" spans="1:15" ht="12.75">
      <c r="A95" s="159" t="s">
        <v>66</v>
      </c>
      <c r="B95" s="160" t="s">
        <v>170</v>
      </c>
      <c r="C95" s="161" t="s">
        <v>171</v>
      </c>
      <c r="D95" s="162"/>
      <c r="E95" s="163"/>
      <c r="F95" s="163"/>
      <c r="G95" s="164"/>
      <c r="H95" s="165"/>
      <c r="I95" s="166"/>
      <c r="J95" s="167"/>
      <c r="K95" s="168"/>
      <c r="O95" s="169">
        <v>1</v>
      </c>
    </row>
    <row r="96" spans="1:80" ht="24">
      <c r="A96" s="170">
        <v>34</v>
      </c>
      <c r="B96" s="171" t="s">
        <v>173</v>
      </c>
      <c r="C96" s="172" t="s">
        <v>174</v>
      </c>
      <c r="D96" s="173" t="s">
        <v>175</v>
      </c>
      <c r="E96" s="174">
        <v>157</v>
      </c>
      <c r="F96" s="174"/>
      <c r="G96" s="175">
        <f>E96*F96</f>
        <v>0</v>
      </c>
      <c r="H96" s="176">
        <v>0.00237</v>
      </c>
      <c r="I96" s="177">
        <f>E96*H96</f>
        <v>0.37209000000000003</v>
      </c>
      <c r="J96" s="176">
        <v>0</v>
      </c>
      <c r="K96" s="177">
        <f>E96*J96</f>
        <v>0</v>
      </c>
      <c r="O96" s="169">
        <v>2</v>
      </c>
      <c r="AA96" s="144">
        <v>1</v>
      </c>
      <c r="AB96" s="144">
        <v>1</v>
      </c>
      <c r="AC96" s="144">
        <v>1</v>
      </c>
      <c r="AZ96" s="144">
        <v>1</v>
      </c>
      <c r="BA96" s="144">
        <f>IF(AZ96=1,G96,0)</f>
        <v>0</v>
      </c>
      <c r="BB96" s="144">
        <f>IF(AZ96=2,G96,0)</f>
        <v>0</v>
      </c>
      <c r="BC96" s="144">
        <f>IF(AZ96=3,G96,0)</f>
        <v>0</v>
      </c>
      <c r="BD96" s="144">
        <f>IF(AZ96=4,G96,0)</f>
        <v>0</v>
      </c>
      <c r="BE96" s="144">
        <f>IF(AZ96=5,G96,0)</f>
        <v>0</v>
      </c>
      <c r="CA96" s="169">
        <v>1</v>
      </c>
      <c r="CB96" s="169">
        <v>1</v>
      </c>
    </row>
    <row r="97" spans="1:15" ht="12.75">
      <c r="A97" s="178"/>
      <c r="B97" s="181"/>
      <c r="C97" s="227" t="s">
        <v>176</v>
      </c>
      <c r="D97" s="228"/>
      <c r="E97" s="182">
        <v>157</v>
      </c>
      <c r="F97" s="183"/>
      <c r="G97" s="184"/>
      <c r="H97" s="185"/>
      <c r="I97" s="179"/>
      <c r="J97" s="186"/>
      <c r="K97" s="179"/>
      <c r="M97" s="180" t="s">
        <v>176</v>
      </c>
      <c r="O97" s="169"/>
    </row>
    <row r="98" spans="1:80" ht="24">
      <c r="A98" s="170">
        <v>35</v>
      </c>
      <c r="B98" s="171" t="s">
        <v>177</v>
      </c>
      <c r="C98" s="172" t="s">
        <v>178</v>
      </c>
      <c r="D98" s="173" t="s">
        <v>175</v>
      </c>
      <c r="E98" s="174">
        <v>111</v>
      </c>
      <c r="F98" s="174">
        <v>0</v>
      </c>
      <c r="G98" s="175">
        <f>E98*F98</f>
        <v>0</v>
      </c>
      <c r="H98" s="176">
        <v>0.00365</v>
      </c>
      <c r="I98" s="177">
        <f>E98*H98</f>
        <v>0.40515</v>
      </c>
      <c r="J98" s="176">
        <v>0</v>
      </c>
      <c r="K98" s="177">
        <f>E98*J98</f>
        <v>0</v>
      </c>
      <c r="O98" s="169">
        <v>2</v>
      </c>
      <c r="AA98" s="144">
        <v>1</v>
      </c>
      <c r="AB98" s="144">
        <v>1</v>
      </c>
      <c r="AC98" s="144">
        <v>1</v>
      </c>
      <c r="AZ98" s="144">
        <v>1</v>
      </c>
      <c r="BA98" s="144">
        <f>IF(AZ98=1,G98,0)</f>
        <v>0</v>
      </c>
      <c r="BB98" s="144">
        <f>IF(AZ98=2,G98,0)</f>
        <v>0</v>
      </c>
      <c r="BC98" s="144">
        <f>IF(AZ98=3,G98,0)</f>
        <v>0</v>
      </c>
      <c r="BD98" s="144">
        <f>IF(AZ98=4,G98,0)</f>
        <v>0</v>
      </c>
      <c r="BE98" s="144">
        <f>IF(AZ98=5,G98,0)</f>
        <v>0</v>
      </c>
      <c r="CA98" s="169">
        <v>1</v>
      </c>
      <c r="CB98" s="169">
        <v>1</v>
      </c>
    </row>
    <row r="99" spans="1:15" ht="12.75">
      <c r="A99" s="178"/>
      <c r="B99" s="181"/>
      <c r="C99" s="227" t="s">
        <v>179</v>
      </c>
      <c r="D99" s="228"/>
      <c r="E99" s="182">
        <v>46</v>
      </c>
      <c r="F99" s="183"/>
      <c r="G99" s="184"/>
      <c r="H99" s="185"/>
      <c r="I99" s="179"/>
      <c r="J99" s="186"/>
      <c r="K99" s="179"/>
      <c r="M99" s="180" t="s">
        <v>179</v>
      </c>
      <c r="O99" s="169"/>
    </row>
    <row r="100" spans="1:15" ht="12.75">
      <c r="A100" s="178"/>
      <c r="B100" s="181"/>
      <c r="C100" s="227" t="s">
        <v>180</v>
      </c>
      <c r="D100" s="228"/>
      <c r="E100" s="182">
        <v>65</v>
      </c>
      <c r="F100" s="183"/>
      <c r="G100" s="184"/>
      <c r="H100" s="185"/>
      <c r="I100" s="179"/>
      <c r="J100" s="186"/>
      <c r="K100" s="179"/>
      <c r="M100" s="180" t="s">
        <v>180</v>
      </c>
      <c r="O100" s="169"/>
    </row>
    <row r="101" spans="1:80" ht="12.75">
      <c r="A101" s="170">
        <v>36</v>
      </c>
      <c r="B101" s="171" t="s">
        <v>181</v>
      </c>
      <c r="C101" s="172" t="s">
        <v>182</v>
      </c>
      <c r="D101" s="173" t="s">
        <v>183</v>
      </c>
      <c r="E101" s="174">
        <v>5</v>
      </c>
      <c r="F101" s="174">
        <v>0</v>
      </c>
      <c r="G101" s="175">
        <f>E101*F101</f>
        <v>0</v>
      </c>
      <c r="H101" s="176">
        <v>0</v>
      </c>
      <c r="I101" s="177">
        <f>E101*H101</f>
        <v>0</v>
      </c>
      <c r="J101" s="176">
        <v>0</v>
      </c>
      <c r="K101" s="177">
        <f>E101*J101</f>
        <v>0</v>
      </c>
      <c r="O101" s="169">
        <v>2</v>
      </c>
      <c r="AA101" s="144">
        <v>1</v>
      </c>
      <c r="AB101" s="144">
        <v>1</v>
      </c>
      <c r="AC101" s="144">
        <v>1</v>
      </c>
      <c r="AZ101" s="144">
        <v>1</v>
      </c>
      <c r="BA101" s="144">
        <f>IF(AZ101=1,G101,0)</f>
        <v>0</v>
      </c>
      <c r="BB101" s="144">
        <f>IF(AZ101=2,G101,0)</f>
        <v>0</v>
      </c>
      <c r="BC101" s="144">
        <f>IF(AZ101=3,G101,0)</f>
        <v>0</v>
      </c>
      <c r="BD101" s="144">
        <f>IF(AZ101=4,G101,0)</f>
        <v>0</v>
      </c>
      <c r="BE101" s="144">
        <f>IF(AZ101=5,G101,0)</f>
        <v>0</v>
      </c>
      <c r="CA101" s="169">
        <v>1</v>
      </c>
      <c r="CB101" s="169">
        <v>1</v>
      </c>
    </row>
    <row r="102" spans="1:80" ht="24">
      <c r="A102" s="170">
        <v>37</v>
      </c>
      <c r="B102" s="171" t="s">
        <v>184</v>
      </c>
      <c r="C102" s="172" t="s">
        <v>185</v>
      </c>
      <c r="D102" s="173" t="s">
        <v>183</v>
      </c>
      <c r="E102" s="174">
        <v>7</v>
      </c>
      <c r="F102" s="174">
        <v>0</v>
      </c>
      <c r="G102" s="175">
        <f>E102*F102</f>
        <v>0</v>
      </c>
      <c r="H102" s="176">
        <v>0.00325</v>
      </c>
      <c r="I102" s="177">
        <f>E102*H102</f>
        <v>0.02275</v>
      </c>
      <c r="J102" s="176">
        <v>0</v>
      </c>
      <c r="K102" s="177">
        <f>E102*J102</f>
        <v>0</v>
      </c>
      <c r="O102" s="169">
        <v>2</v>
      </c>
      <c r="AA102" s="144">
        <v>1</v>
      </c>
      <c r="AB102" s="144">
        <v>1</v>
      </c>
      <c r="AC102" s="144">
        <v>1</v>
      </c>
      <c r="AZ102" s="144">
        <v>1</v>
      </c>
      <c r="BA102" s="144">
        <f>IF(AZ102=1,G102,0)</f>
        <v>0</v>
      </c>
      <c r="BB102" s="144">
        <f>IF(AZ102=2,G102,0)</f>
        <v>0</v>
      </c>
      <c r="BC102" s="144">
        <f>IF(AZ102=3,G102,0)</f>
        <v>0</v>
      </c>
      <c r="BD102" s="144">
        <f>IF(AZ102=4,G102,0)</f>
        <v>0</v>
      </c>
      <c r="BE102" s="144">
        <f>IF(AZ102=5,G102,0)</f>
        <v>0</v>
      </c>
      <c r="CA102" s="169">
        <v>1</v>
      </c>
      <c r="CB102" s="169">
        <v>1</v>
      </c>
    </row>
    <row r="103" spans="1:15" ht="12.75">
      <c r="A103" s="178"/>
      <c r="B103" s="181"/>
      <c r="C103" s="227" t="s">
        <v>186</v>
      </c>
      <c r="D103" s="228"/>
      <c r="E103" s="182">
        <v>7</v>
      </c>
      <c r="F103" s="183"/>
      <c r="G103" s="184"/>
      <c r="H103" s="185"/>
      <c r="I103" s="179"/>
      <c r="J103" s="186"/>
      <c r="K103" s="179"/>
      <c r="M103" s="180" t="s">
        <v>186</v>
      </c>
      <c r="O103" s="169"/>
    </row>
    <row r="104" spans="1:80" ht="24">
      <c r="A104" s="170">
        <v>38</v>
      </c>
      <c r="B104" s="171" t="s">
        <v>187</v>
      </c>
      <c r="C104" s="172" t="s">
        <v>188</v>
      </c>
      <c r="D104" s="173" t="s">
        <v>183</v>
      </c>
      <c r="E104" s="174">
        <v>4</v>
      </c>
      <c r="F104" s="174">
        <v>0</v>
      </c>
      <c r="G104" s="175">
        <f>E104*F104</f>
        <v>0</v>
      </c>
      <c r="H104" s="176">
        <v>2.92917</v>
      </c>
      <c r="I104" s="177">
        <f>E104*H104</f>
        <v>11.71668</v>
      </c>
      <c r="J104" s="176">
        <v>0</v>
      </c>
      <c r="K104" s="177">
        <f>E104*J104</f>
        <v>0</v>
      </c>
      <c r="O104" s="169">
        <v>2</v>
      </c>
      <c r="AA104" s="144">
        <v>1</v>
      </c>
      <c r="AB104" s="144">
        <v>1</v>
      </c>
      <c r="AC104" s="144">
        <v>1</v>
      </c>
      <c r="AZ104" s="144">
        <v>1</v>
      </c>
      <c r="BA104" s="144">
        <f>IF(AZ104=1,G104,0)</f>
        <v>0</v>
      </c>
      <c r="BB104" s="144">
        <f>IF(AZ104=2,G104,0)</f>
        <v>0</v>
      </c>
      <c r="BC104" s="144">
        <f>IF(AZ104=3,G104,0)</f>
        <v>0</v>
      </c>
      <c r="BD104" s="144">
        <f>IF(AZ104=4,G104,0)</f>
        <v>0</v>
      </c>
      <c r="BE104" s="144">
        <f>IF(AZ104=5,G104,0)</f>
        <v>0</v>
      </c>
      <c r="CA104" s="169">
        <v>1</v>
      </c>
      <c r="CB104" s="169">
        <v>1</v>
      </c>
    </row>
    <row r="105" spans="1:80" ht="24">
      <c r="A105" s="170">
        <v>39</v>
      </c>
      <c r="B105" s="171" t="s">
        <v>189</v>
      </c>
      <c r="C105" s="172" t="s">
        <v>190</v>
      </c>
      <c r="D105" s="173" t="s">
        <v>183</v>
      </c>
      <c r="E105" s="174">
        <v>4</v>
      </c>
      <c r="F105" s="174">
        <v>0</v>
      </c>
      <c r="G105" s="175">
        <f>E105*F105</f>
        <v>0</v>
      </c>
      <c r="H105" s="176">
        <v>0.1557</v>
      </c>
      <c r="I105" s="177">
        <f>E105*H105</f>
        <v>0.6228</v>
      </c>
      <c r="J105" s="176">
        <v>0</v>
      </c>
      <c r="K105" s="177">
        <f>E105*J105</f>
        <v>0</v>
      </c>
      <c r="O105" s="169">
        <v>2</v>
      </c>
      <c r="AA105" s="144">
        <v>1</v>
      </c>
      <c r="AB105" s="144">
        <v>1</v>
      </c>
      <c r="AC105" s="144">
        <v>1</v>
      </c>
      <c r="AZ105" s="144">
        <v>1</v>
      </c>
      <c r="BA105" s="144">
        <f>IF(AZ105=1,G105,0)</f>
        <v>0</v>
      </c>
      <c r="BB105" s="144">
        <f>IF(AZ105=2,G105,0)</f>
        <v>0</v>
      </c>
      <c r="BC105" s="144">
        <f>IF(AZ105=3,G105,0)</f>
        <v>0</v>
      </c>
      <c r="BD105" s="144">
        <f>IF(AZ105=4,G105,0)</f>
        <v>0</v>
      </c>
      <c r="BE105" s="144">
        <f>IF(AZ105=5,G105,0)</f>
        <v>0</v>
      </c>
      <c r="CA105" s="169">
        <v>1</v>
      </c>
      <c r="CB105" s="169">
        <v>1</v>
      </c>
    </row>
    <row r="106" spans="1:80" ht="12.75">
      <c r="A106" s="170">
        <v>40</v>
      </c>
      <c r="B106" s="171" t="s">
        <v>191</v>
      </c>
      <c r="C106" s="172" t="s">
        <v>192</v>
      </c>
      <c r="D106" s="173" t="s">
        <v>175</v>
      </c>
      <c r="E106" s="174">
        <v>268</v>
      </c>
      <c r="F106" s="174">
        <v>0</v>
      </c>
      <c r="G106" s="175">
        <f>E106*F106</f>
        <v>0</v>
      </c>
      <c r="H106" s="176">
        <v>2E-05</v>
      </c>
      <c r="I106" s="177">
        <f>E106*H106</f>
        <v>0.00536</v>
      </c>
      <c r="J106" s="176">
        <v>0</v>
      </c>
      <c r="K106" s="177">
        <f>E106*J106</f>
        <v>0</v>
      </c>
      <c r="O106" s="169">
        <v>2</v>
      </c>
      <c r="AA106" s="144">
        <v>1</v>
      </c>
      <c r="AB106" s="144">
        <v>1</v>
      </c>
      <c r="AC106" s="144">
        <v>1</v>
      </c>
      <c r="AZ106" s="144">
        <v>1</v>
      </c>
      <c r="BA106" s="144">
        <f>IF(AZ106=1,G106,0)</f>
        <v>0</v>
      </c>
      <c r="BB106" s="144">
        <f>IF(AZ106=2,G106,0)</f>
        <v>0</v>
      </c>
      <c r="BC106" s="144">
        <f>IF(AZ106=3,G106,0)</f>
        <v>0</v>
      </c>
      <c r="BD106" s="144">
        <f>IF(AZ106=4,G106,0)</f>
        <v>0</v>
      </c>
      <c r="BE106" s="144">
        <f>IF(AZ106=5,G106,0)</f>
        <v>0</v>
      </c>
      <c r="CA106" s="169">
        <v>1</v>
      </c>
      <c r="CB106" s="169">
        <v>1</v>
      </c>
    </row>
    <row r="107" spans="1:15" ht="12.75">
      <c r="A107" s="178"/>
      <c r="B107" s="181"/>
      <c r="C107" s="227" t="s">
        <v>193</v>
      </c>
      <c r="D107" s="228"/>
      <c r="E107" s="182">
        <v>65</v>
      </c>
      <c r="F107" s="183"/>
      <c r="G107" s="184"/>
      <c r="H107" s="185"/>
      <c r="I107" s="179"/>
      <c r="J107" s="186"/>
      <c r="K107" s="179"/>
      <c r="M107" s="180" t="s">
        <v>193</v>
      </c>
      <c r="O107" s="169"/>
    </row>
    <row r="108" spans="1:15" ht="12.75">
      <c r="A108" s="178"/>
      <c r="B108" s="181"/>
      <c r="C108" s="227" t="s">
        <v>194</v>
      </c>
      <c r="D108" s="228"/>
      <c r="E108" s="182">
        <v>46</v>
      </c>
      <c r="F108" s="183"/>
      <c r="G108" s="184"/>
      <c r="H108" s="185"/>
      <c r="I108" s="179"/>
      <c r="J108" s="186"/>
      <c r="K108" s="179"/>
      <c r="M108" s="180" t="s">
        <v>194</v>
      </c>
      <c r="O108" s="169"/>
    </row>
    <row r="109" spans="1:15" ht="12.75">
      <c r="A109" s="178"/>
      <c r="B109" s="181"/>
      <c r="C109" s="227" t="s">
        <v>195</v>
      </c>
      <c r="D109" s="228"/>
      <c r="E109" s="182">
        <v>157</v>
      </c>
      <c r="F109" s="183"/>
      <c r="G109" s="184"/>
      <c r="H109" s="185"/>
      <c r="I109" s="179"/>
      <c r="J109" s="186"/>
      <c r="K109" s="179"/>
      <c r="M109" s="180" t="s">
        <v>195</v>
      </c>
      <c r="O109" s="169"/>
    </row>
    <row r="110" spans="1:80" ht="12.75">
      <c r="A110" s="170">
        <v>41</v>
      </c>
      <c r="B110" s="171" t="s">
        <v>28</v>
      </c>
      <c r="C110" s="172" t="s">
        <v>196</v>
      </c>
      <c r="D110" s="173" t="s">
        <v>69</v>
      </c>
      <c r="E110" s="174">
        <v>5</v>
      </c>
      <c r="F110" s="174">
        <v>0</v>
      </c>
      <c r="G110" s="175">
        <f>E110*F110</f>
        <v>0</v>
      </c>
      <c r="H110" s="176">
        <v>0</v>
      </c>
      <c r="I110" s="177">
        <f>E110*H110</f>
        <v>0</v>
      </c>
      <c r="J110" s="176"/>
      <c r="K110" s="177">
        <f>E110*J110</f>
        <v>0</v>
      </c>
      <c r="O110" s="169">
        <v>2</v>
      </c>
      <c r="AA110" s="144">
        <v>12</v>
      </c>
      <c r="AB110" s="144">
        <v>0</v>
      </c>
      <c r="AC110" s="144">
        <v>24</v>
      </c>
      <c r="AZ110" s="144">
        <v>1</v>
      </c>
      <c r="BA110" s="144">
        <f>IF(AZ110=1,G110,0)</f>
        <v>0</v>
      </c>
      <c r="BB110" s="144">
        <f>IF(AZ110=2,G110,0)</f>
        <v>0</v>
      </c>
      <c r="BC110" s="144">
        <f>IF(AZ110=3,G110,0)</f>
        <v>0</v>
      </c>
      <c r="BD110" s="144">
        <f>IF(AZ110=4,G110,0)</f>
        <v>0</v>
      </c>
      <c r="BE110" s="144">
        <f>IF(AZ110=5,G110,0)</f>
        <v>0</v>
      </c>
      <c r="CA110" s="169">
        <v>12</v>
      </c>
      <c r="CB110" s="169">
        <v>0</v>
      </c>
    </row>
    <row r="111" spans="1:57" ht="12.75">
      <c r="A111" s="187"/>
      <c r="B111" s="188" t="s">
        <v>70</v>
      </c>
      <c r="C111" s="189" t="s">
        <v>172</v>
      </c>
      <c r="D111" s="190"/>
      <c r="E111" s="191"/>
      <c r="F111" s="192"/>
      <c r="G111" s="193">
        <f>SUM(G95:G110)</f>
        <v>0</v>
      </c>
      <c r="H111" s="194"/>
      <c r="I111" s="195">
        <f>SUM(I95:I110)</f>
        <v>13.144829999999999</v>
      </c>
      <c r="J111" s="194"/>
      <c r="K111" s="195">
        <f>SUM(K95:K110)</f>
        <v>0</v>
      </c>
      <c r="O111" s="169">
        <v>4</v>
      </c>
      <c r="BA111" s="196">
        <f>SUM(BA95:BA110)</f>
        <v>0</v>
      </c>
      <c r="BB111" s="196">
        <f>SUM(BB95:BB110)</f>
        <v>0</v>
      </c>
      <c r="BC111" s="196">
        <f>SUM(BC95:BC110)</f>
        <v>0</v>
      </c>
      <c r="BD111" s="196">
        <f>SUM(BD95:BD110)</f>
        <v>0</v>
      </c>
      <c r="BE111" s="196">
        <f>SUM(BE95:BE110)</f>
        <v>0</v>
      </c>
    </row>
    <row r="112" spans="1:15" ht="12.75">
      <c r="A112" s="159" t="s">
        <v>66</v>
      </c>
      <c r="B112" s="160" t="s">
        <v>197</v>
      </c>
      <c r="C112" s="161" t="s">
        <v>198</v>
      </c>
      <c r="D112" s="162"/>
      <c r="E112" s="163"/>
      <c r="F112" s="163"/>
      <c r="G112" s="164"/>
      <c r="H112" s="165"/>
      <c r="I112" s="166"/>
      <c r="J112" s="167"/>
      <c r="K112" s="168"/>
      <c r="O112" s="169">
        <v>1</v>
      </c>
    </row>
    <row r="113" spans="1:80" ht="12.75">
      <c r="A113" s="170">
        <v>42</v>
      </c>
      <c r="B113" s="171" t="s">
        <v>200</v>
      </c>
      <c r="C113" s="172" t="s">
        <v>201</v>
      </c>
      <c r="D113" s="173" t="s">
        <v>175</v>
      </c>
      <c r="E113" s="174">
        <v>493.0167</v>
      </c>
      <c r="F113" s="174"/>
      <c r="G113" s="175">
        <f>E113*F113</f>
        <v>0</v>
      </c>
      <c r="H113" s="176">
        <v>0.188</v>
      </c>
      <c r="I113" s="177">
        <f>E113*H113</f>
        <v>92.68713960000001</v>
      </c>
      <c r="J113" s="176">
        <v>0</v>
      </c>
      <c r="K113" s="177">
        <f>E113*J113</f>
        <v>0</v>
      </c>
      <c r="O113" s="169">
        <v>2</v>
      </c>
      <c r="AA113" s="144">
        <v>1</v>
      </c>
      <c r="AB113" s="144">
        <v>1</v>
      </c>
      <c r="AC113" s="144">
        <v>1</v>
      </c>
      <c r="AZ113" s="144">
        <v>1</v>
      </c>
      <c r="BA113" s="144">
        <f>IF(AZ113=1,G113,0)</f>
        <v>0</v>
      </c>
      <c r="BB113" s="144">
        <f>IF(AZ113=2,G113,0)</f>
        <v>0</v>
      </c>
      <c r="BC113" s="144">
        <f>IF(AZ113=3,G113,0)</f>
        <v>0</v>
      </c>
      <c r="BD113" s="144">
        <f>IF(AZ113=4,G113,0)</f>
        <v>0</v>
      </c>
      <c r="BE113" s="144">
        <f>IF(AZ113=5,G113,0)</f>
        <v>0</v>
      </c>
      <c r="CA113" s="169">
        <v>1</v>
      </c>
      <c r="CB113" s="169">
        <v>1</v>
      </c>
    </row>
    <row r="114" spans="1:15" ht="12.75">
      <c r="A114" s="178"/>
      <c r="B114" s="181"/>
      <c r="C114" s="227" t="s">
        <v>202</v>
      </c>
      <c r="D114" s="228"/>
      <c r="E114" s="182">
        <v>329.8</v>
      </c>
      <c r="F114" s="183"/>
      <c r="G114" s="184"/>
      <c r="H114" s="185"/>
      <c r="I114" s="179"/>
      <c r="J114" s="186"/>
      <c r="K114" s="179"/>
      <c r="M114" s="180" t="s">
        <v>202</v>
      </c>
      <c r="O114" s="169"/>
    </row>
    <row r="115" spans="1:15" ht="12.75">
      <c r="A115" s="178"/>
      <c r="B115" s="181"/>
      <c r="C115" s="227" t="s">
        <v>203</v>
      </c>
      <c r="D115" s="228"/>
      <c r="E115" s="182">
        <v>61.47</v>
      </c>
      <c r="F115" s="183"/>
      <c r="G115" s="184"/>
      <c r="H115" s="185"/>
      <c r="I115" s="179"/>
      <c r="J115" s="186"/>
      <c r="K115" s="179"/>
      <c r="M115" s="180" t="s">
        <v>203</v>
      </c>
      <c r="O115" s="169"/>
    </row>
    <row r="116" spans="1:15" ht="12.75">
      <c r="A116" s="178"/>
      <c r="B116" s="181"/>
      <c r="C116" s="227" t="s">
        <v>204</v>
      </c>
      <c r="D116" s="228"/>
      <c r="E116" s="182">
        <v>101.7467</v>
      </c>
      <c r="F116" s="183"/>
      <c r="G116" s="184"/>
      <c r="H116" s="185"/>
      <c r="I116" s="179"/>
      <c r="J116" s="186"/>
      <c r="K116" s="179"/>
      <c r="M116" s="180" t="s">
        <v>204</v>
      </c>
      <c r="O116" s="169"/>
    </row>
    <row r="117" spans="1:80" ht="12.75">
      <c r="A117" s="170">
        <v>43</v>
      </c>
      <c r="B117" s="171" t="s">
        <v>205</v>
      </c>
      <c r="C117" s="172" t="s">
        <v>206</v>
      </c>
      <c r="D117" s="173" t="s">
        <v>78</v>
      </c>
      <c r="E117" s="174">
        <v>39.4413</v>
      </c>
      <c r="F117" s="174">
        <v>0</v>
      </c>
      <c r="G117" s="175">
        <f>E117*F117</f>
        <v>0</v>
      </c>
      <c r="H117" s="176">
        <v>2.525</v>
      </c>
      <c r="I117" s="177">
        <f>E117*H117</f>
        <v>99.5892825</v>
      </c>
      <c r="J117" s="176">
        <v>0</v>
      </c>
      <c r="K117" s="177">
        <f>E117*J117</f>
        <v>0</v>
      </c>
      <c r="O117" s="169">
        <v>2</v>
      </c>
      <c r="AA117" s="144">
        <v>1</v>
      </c>
      <c r="AB117" s="144">
        <v>1</v>
      </c>
      <c r="AC117" s="144">
        <v>1</v>
      </c>
      <c r="AZ117" s="144">
        <v>1</v>
      </c>
      <c r="BA117" s="144">
        <f>IF(AZ117=1,G117,0)</f>
        <v>0</v>
      </c>
      <c r="BB117" s="144">
        <f>IF(AZ117=2,G117,0)</f>
        <v>0</v>
      </c>
      <c r="BC117" s="144">
        <f>IF(AZ117=3,G117,0)</f>
        <v>0</v>
      </c>
      <c r="BD117" s="144">
        <f>IF(AZ117=4,G117,0)</f>
        <v>0</v>
      </c>
      <c r="BE117" s="144">
        <f>IF(AZ117=5,G117,0)</f>
        <v>0</v>
      </c>
      <c r="CA117" s="169">
        <v>1</v>
      </c>
      <c r="CB117" s="169">
        <v>1</v>
      </c>
    </row>
    <row r="118" spans="1:15" ht="12.75">
      <c r="A118" s="178"/>
      <c r="B118" s="181"/>
      <c r="C118" s="227" t="s">
        <v>207</v>
      </c>
      <c r="D118" s="228"/>
      <c r="E118" s="182">
        <v>39.4413</v>
      </c>
      <c r="F118" s="183"/>
      <c r="G118" s="184"/>
      <c r="H118" s="185"/>
      <c r="I118" s="179"/>
      <c r="J118" s="186"/>
      <c r="K118" s="179"/>
      <c r="M118" s="180" t="s">
        <v>207</v>
      </c>
      <c r="O118" s="169"/>
    </row>
    <row r="119" spans="1:80" ht="12.75">
      <c r="A119" s="170">
        <v>44</v>
      </c>
      <c r="B119" s="171" t="s">
        <v>208</v>
      </c>
      <c r="C119" s="172" t="s">
        <v>209</v>
      </c>
      <c r="D119" s="173" t="s">
        <v>183</v>
      </c>
      <c r="E119" s="174">
        <v>542.3184</v>
      </c>
      <c r="F119" s="174">
        <v>0</v>
      </c>
      <c r="G119" s="175">
        <f>E119*F119</f>
        <v>0</v>
      </c>
      <c r="H119" s="176">
        <v>0.086</v>
      </c>
      <c r="I119" s="177">
        <f>E119*H119</f>
        <v>46.639382399999995</v>
      </c>
      <c r="J119" s="176"/>
      <c r="K119" s="177">
        <f>E119*J119</f>
        <v>0</v>
      </c>
      <c r="O119" s="169">
        <v>2</v>
      </c>
      <c r="AA119" s="144">
        <v>3</v>
      </c>
      <c r="AB119" s="144">
        <v>1</v>
      </c>
      <c r="AC119" s="144">
        <v>59217504</v>
      </c>
      <c r="AZ119" s="144">
        <v>1</v>
      </c>
      <c r="BA119" s="144">
        <f>IF(AZ119=1,G119,0)</f>
        <v>0</v>
      </c>
      <c r="BB119" s="144">
        <f>IF(AZ119=2,G119,0)</f>
        <v>0</v>
      </c>
      <c r="BC119" s="144">
        <f>IF(AZ119=3,G119,0)</f>
        <v>0</v>
      </c>
      <c r="BD119" s="144">
        <f>IF(AZ119=4,G119,0)</f>
        <v>0</v>
      </c>
      <c r="BE119" s="144">
        <f>IF(AZ119=5,G119,0)</f>
        <v>0</v>
      </c>
      <c r="CA119" s="169">
        <v>3</v>
      </c>
      <c r="CB119" s="169">
        <v>1</v>
      </c>
    </row>
    <row r="120" spans="1:15" ht="12.75">
      <c r="A120" s="178"/>
      <c r="B120" s="181"/>
      <c r="C120" s="227" t="s">
        <v>210</v>
      </c>
      <c r="D120" s="228"/>
      <c r="E120" s="182">
        <v>542.3184</v>
      </c>
      <c r="F120" s="183"/>
      <c r="G120" s="184"/>
      <c r="H120" s="185"/>
      <c r="I120" s="179"/>
      <c r="J120" s="186"/>
      <c r="K120" s="179"/>
      <c r="M120" s="180" t="s">
        <v>210</v>
      </c>
      <c r="O120" s="169"/>
    </row>
    <row r="121" spans="1:57" ht="12.75">
      <c r="A121" s="187"/>
      <c r="B121" s="188" t="s">
        <v>70</v>
      </c>
      <c r="C121" s="189" t="s">
        <v>199</v>
      </c>
      <c r="D121" s="190"/>
      <c r="E121" s="191"/>
      <c r="F121" s="192"/>
      <c r="G121" s="193">
        <f>SUM(G112:G120)</f>
        <v>0</v>
      </c>
      <c r="H121" s="194"/>
      <c r="I121" s="195">
        <f>SUM(I112:I120)</f>
        <v>238.91580449999998</v>
      </c>
      <c r="J121" s="194"/>
      <c r="K121" s="195">
        <f>SUM(K112:K120)</f>
        <v>0</v>
      </c>
      <c r="O121" s="169">
        <v>4</v>
      </c>
      <c r="BA121" s="196">
        <f>SUM(BA112:BA120)</f>
        <v>0</v>
      </c>
      <c r="BB121" s="196">
        <f>SUM(BB112:BB120)</f>
        <v>0</v>
      </c>
      <c r="BC121" s="196">
        <f>SUM(BC112:BC120)</f>
        <v>0</v>
      </c>
      <c r="BD121" s="196">
        <f>SUM(BD112:BD120)</f>
        <v>0</v>
      </c>
      <c r="BE121" s="196">
        <f>SUM(BE112:BE120)</f>
        <v>0</v>
      </c>
    </row>
    <row r="122" spans="1:15" ht="12.75">
      <c r="A122" s="159" t="s">
        <v>66</v>
      </c>
      <c r="B122" s="160" t="s">
        <v>211</v>
      </c>
      <c r="C122" s="161" t="s">
        <v>212</v>
      </c>
      <c r="D122" s="162"/>
      <c r="E122" s="163"/>
      <c r="F122" s="163"/>
      <c r="G122" s="164"/>
      <c r="H122" s="165"/>
      <c r="I122" s="166"/>
      <c r="J122" s="167"/>
      <c r="K122" s="168"/>
      <c r="O122" s="169">
        <v>1</v>
      </c>
    </row>
    <row r="123" spans="1:80" ht="12.75">
      <c r="A123" s="170">
        <v>45</v>
      </c>
      <c r="B123" s="171" t="s">
        <v>214</v>
      </c>
      <c r="C123" s="172" t="s">
        <v>215</v>
      </c>
      <c r="D123" s="173" t="s">
        <v>216</v>
      </c>
      <c r="E123" s="174">
        <v>2861.398458</v>
      </c>
      <c r="F123" s="174">
        <v>0</v>
      </c>
      <c r="G123" s="175">
        <f>E123*F123</f>
        <v>0</v>
      </c>
      <c r="H123" s="176">
        <v>0</v>
      </c>
      <c r="I123" s="177">
        <f>E123*H123</f>
        <v>0</v>
      </c>
      <c r="J123" s="176"/>
      <c r="K123" s="177">
        <f>E123*J123</f>
        <v>0</v>
      </c>
      <c r="O123" s="169">
        <v>2</v>
      </c>
      <c r="AA123" s="144">
        <v>7</v>
      </c>
      <c r="AB123" s="144">
        <v>1</v>
      </c>
      <c r="AC123" s="144">
        <v>2</v>
      </c>
      <c r="AZ123" s="144">
        <v>1</v>
      </c>
      <c r="BA123" s="144">
        <f>IF(AZ123=1,G123,0)</f>
        <v>0</v>
      </c>
      <c r="BB123" s="144">
        <f>IF(AZ123=2,G123,0)</f>
        <v>0</v>
      </c>
      <c r="BC123" s="144">
        <f>IF(AZ123=3,G123,0)</f>
        <v>0</v>
      </c>
      <c r="BD123" s="144">
        <f>IF(AZ123=4,G123,0)</f>
        <v>0</v>
      </c>
      <c r="BE123" s="144">
        <f>IF(AZ123=5,G123,0)</f>
        <v>0</v>
      </c>
      <c r="CA123" s="169">
        <v>7</v>
      </c>
      <c r="CB123" s="169">
        <v>1</v>
      </c>
    </row>
    <row r="124" spans="1:57" ht="12.75">
      <c r="A124" s="187"/>
      <c r="B124" s="188" t="s">
        <v>70</v>
      </c>
      <c r="C124" s="189" t="s">
        <v>213</v>
      </c>
      <c r="D124" s="190"/>
      <c r="E124" s="191"/>
      <c r="F124" s="192"/>
      <c r="G124" s="193">
        <f>SUM(G122:G123)</f>
        <v>0</v>
      </c>
      <c r="H124" s="194"/>
      <c r="I124" s="195">
        <f>SUM(I122:I123)</f>
        <v>0</v>
      </c>
      <c r="J124" s="194"/>
      <c r="K124" s="195">
        <f>SUM(K122:K123)</f>
        <v>0</v>
      </c>
      <c r="O124" s="169">
        <v>4</v>
      </c>
      <c r="BA124" s="196">
        <f>SUM(BA122:BA123)</f>
        <v>0</v>
      </c>
      <c r="BB124" s="196">
        <f>SUM(BB122:BB123)</f>
        <v>0</v>
      </c>
      <c r="BC124" s="196">
        <f>SUM(BC122:BC123)</f>
        <v>0</v>
      </c>
      <c r="BD124" s="196">
        <f>SUM(BD122:BD123)</f>
        <v>0</v>
      </c>
      <c r="BE124" s="196">
        <f>SUM(BE122:BE123)</f>
        <v>0</v>
      </c>
    </row>
    <row r="125" spans="1:15" ht="12.75">
      <c r="A125" s="159" t="s">
        <v>66</v>
      </c>
      <c r="B125" s="160" t="s">
        <v>217</v>
      </c>
      <c r="C125" s="161" t="s">
        <v>218</v>
      </c>
      <c r="D125" s="162"/>
      <c r="E125" s="163"/>
      <c r="F125" s="163"/>
      <c r="G125" s="164"/>
      <c r="H125" s="165"/>
      <c r="I125" s="166"/>
      <c r="J125" s="167"/>
      <c r="K125" s="168"/>
      <c r="O125" s="169">
        <v>1</v>
      </c>
    </row>
    <row r="126" spans="1:80" ht="12.75">
      <c r="A126" s="170">
        <v>46</v>
      </c>
      <c r="B126" s="171" t="s">
        <v>28</v>
      </c>
      <c r="C126" s="172" t="s">
        <v>220</v>
      </c>
      <c r="D126" s="173" t="s">
        <v>69</v>
      </c>
      <c r="E126" s="174">
        <v>2</v>
      </c>
      <c r="F126" s="174"/>
      <c r="G126" s="175">
        <f aca="true" t="shared" si="0" ref="G126:G165">E126*F126</f>
        <v>0</v>
      </c>
      <c r="H126" s="176">
        <v>0</v>
      </c>
      <c r="I126" s="177">
        <f aca="true" t="shared" si="1" ref="I126:I165">E126*H126</f>
        <v>0</v>
      </c>
      <c r="J126" s="176"/>
      <c r="K126" s="177">
        <f aca="true" t="shared" si="2" ref="K126:K165">E126*J126</f>
        <v>0</v>
      </c>
      <c r="O126" s="169">
        <v>2</v>
      </c>
      <c r="AA126" s="144">
        <v>12</v>
      </c>
      <c r="AB126" s="144">
        <v>0</v>
      </c>
      <c r="AC126" s="144">
        <v>87</v>
      </c>
      <c r="AZ126" s="144">
        <v>4</v>
      </c>
      <c r="BA126" s="144">
        <f aca="true" t="shared" si="3" ref="BA126:BA165">IF(AZ126=1,G126,0)</f>
        <v>0</v>
      </c>
      <c r="BB126" s="144">
        <f aca="true" t="shared" si="4" ref="BB126:BB165">IF(AZ126=2,G126,0)</f>
        <v>0</v>
      </c>
      <c r="BC126" s="144">
        <f aca="true" t="shared" si="5" ref="BC126:BC165">IF(AZ126=3,G126,0)</f>
        <v>0</v>
      </c>
      <c r="BD126" s="144">
        <f aca="true" t="shared" si="6" ref="BD126:BD165">IF(AZ126=4,G126,0)</f>
        <v>0</v>
      </c>
      <c r="BE126" s="144">
        <f aca="true" t="shared" si="7" ref="BE126:BE165">IF(AZ126=5,G126,0)</f>
        <v>0</v>
      </c>
      <c r="CA126" s="169">
        <v>12</v>
      </c>
      <c r="CB126" s="169">
        <v>0</v>
      </c>
    </row>
    <row r="127" spans="1:80" ht="12.75">
      <c r="A127" s="170">
        <v>47</v>
      </c>
      <c r="B127" s="171" t="s">
        <v>28</v>
      </c>
      <c r="C127" s="172" t="s">
        <v>221</v>
      </c>
      <c r="D127" s="173" t="s">
        <v>69</v>
      </c>
      <c r="E127" s="174">
        <v>2</v>
      </c>
      <c r="F127" s="174">
        <v>0</v>
      </c>
      <c r="G127" s="175">
        <f t="shared" si="0"/>
        <v>0</v>
      </c>
      <c r="H127" s="176">
        <v>0</v>
      </c>
      <c r="I127" s="177">
        <f t="shared" si="1"/>
        <v>0</v>
      </c>
      <c r="J127" s="176"/>
      <c r="K127" s="177">
        <f t="shared" si="2"/>
        <v>0</v>
      </c>
      <c r="O127" s="169">
        <v>2</v>
      </c>
      <c r="AA127" s="144">
        <v>12</v>
      </c>
      <c r="AB127" s="144">
        <v>0</v>
      </c>
      <c r="AC127" s="144">
        <v>86</v>
      </c>
      <c r="AZ127" s="144">
        <v>4</v>
      </c>
      <c r="BA127" s="144">
        <f t="shared" si="3"/>
        <v>0</v>
      </c>
      <c r="BB127" s="144">
        <f t="shared" si="4"/>
        <v>0</v>
      </c>
      <c r="BC127" s="144">
        <f t="shared" si="5"/>
        <v>0</v>
      </c>
      <c r="BD127" s="144">
        <f t="shared" si="6"/>
        <v>0</v>
      </c>
      <c r="BE127" s="144">
        <f t="shared" si="7"/>
        <v>0</v>
      </c>
      <c r="CA127" s="169">
        <v>12</v>
      </c>
      <c r="CB127" s="169">
        <v>0</v>
      </c>
    </row>
    <row r="128" spans="1:80" ht="12.75">
      <c r="A128" s="170">
        <v>48</v>
      </c>
      <c r="B128" s="171" t="s">
        <v>28</v>
      </c>
      <c r="C128" s="172" t="s">
        <v>222</v>
      </c>
      <c r="D128" s="173" t="s">
        <v>69</v>
      </c>
      <c r="E128" s="174">
        <v>1</v>
      </c>
      <c r="F128" s="174">
        <v>0</v>
      </c>
      <c r="G128" s="175">
        <f t="shared" si="0"/>
        <v>0</v>
      </c>
      <c r="H128" s="176">
        <v>0</v>
      </c>
      <c r="I128" s="177">
        <f t="shared" si="1"/>
        <v>0</v>
      </c>
      <c r="J128" s="176"/>
      <c r="K128" s="177">
        <f t="shared" si="2"/>
        <v>0</v>
      </c>
      <c r="O128" s="169">
        <v>2</v>
      </c>
      <c r="AA128" s="144">
        <v>12</v>
      </c>
      <c r="AB128" s="144">
        <v>0</v>
      </c>
      <c r="AC128" s="144">
        <v>89</v>
      </c>
      <c r="AZ128" s="144">
        <v>4</v>
      </c>
      <c r="BA128" s="144">
        <f t="shared" si="3"/>
        <v>0</v>
      </c>
      <c r="BB128" s="144">
        <f t="shared" si="4"/>
        <v>0</v>
      </c>
      <c r="BC128" s="144">
        <f t="shared" si="5"/>
        <v>0</v>
      </c>
      <c r="BD128" s="144">
        <f t="shared" si="6"/>
        <v>0</v>
      </c>
      <c r="BE128" s="144">
        <f t="shared" si="7"/>
        <v>0</v>
      </c>
      <c r="CA128" s="169">
        <v>12</v>
      </c>
      <c r="CB128" s="169">
        <v>0</v>
      </c>
    </row>
    <row r="129" spans="1:80" ht="12.75">
      <c r="A129" s="170">
        <v>49</v>
      </c>
      <c r="B129" s="171" t="s">
        <v>28</v>
      </c>
      <c r="C129" s="172" t="s">
        <v>223</v>
      </c>
      <c r="D129" s="173" t="s">
        <v>69</v>
      </c>
      <c r="E129" s="174">
        <v>4</v>
      </c>
      <c r="F129" s="174">
        <v>0</v>
      </c>
      <c r="G129" s="175">
        <f t="shared" si="0"/>
        <v>0</v>
      </c>
      <c r="H129" s="176">
        <v>0</v>
      </c>
      <c r="I129" s="177">
        <f t="shared" si="1"/>
        <v>0</v>
      </c>
      <c r="J129" s="176"/>
      <c r="K129" s="177">
        <f t="shared" si="2"/>
        <v>0</v>
      </c>
      <c r="O129" s="169">
        <v>2</v>
      </c>
      <c r="AA129" s="144">
        <v>12</v>
      </c>
      <c r="AB129" s="144">
        <v>0</v>
      </c>
      <c r="AC129" s="144">
        <v>88</v>
      </c>
      <c r="AZ129" s="144">
        <v>4</v>
      </c>
      <c r="BA129" s="144">
        <f t="shared" si="3"/>
        <v>0</v>
      </c>
      <c r="BB129" s="144">
        <f t="shared" si="4"/>
        <v>0</v>
      </c>
      <c r="BC129" s="144">
        <f t="shared" si="5"/>
        <v>0</v>
      </c>
      <c r="BD129" s="144">
        <f t="shared" si="6"/>
        <v>0</v>
      </c>
      <c r="BE129" s="144">
        <f t="shared" si="7"/>
        <v>0</v>
      </c>
      <c r="CA129" s="169">
        <v>12</v>
      </c>
      <c r="CB129" s="169">
        <v>0</v>
      </c>
    </row>
    <row r="130" spans="1:80" ht="12.75">
      <c r="A130" s="170">
        <v>50</v>
      </c>
      <c r="B130" s="171" t="s">
        <v>28</v>
      </c>
      <c r="C130" s="172" t="s">
        <v>224</v>
      </c>
      <c r="D130" s="173" t="s">
        <v>69</v>
      </c>
      <c r="E130" s="174">
        <v>1</v>
      </c>
      <c r="F130" s="174">
        <v>0</v>
      </c>
      <c r="G130" s="175">
        <f t="shared" si="0"/>
        <v>0</v>
      </c>
      <c r="H130" s="176">
        <v>0</v>
      </c>
      <c r="I130" s="177">
        <f t="shared" si="1"/>
        <v>0</v>
      </c>
      <c r="J130" s="176"/>
      <c r="K130" s="177">
        <f t="shared" si="2"/>
        <v>0</v>
      </c>
      <c r="O130" s="169">
        <v>2</v>
      </c>
      <c r="AA130" s="144">
        <v>12</v>
      </c>
      <c r="AB130" s="144">
        <v>0</v>
      </c>
      <c r="AC130" s="144">
        <v>85</v>
      </c>
      <c r="AZ130" s="144">
        <v>4</v>
      </c>
      <c r="BA130" s="144">
        <f t="shared" si="3"/>
        <v>0</v>
      </c>
      <c r="BB130" s="144">
        <f t="shared" si="4"/>
        <v>0</v>
      </c>
      <c r="BC130" s="144">
        <f t="shared" si="5"/>
        <v>0</v>
      </c>
      <c r="BD130" s="144">
        <f t="shared" si="6"/>
        <v>0</v>
      </c>
      <c r="BE130" s="144">
        <f t="shared" si="7"/>
        <v>0</v>
      </c>
      <c r="CA130" s="169">
        <v>12</v>
      </c>
      <c r="CB130" s="169">
        <v>0</v>
      </c>
    </row>
    <row r="131" spans="1:80" ht="12.75">
      <c r="A131" s="170">
        <v>51</v>
      </c>
      <c r="B131" s="171" t="s">
        <v>28</v>
      </c>
      <c r="C131" s="172" t="s">
        <v>225</v>
      </c>
      <c r="D131" s="173" t="s">
        <v>69</v>
      </c>
      <c r="E131" s="174">
        <v>1</v>
      </c>
      <c r="F131" s="174">
        <v>0</v>
      </c>
      <c r="G131" s="175">
        <f t="shared" si="0"/>
        <v>0</v>
      </c>
      <c r="H131" s="176">
        <v>0</v>
      </c>
      <c r="I131" s="177">
        <f t="shared" si="1"/>
        <v>0</v>
      </c>
      <c r="J131" s="176"/>
      <c r="K131" s="177">
        <f t="shared" si="2"/>
        <v>0</v>
      </c>
      <c r="O131" s="169">
        <v>2</v>
      </c>
      <c r="AA131" s="144">
        <v>12</v>
      </c>
      <c r="AB131" s="144">
        <v>0</v>
      </c>
      <c r="AC131" s="144">
        <v>82</v>
      </c>
      <c r="AZ131" s="144">
        <v>4</v>
      </c>
      <c r="BA131" s="144">
        <f t="shared" si="3"/>
        <v>0</v>
      </c>
      <c r="BB131" s="144">
        <f t="shared" si="4"/>
        <v>0</v>
      </c>
      <c r="BC131" s="144">
        <f t="shared" si="5"/>
        <v>0</v>
      </c>
      <c r="BD131" s="144">
        <f t="shared" si="6"/>
        <v>0</v>
      </c>
      <c r="BE131" s="144">
        <f t="shared" si="7"/>
        <v>0</v>
      </c>
      <c r="CA131" s="169">
        <v>12</v>
      </c>
      <c r="CB131" s="169">
        <v>0</v>
      </c>
    </row>
    <row r="132" spans="1:80" ht="12.75">
      <c r="A132" s="170">
        <v>52</v>
      </c>
      <c r="B132" s="171" t="s">
        <v>28</v>
      </c>
      <c r="C132" s="172" t="s">
        <v>226</v>
      </c>
      <c r="D132" s="173" t="s">
        <v>69</v>
      </c>
      <c r="E132" s="174">
        <v>1</v>
      </c>
      <c r="F132" s="174">
        <v>0</v>
      </c>
      <c r="G132" s="175">
        <f t="shared" si="0"/>
        <v>0</v>
      </c>
      <c r="H132" s="176">
        <v>0</v>
      </c>
      <c r="I132" s="177">
        <f t="shared" si="1"/>
        <v>0</v>
      </c>
      <c r="J132" s="176"/>
      <c r="K132" s="177">
        <f t="shared" si="2"/>
        <v>0</v>
      </c>
      <c r="O132" s="169">
        <v>2</v>
      </c>
      <c r="AA132" s="144">
        <v>12</v>
      </c>
      <c r="AB132" s="144">
        <v>0</v>
      </c>
      <c r="AC132" s="144">
        <v>81</v>
      </c>
      <c r="AZ132" s="144">
        <v>4</v>
      </c>
      <c r="BA132" s="144">
        <f t="shared" si="3"/>
        <v>0</v>
      </c>
      <c r="BB132" s="144">
        <f t="shared" si="4"/>
        <v>0</v>
      </c>
      <c r="BC132" s="144">
        <f t="shared" si="5"/>
        <v>0</v>
      </c>
      <c r="BD132" s="144">
        <f t="shared" si="6"/>
        <v>0</v>
      </c>
      <c r="BE132" s="144">
        <f t="shared" si="7"/>
        <v>0</v>
      </c>
      <c r="CA132" s="169">
        <v>12</v>
      </c>
      <c r="CB132" s="169">
        <v>0</v>
      </c>
    </row>
    <row r="133" spans="1:80" ht="12.75">
      <c r="A133" s="170">
        <v>53</v>
      </c>
      <c r="B133" s="171" t="s">
        <v>28</v>
      </c>
      <c r="C133" s="172" t="s">
        <v>227</v>
      </c>
      <c r="D133" s="173" t="s">
        <v>69</v>
      </c>
      <c r="E133" s="174">
        <v>1</v>
      </c>
      <c r="F133" s="174">
        <v>0</v>
      </c>
      <c r="G133" s="175">
        <f t="shared" si="0"/>
        <v>0</v>
      </c>
      <c r="H133" s="176">
        <v>0</v>
      </c>
      <c r="I133" s="177">
        <f t="shared" si="1"/>
        <v>0</v>
      </c>
      <c r="J133" s="176"/>
      <c r="K133" s="177">
        <f t="shared" si="2"/>
        <v>0</v>
      </c>
      <c r="O133" s="169">
        <v>2</v>
      </c>
      <c r="AA133" s="144">
        <v>12</v>
      </c>
      <c r="AB133" s="144">
        <v>0</v>
      </c>
      <c r="AC133" s="144">
        <v>84</v>
      </c>
      <c r="AZ133" s="144">
        <v>4</v>
      </c>
      <c r="BA133" s="144">
        <f t="shared" si="3"/>
        <v>0</v>
      </c>
      <c r="BB133" s="144">
        <f t="shared" si="4"/>
        <v>0</v>
      </c>
      <c r="BC133" s="144">
        <f t="shared" si="5"/>
        <v>0</v>
      </c>
      <c r="BD133" s="144">
        <f t="shared" si="6"/>
        <v>0</v>
      </c>
      <c r="BE133" s="144">
        <f t="shared" si="7"/>
        <v>0</v>
      </c>
      <c r="CA133" s="169">
        <v>12</v>
      </c>
      <c r="CB133" s="169">
        <v>0</v>
      </c>
    </row>
    <row r="134" spans="1:80" ht="24">
      <c r="A134" s="170">
        <v>54</v>
      </c>
      <c r="B134" s="171" t="s">
        <v>28</v>
      </c>
      <c r="C134" s="172" t="s">
        <v>228</v>
      </c>
      <c r="D134" s="173" t="s">
        <v>69</v>
      </c>
      <c r="E134" s="174">
        <v>1</v>
      </c>
      <c r="F134" s="174">
        <v>0</v>
      </c>
      <c r="G134" s="175">
        <f t="shared" si="0"/>
        <v>0</v>
      </c>
      <c r="H134" s="176">
        <v>0</v>
      </c>
      <c r="I134" s="177">
        <f t="shared" si="1"/>
        <v>0</v>
      </c>
      <c r="J134" s="176"/>
      <c r="K134" s="177">
        <f t="shared" si="2"/>
        <v>0</v>
      </c>
      <c r="O134" s="169">
        <v>2</v>
      </c>
      <c r="AA134" s="144">
        <v>12</v>
      </c>
      <c r="AB134" s="144">
        <v>0</v>
      </c>
      <c r="AC134" s="144">
        <v>83</v>
      </c>
      <c r="AZ134" s="144">
        <v>4</v>
      </c>
      <c r="BA134" s="144">
        <f t="shared" si="3"/>
        <v>0</v>
      </c>
      <c r="BB134" s="144">
        <f t="shared" si="4"/>
        <v>0</v>
      </c>
      <c r="BC134" s="144">
        <f t="shared" si="5"/>
        <v>0</v>
      </c>
      <c r="BD134" s="144">
        <f t="shared" si="6"/>
        <v>0</v>
      </c>
      <c r="BE134" s="144">
        <f t="shared" si="7"/>
        <v>0</v>
      </c>
      <c r="CA134" s="169">
        <v>12</v>
      </c>
      <c r="CB134" s="169">
        <v>0</v>
      </c>
    </row>
    <row r="135" spans="1:80" ht="12.75">
      <c r="A135" s="170">
        <v>55</v>
      </c>
      <c r="B135" s="171" t="s">
        <v>28</v>
      </c>
      <c r="C135" s="172" t="s">
        <v>229</v>
      </c>
      <c r="D135" s="173" t="s">
        <v>230</v>
      </c>
      <c r="E135" s="174">
        <v>200</v>
      </c>
      <c r="F135" s="174">
        <v>0</v>
      </c>
      <c r="G135" s="175">
        <f t="shared" si="0"/>
        <v>0</v>
      </c>
      <c r="H135" s="176">
        <v>0</v>
      </c>
      <c r="I135" s="177">
        <f t="shared" si="1"/>
        <v>0</v>
      </c>
      <c r="J135" s="176"/>
      <c r="K135" s="177">
        <f t="shared" si="2"/>
        <v>0</v>
      </c>
      <c r="O135" s="169">
        <v>2</v>
      </c>
      <c r="AA135" s="144">
        <v>12</v>
      </c>
      <c r="AB135" s="144">
        <v>0</v>
      </c>
      <c r="AC135" s="144">
        <v>96</v>
      </c>
      <c r="AZ135" s="144">
        <v>4</v>
      </c>
      <c r="BA135" s="144">
        <f t="shared" si="3"/>
        <v>0</v>
      </c>
      <c r="BB135" s="144">
        <f t="shared" si="4"/>
        <v>0</v>
      </c>
      <c r="BC135" s="144">
        <f t="shared" si="5"/>
        <v>0</v>
      </c>
      <c r="BD135" s="144">
        <f t="shared" si="6"/>
        <v>0</v>
      </c>
      <c r="BE135" s="144">
        <f t="shared" si="7"/>
        <v>0</v>
      </c>
      <c r="CA135" s="169">
        <v>12</v>
      </c>
      <c r="CB135" s="169">
        <v>0</v>
      </c>
    </row>
    <row r="136" spans="1:80" ht="12.75">
      <c r="A136" s="170">
        <v>56</v>
      </c>
      <c r="B136" s="171" t="s">
        <v>28</v>
      </c>
      <c r="C136" s="172" t="s">
        <v>231</v>
      </c>
      <c r="D136" s="173" t="s">
        <v>232</v>
      </c>
      <c r="E136" s="174">
        <v>16</v>
      </c>
      <c r="F136" s="174">
        <v>0</v>
      </c>
      <c r="G136" s="175">
        <f t="shared" si="0"/>
        <v>0</v>
      </c>
      <c r="H136" s="176">
        <v>0</v>
      </c>
      <c r="I136" s="177">
        <f t="shared" si="1"/>
        <v>0</v>
      </c>
      <c r="J136" s="176"/>
      <c r="K136" s="177">
        <f t="shared" si="2"/>
        <v>0</v>
      </c>
      <c r="O136" s="169">
        <v>2</v>
      </c>
      <c r="AA136" s="144">
        <v>12</v>
      </c>
      <c r="AB136" s="144">
        <v>0</v>
      </c>
      <c r="AC136" s="144">
        <v>95</v>
      </c>
      <c r="AZ136" s="144">
        <v>4</v>
      </c>
      <c r="BA136" s="144">
        <f t="shared" si="3"/>
        <v>0</v>
      </c>
      <c r="BB136" s="144">
        <f t="shared" si="4"/>
        <v>0</v>
      </c>
      <c r="BC136" s="144">
        <f t="shared" si="5"/>
        <v>0</v>
      </c>
      <c r="BD136" s="144">
        <f t="shared" si="6"/>
        <v>0</v>
      </c>
      <c r="BE136" s="144">
        <f t="shared" si="7"/>
        <v>0</v>
      </c>
      <c r="CA136" s="169">
        <v>12</v>
      </c>
      <c r="CB136" s="169">
        <v>0</v>
      </c>
    </row>
    <row r="137" spans="1:80" ht="12.75">
      <c r="A137" s="170">
        <v>57</v>
      </c>
      <c r="B137" s="171" t="s">
        <v>28</v>
      </c>
      <c r="C137" s="172" t="s">
        <v>233</v>
      </c>
      <c r="D137" s="173" t="s">
        <v>69</v>
      </c>
      <c r="E137" s="174">
        <v>1</v>
      </c>
      <c r="F137" s="174">
        <v>0</v>
      </c>
      <c r="G137" s="175">
        <f t="shared" si="0"/>
        <v>0</v>
      </c>
      <c r="H137" s="176">
        <v>0</v>
      </c>
      <c r="I137" s="177">
        <f t="shared" si="1"/>
        <v>0</v>
      </c>
      <c r="J137" s="176"/>
      <c r="K137" s="177">
        <f t="shared" si="2"/>
        <v>0</v>
      </c>
      <c r="O137" s="169">
        <v>2</v>
      </c>
      <c r="AA137" s="144">
        <v>12</v>
      </c>
      <c r="AB137" s="144">
        <v>0</v>
      </c>
      <c r="AC137" s="144">
        <v>98</v>
      </c>
      <c r="AZ137" s="144">
        <v>4</v>
      </c>
      <c r="BA137" s="144">
        <f t="shared" si="3"/>
        <v>0</v>
      </c>
      <c r="BB137" s="144">
        <f t="shared" si="4"/>
        <v>0</v>
      </c>
      <c r="BC137" s="144">
        <f t="shared" si="5"/>
        <v>0</v>
      </c>
      <c r="BD137" s="144">
        <f t="shared" si="6"/>
        <v>0</v>
      </c>
      <c r="BE137" s="144">
        <f t="shared" si="7"/>
        <v>0</v>
      </c>
      <c r="CA137" s="169">
        <v>12</v>
      </c>
      <c r="CB137" s="169">
        <v>0</v>
      </c>
    </row>
    <row r="138" spans="1:80" ht="12.75">
      <c r="A138" s="170">
        <v>58</v>
      </c>
      <c r="B138" s="171" t="s">
        <v>28</v>
      </c>
      <c r="C138" s="172" t="s">
        <v>234</v>
      </c>
      <c r="D138" s="173" t="s">
        <v>232</v>
      </c>
      <c r="E138" s="174">
        <v>7</v>
      </c>
      <c r="F138" s="174">
        <v>0</v>
      </c>
      <c r="G138" s="175">
        <f t="shared" si="0"/>
        <v>0</v>
      </c>
      <c r="H138" s="176">
        <v>0</v>
      </c>
      <c r="I138" s="177">
        <f t="shared" si="1"/>
        <v>0</v>
      </c>
      <c r="J138" s="176"/>
      <c r="K138" s="177">
        <f t="shared" si="2"/>
        <v>0</v>
      </c>
      <c r="O138" s="169">
        <v>2</v>
      </c>
      <c r="AA138" s="144">
        <v>12</v>
      </c>
      <c r="AB138" s="144">
        <v>0</v>
      </c>
      <c r="AC138" s="144">
        <v>97</v>
      </c>
      <c r="AZ138" s="144">
        <v>4</v>
      </c>
      <c r="BA138" s="144">
        <f t="shared" si="3"/>
        <v>0</v>
      </c>
      <c r="BB138" s="144">
        <f t="shared" si="4"/>
        <v>0</v>
      </c>
      <c r="BC138" s="144">
        <f t="shared" si="5"/>
        <v>0</v>
      </c>
      <c r="BD138" s="144">
        <f t="shared" si="6"/>
        <v>0</v>
      </c>
      <c r="BE138" s="144">
        <f t="shared" si="7"/>
        <v>0</v>
      </c>
      <c r="CA138" s="169">
        <v>12</v>
      </c>
      <c r="CB138" s="169">
        <v>0</v>
      </c>
    </row>
    <row r="139" spans="1:80" ht="12.75">
      <c r="A139" s="170">
        <v>59</v>
      </c>
      <c r="B139" s="171" t="s">
        <v>28</v>
      </c>
      <c r="C139" s="172" t="s">
        <v>235</v>
      </c>
      <c r="D139" s="173" t="s">
        <v>232</v>
      </c>
      <c r="E139" s="174">
        <v>7</v>
      </c>
      <c r="F139" s="174">
        <v>0</v>
      </c>
      <c r="G139" s="175">
        <f t="shared" si="0"/>
        <v>0</v>
      </c>
      <c r="H139" s="176">
        <v>0</v>
      </c>
      <c r="I139" s="177">
        <f t="shared" si="1"/>
        <v>0</v>
      </c>
      <c r="J139" s="176"/>
      <c r="K139" s="177">
        <f t="shared" si="2"/>
        <v>0</v>
      </c>
      <c r="O139" s="169">
        <v>2</v>
      </c>
      <c r="AA139" s="144">
        <v>12</v>
      </c>
      <c r="AB139" s="144">
        <v>0</v>
      </c>
      <c r="AC139" s="144">
        <v>94</v>
      </c>
      <c r="AZ139" s="144">
        <v>4</v>
      </c>
      <c r="BA139" s="144">
        <f t="shared" si="3"/>
        <v>0</v>
      </c>
      <c r="BB139" s="144">
        <f t="shared" si="4"/>
        <v>0</v>
      </c>
      <c r="BC139" s="144">
        <f t="shared" si="5"/>
        <v>0</v>
      </c>
      <c r="BD139" s="144">
        <f t="shared" si="6"/>
        <v>0</v>
      </c>
      <c r="BE139" s="144">
        <f t="shared" si="7"/>
        <v>0</v>
      </c>
      <c r="CA139" s="169">
        <v>12</v>
      </c>
      <c r="CB139" s="169">
        <v>0</v>
      </c>
    </row>
    <row r="140" spans="1:80" ht="12.75">
      <c r="A140" s="170">
        <v>60</v>
      </c>
      <c r="B140" s="171" t="s">
        <v>28</v>
      </c>
      <c r="C140" s="172" t="s">
        <v>236</v>
      </c>
      <c r="D140" s="173" t="s">
        <v>69</v>
      </c>
      <c r="E140" s="174">
        <v>2</v>
      </c>
      <c r="F140" s="174">
        <v>0</v>
      </c>
      <c r="G140" s="175">
        <f t="shared" si="0"/>
        <v>0</v>
      </c>
      <c r="H140" s="176">
        <v>0</v>
      </c>
      <c r="I140" s="177">
        <f t="shared" si="1"/>
        <v>0</v>
      </c>
      <c r="J140" s="176"/>
      <c r="K140" s="177">
        <f t="shared" si="2"/>
        <v>0</v>
      </c>
      <c r="O140" s="169">
        <v>2</v>
      </c>
      <c r="AA140" s="144">
        <v>12</v>
      </c>
      <c r="AB140" s="144">
        <v>0</v>
      </c>
      <c r="AC140" s="144">
        <v>91</v>
      </c>
      <c r="AZ140" s="144">
        <v>4</v>
      </c>
      <c r="BA140" s="144">
        <f t="shared" si="3"/>
        <v>0</v>
      </c>
      <c r="BB140" s="144">
        <f t="shared" si="4"/>
        <v>0</v>
      </c>
      <c r="BC140" s="144">
        <f t="shared" si="5"/>
        <v>0</v>
      </c>
      <c r="BD140" s="144">
        <f t="shared" si="6"/>
        <v>0</v>
      </c>
      <c r="BE140" s="144">
        <f t="shared" si="7"/>
        <v>0</v>
      </c>
      <c r="CA140" s="169">
        <v>12</v>
      </c>
      <c r="CB140" s="169">
        <v>0</v>
      </c>
    </row>
    <row r="141" spans="1:80" ht="12.75">
      <c r="A141" s="170">
        <v>61</v>
      </c>
      <c r="B141" s="171" t="s">
        <v>28</v>
      </c>
      <c r="C141" s="172" t="s">
        <v>237</v>
      </c>
      <c r="D141" s="173" t="s">
        <v>69</v>
      </c>
      <c r="E141" s="174">
        <v>1</v>
      </c>
      <c r="F141" s="174">
        <v>0</v>
      </c>
      <c r="G141" s="175">
        <f t="shared" si="0"/>
        <v>0</v>
      </c>
      <c r="H141" s="176">
        <v>0</v>
      </c>
      <c r="I141" s="177">
        <f t="shared" si="1"/>
        <v>0</v>
      </c>
      <c r="J141" s="176"/>
      <c r="K141" s="177">
        <f t="shared" si="2"/>
        <v>0</v>
      </c>
      <c r="O141" s="169">
        <v>2</v>
      </c>
      <c r="AA141" s="144">
        <v>12</v>
      </c>
      <c r="AB141" s="144">
        <v>0</v>
      </c>
      <c r="AC141" s="144">
        <v>90</v>
      </c>
      <c r="AZ141" s="144">
        <v>4</v>
      </c>
      <c r="BA141" s="144">
        <f t="shared" si="3"/>
        <v>0</v>
      </c>
      <c r="BB141" s="144">
        <f t="shared" si="4"/>
        <v>0</v>
      </c>
      <c r="BC141" s="144">
        <f t="shared" si="5"/>
        <v>0</v>
      </c>
      <c r="BD141" s="144">
        <f t="shared" si="6"/>
        <v>0</v>
      </c>
      <c r="BE141" s="144">
        <f t="shared" si="7"/>
        <v>0</v>
      </c>
      <c r="CA141" s="169">
        <v>12</v>
      </c>
      <c r="CB141" s="169">
        <v>0</v>
      </c>
    </row>
    <row r="142" spans="1:80" ht="12.75">
      <c r="A142" s="170">
        <v>62</v>
      </c>
      <c r="B142" s="171" t="s">
        <v>28</v>
      </c>
      <c r="C142" s="172" t="s">
        <v>238</v>
      </c>
      <c r="D142" s="173" t="s">
        <v>175</v>
      </c>
      <c r="E142" s="174">
        <v>55</v>
      </c>
      <c r="F142" s="174">
        <v>0</v>
      </c>
      <c r="G142" s="175">
        <f t="shared" si="0"/>
        <v>0</v>
      </c>
      <c r="H142" s="176">
        <v>0</v>
      </c>
      <c r="I142" s="177">
        <f t="shared" si="1"/>
        <v>0</v>
      </c>
      <c r="J142" s="176"/>
      <c r="K142" s="177">
        <f t="shared" si="2"/>
        <v>0</v>
      </c>
      <c r="O142" s="169">
        <v>2</v>
      </c>
      <c r="AA142" s="144">
        <v>12</v>
      </c>
      <c r="AB142" s="144">
        <v>0</v>
      </c>
      <c r="AC142" s="144">
        <v>93</v>
      </c>
      <c r="AZ142" s="144">
        <v>4</v>
      </c>
      <c r="BA142" s="144">
        <f t="shared" si="3"/>
        <v>0</v>
      </c>
      <c r="BB142" s="144">
        <f t="shared" si="4"/>
        <v>0</v>
      </c>
      <c r="BC142" s="144">
        <f t="shared" si="5"/>
        <v>0</v>
      </c>
      <c r="BD142" s="144">
        <f t="shared" si="6"/>
        <v>0</v>
      </c>
      <c r="BE142" s="144">
        <f t="shared" si="7"/>
        <v>0</v>
      </c>
      <c r="CA142" s="169">
        <v>12</v>
      </c>
      <c r="CB142" s="169">
        <v>0</v>
      </c>
    </row>
    <row r="143" spans="1:80" ht="12.75">
      <c r="A143" s="170">
        <v>63</v>
      </c>
      <c r="B143" s="171" t="s">
        <v>28</v>
      </c>
      <c r="C143" s="172" t="s">
        <v>239</v>
      </c>
      <c r="D143" s="173" t="s">
        <v>69</v>
      </c>
      <c r="E143" s="174">
        <v>2</v>
      </c>
      <c r="F143" s="174">
        <v>0</v>
      </c>
      <c r="G143" s="175">
        <f t="shared" si="0"/>
        <v>0</v>
      </c>
      <c r="H143" s="176">
        <v>0</v>
      </c>
      <c r="I143" s="177">
        <f t="shared" si="1"/>
        <v>0</v>
      </c>
      <c r="J143" s="176"/>
      <c r="K143" s="177">
        <f t="shared" si="2"/>
        <v>0</v>
      </c>
      <c r="O143" s="169">
        <v>2</v>
      </c>
      <c r="AA143" s="144">
        <v>12</v>
      </c>
      <c r="AB143" s="144">
        <v>0</v>
      </c>
      <c r="AC143" s="144">
        <v>92</v>
      </c>
      <c r="AZ143" s="144">
        <v>4</v>
      </c>
      <c r="BA143" s="144">
        <f t="shared" si="3"/>
        <v>0</v>
      </c>
      <c r="BB143" s="144">
        <f t="shared" si="4"/>
        <v>0</v>
      </c>
      <c r="BC143" s="144">
        <f t="shared" si="5"/>
        <v>0</v>
      </c>
      <c r="BD143" s="144">
        <f t="shared" si="6"/>
        <v>0</v>
      </c>
      <c r="BE143" s="144">
        <f t="shared" si="7"/>
        <v>0</v>
      </c>
      <c r="CA143" s="169">
        <v>12</v>
      </c>
      <c r="CB143" s="169">
        <v>0</v>
      </c>
    </row>
    <row r="144" spans="1:80" ht="12.75">
      <c r="A144" s="170">
        <v>64</v>
      </c>
      <c r="B144" s="171" t="s">
        <v>28</v>
      </c>
      <c r="C144" s="172" t="s">
        <v>240</v>
      </c>
      <c r="D144" s="173" t="s">
        <v>175</v>
      </c>
      <c r="E144" s="174">
        <v>150</v>
      </c>
      <c r="F144" s="174">
        <v>0</v>
      </c>
      <c r="G144" s="175">
        <f t="shared" si="0"/>
        <v>0</v>
      </c>
      <c r="H144" s="176">
        <v>0</v>
      </c>
      <c r="I144" s="177">
        <f t="shared" si="1"/>
        <v>0</v>
      </c>
      <c r="J144" s="176"/>
      <c r="K144" s="177">
        <f t="shared" si="2"/>
        <v>0</v>
      </c>
      <c r="O144" s="169">
        <v>2</v>
      </c>
      <c r="AA144" s="144">
        <v>12</v>
      </c>
      <c r="AB144" s="144">
        <v>0</v>
      </c>
      <c r="AC144" s="144">
        <v>66</v>
      </c>
      <c r="AZ144" s="144">
        <v>4</v>
      </c>
      <c r="BA144" s="144">
        <f t="shared" si="3"/>
        <v>0</v>
      </c>
      <c r="BB144" s="144">
        <f t="shared" si="4"/>
        <v>0</v>
      </c>
      <c r="BC144" s="144">
        <f t="shared" si="5"/>
        <v>0</v>
      </c>
      <c r="BD144" s="144">
        <f t="shared" si="6"/>
        <v>0</v>
      </c>
      <c r="BE144" s="144">
        <f t="shared" si="7"/>
        <v>0</v>
      </c>
      <c r="CA144" s="169">
        <v>12</v>
      </c>
      <c r="CB144" s="169">
        <v>0</v>
      </c>
    </row>
    <row r="145" spans="1:80" ht="24">
      <c r="A145" s="170">
        <v>65</v>
      </c>
      <c r="B145" s="171" t="s">
        <v>28</v>
      </c>
      <c r="C145" s="172" t="s">
        <v>241</v>
      </c>
      <c r="D145" s="173" t="s">
        <v>175</v>
      </c>
      <c r="E145" s="174">
        <v>15</v>
      </c>
      <c r="F145" s="174">
        <v>0</v>
      </c>
      <c r="G145" s="175">
        <f t="shared" si="0"/>
        <v>0</v>
      </c>
      <c r="H145" s="176">
        <v>0</v>
      </c>
      <c r="I145" s="177">
        <f t="shared" si="1"/>
        <v>0</v>
      </c>
      <c r="J145" s="176"/>
      <c r="K145" s="177">
        <f t="shared" si="2"/>
        <v>0</v>
      </c>
      <c r="O145" s="169">
        <v>2</v>
      </c>
      <c r="AA145" s="144">
        <v>12</v>
      </c>
      <c r="AB145" s="144">
        <v>0</v>
      </c>
      <c r="AC145" s="144">
        <v>65</v>
      </c>
      <c r="AZ145" s="144">
        <v>4</v>
      </c>
      <c r="BA145" s="144">
        <f t="shared" si="3"/>
        <v>0</v>
      </c>
      <c r="BB145" s="144">
        <f t="shared" si="4"/>
        <v>0</v>
      </c>
      <c r="BC145" s="144">
        <f t="shared" si="5"/>
        <v>0</v>
      </c>
      <c r="BD145" s="144">
        <f t="shared" si="6"/>
        <v>0</v>
      </c>
      <c r="BE145" s="144">
        <f t="shared" si="7"/>
        <v>0</v>
      </c>
      <c r="CA145" s="169">
        <v>12</v>
      </c>
      <c r="CB145" s="169">
        <v>0</v>
      </c>
    </row>
    <row r="146" spans="1:80" ht="12.75">
      <c r="A146" s="170">
        <v>66</v>
      </c>
      <c r="B146" s="171" t="s">
        <v>28</v>
      </c>
      <c r="C146" s="172" t="s">
        <v>242</v>
      </c>
      <c r="D146" s="173" t="s">
        <v>175</v>
      </c>
      <c r="E146" s="174">
        <v>15</v>
      </c>
      <c r="F146" s="174">
        <v>0</v>
      </c>
      <c r="G146" s="175">
        <f t="shared" si="0"/>
        <v>0</v>
      </c>
      <c r="H146" s="176">
        <v>0</v>
      </c>
      <c r="I146" s="177">
        <f t="shared" si="1"/>
        <v>0</v>
      </c>
      <c r="J146" s="176"/>
      <c r="K146" s="177">
        <f t="shared" si="2"/>
        <v>0</v>
      </c>
      <c r="O146" s="169">
        <v>2</v>
      </c>
      <c r="AA146" s="144">
        <v>12</v>
      </c>
      <c r="AB146" s="144">
        <v>0</v>
      </c>
      <c r="AC146" s="144">
        <v>67</v>
      </c>
      <c r="AZ146" s="144">
        <v>4</v>
      </c>
      <c r="BA146" s="144">
        <f t="shared" si="3"/>
        <v>0</v>
      </c>
      <c r="BB146" s="144">
        <f t="shared" si="4"/>
        <v>0</v>
      </c>
      <c r="BC146" s="144">
        <f t="shared" si="5"/>
        <v>0</v>
      </c>
      <c r="BD146" s="144">
        <f t="shared" si="6"/>
        <v>0</v>
      </c>
      <c r="BE146" s="144">
        <f t="shared" si="7"/>
        <v>0</v>
      </c>
      <c r="CA146" s="169">
        <v>12</v>
      </c>
      <c r="CB146" s="169">
        <v>0</v>
      </c>
    </row>
    <row r="147" spans="1:80" ht="12.75">
      <c r="A147" s="170">
        <v>67</v>
      </c>
      <c r="B147" s="171" t="s">
        <v>28</v>
      </c>
      <c r="C147" s="172" t="s">
        <v>243</v>
      </c>
      <c r="D147" s="173" t="s">
        <v>175</v>
      </c>
      <c r="E147" s="174">
        <v>275</v>
      </c>
      <c r="F147" s="174">
        <v>0</v>
      </c>
      <c r="G147" s="175">
        <f t="shared" si="0"/>
        <v>0</v>
      </c>
      <c r="H147" s="176">
        <v>0</v>
      </c>
      <c r="I147" s="177">
        <f t="shared" si="1"/>
        <v>0</v>
      </c>
      <c r="J147" s="176"/>
      <c r="K147" s="177">
        <f t="shared" si="2"/>
        <v>0</v>
      </c>
      <c r="O147" s="169">
        <v>2</v>
      </c>
      <c r="AA147" s="144">
        <v>12</v>
      </c>
      <c r="AB147" s="144">
        <v>0</v>
      </c>
      <c r="AC147" s="144">
        <v>69</v>
      </c>
      <c r="AZ147" s="144">
        <v>4</v>
      </c>
      <c r="BA147" s="144">
        <f t="shared" si="3"/>
        <v>0</v>
      </c>
      <c r="BB147" s="144">
        <f t="shared" si="4"/>
        <v>0</v>
      </c>
      <c r="BC147" s="144">
        <f t="shared" si="5"/>
        <v>0</v>
      </c>
      <c r="BD147" s="144">
        <f t="shared" si="6"/>
        <v>0</v>
      </c>
      <c r="BE147" s="144">
        <f t="shared" si="7"/>
        <v>0</v>
      </c>
      <c r="CA147" s="169">
        <v>12</v>
      </c>
      <c r="CB147" s="169">
        <v>0</v>
      </c>
    </row>
    <row r="148" spans="1:80" ht="12.75">
      <c r="A148" s="170">
        <v>68</v>
      </c>
      <c r="B148" s="171" t="s">
        <v>28</v>
      </c>
      <c r="C148" s="172" t="s">
        <v>244</v>
      </c>
      <c r="D148" s="173" t="s">
        <v>69</v>
      </c>
      <c r="E148" s="174">
        <v>49</v>
      </c>
      <c r="F148" s="174">
        <v>0</v>
      </c>
      <c r="G148" s="175">
        <f t="shared" si="0"/>
        <v>0</v>
      </c>
      <c r="H148" s="176">
        <v>0</v>
      </c>
      <c r="I148" s="177">
        <f t="shared" si="1"/>
        <v>0</v>
      </c>
      <c r="J148" s="176"/>
      <c r="K148" s="177">
        <f t="shared" si="2"/>
        <v>0</v>
      </c>
      <c r="O148" s="169">
        <v>2</v>
      </c>
      <c r="AA148" s="144">
        <v>12</v>
      </c>
      <c r="AB148" s="144">
        <v>0</v>
      </c>
      <c r="AC148" s="144">
        <v>68</v>
      </c>
      <c r="AZ148" s="144">
        <v>4</v>
      </c>
      <c r="BA148" s="144">
        <f t="shared" si="3"/>
        <v>0</v>
      </c>
      <c r="BB148" s="144">
        <f t="shared" si="4"/>
        <v>0</v>
      </c>
      <c r="BC148" s="144">
        <f t="shared" si="5"/>
        <v>0</v>
      </c>
      <c r="BD148" s="144">
        <f t="shared" si="6"/>
        <v>0</v>
      </c>
      <c r="BE148" s="144">
        <f t="shared" si="7"/>
        <v>0</v>
      </c>
      <c r="CA148" s="169">
        <v>12</v>
      </c>
      <c r="CB148" s="169">
        <v>0</v>
      </c>
    </row>
    <row r="149" spans="1:80" ht="24">
      <c r="A149" s="170">
        <v>69</v>
      </c>
      <c r="B149" s="171" t="s">
        <v>28</v>
      </c>
      <c r="C149" s="172" t="s">
        <v>245</v>
      </c>
      <c r="D149" s="173" t="s">
        <v>175</v>
      </c>
      <c r="E149" s="174">
        <v>15</v>
      </c>
      <c r="F149" s="174">
        <v>0</v>
      </c>
      <c r="G149" s="175">
        <f t="shared" si="0"/>
        <v>0</v>
      </c>
      <c r="H149" s="176">
        <v>0</v>
      </c>
      <c r="I149" s="177">
        <f t="shared" si="1"/>
        <v>0</v>
      </c>
      <c r="J149" s="176"/>
      <c r="K149" s="177">
        <f t="shared" si="2"/>
        <v>0</v>
      </c>
      <c r="O149" s="169">
        <v>2</v>
      </c>
      <c r="AA149" s="144">
        <v>12</v>
      </c>
      <c r="AB149" s="144">
        <v>0</v>
      </c>
      <c r="AC149" s="144">
        <v>64</v>
      </c>
      <c r="AZ149" s="144">
        <v>4</v>
      </c>
      <c r="BA149" s="144">
        <f t="shared" si="3"/>
        <v>0</v>
      </c>
      <c r="BB149" s="144">
        <f t="shared" si="4"/>
        <v>0</v>
      </c>
      <c r="BC149" s="144">
        <f t="shared" si="5"/>
        <v>0</v>
      </c>
      <c r="BD149" s="144">
        <f t="shared" si="6"/>
        <v>0</v>
      </c>
      <c r="BE149" s="144">
        <f t="shared" si="7"/>
        <v>0</v>
      </c>
      <c r="CA149" s="169">
        <v>12</v>
      </c>
      <c r="CB149" s="169">
        <v>0</v>
      </c>
    </row>
    <row r="150" spans="1:80" ht="12.75">
      <c r="A150" s="170">
        <v>70</v>
      </c>
      <c r="B150" s="171" t="s">
        <v>28</v>
      </c>
      <c r="C150" s="172" t="s">
        <v>246</v>
      </c>
      <c r="D150" s="173" t="s">
        <v>175</v>
      </c>
      <c r="E150" s="174">
        <v>280</v>
      </c>
      <c r="F150" s="174">
        <v>0</v>
      </c>
      <c r="G150" s="175">
        <f t="shared" si="0"/>
        <v>0</v>
      </c>
      <c r="H150" s="176">
        <v>0</v>
      </c>
      <c r="I150" s="177">
        <f t="shared" si="1"/>
        <v>0</v>
      </c>
      <c r="J150" s="176"/>
      <c r="K150" s="177">
        <f t="shared" si="2"/>
        <v>0</v>
      </c>
      <c r="O150" s="169">
        <v>2</v>
      </c>
      <c r="AA150" s="144">
        <v>12</v>
      </c>
      <c r="AB150" s="144">
        <v>0</v>
      </c>
      <c r="AC150" s="144">
        <v>60</v>
      </c>
      <c r="AZ150" s="144">
        <v>4</v>
      </c>
      <c r="BA150" s="144">
        <f t="shared" si="3"/>
        <v>0</v>
      </c>
      <c r="BB150" s="144">
        <f t="shared" si="4"/>
        <v>0</v>
      </c>
      <c r="BC150" s="144">
        <f t="shared" si="5"/>
        <v>0</v>
      </c>
      <c r="BD150" s="144">
        <f t="shared" si="6"/>
        <v>0</v>
      </c>
      <c r="BE150" s="144">
        <f t="shared" si="7"/>
        <v>0</v>
      </c>
      <c r="CA150" s="169">
        <v>12</v>
      </c>
      <c r="CB150" s="169">
        <v>0</v>
      </c>
    </row>
    <row r="151" spans="1:80" ht="24">
      <c r="A151" s="170">
        <v>71</v>
      </c>
      <c r="B151" s="171" t="s">
        <v>28</v>
      </c>
      <c r="C151" s="172" t="s">
        <v>247</v>
      </c>
      <c r="D151" s="173" t="s">
        <v>69</v>
      </c>
      <c r="E151" s="174">
        <v>1</v>
      </c>
      <c r="F151" s="174">
        <v>0</v>
      </c>
      <c r="G151" s="175">
        <f t="shared" si="0"/>
        <v>0</v>
      </c>
      <c r="H151" s="176">
        <v>0</v>
      </c>
      <c r="I151" s="177">
        <f t="shared" si="1"/>
        <v>0</v>
      </c>
      <c r="J151" s="176"/>
      <c r="K151" s="177">
        <f t="shared" si="2"/>
        <v>0</v>
      </c>
      <c r="O151" s="169">
        <v>2</v>
      </c>
      <c r="AA151" s="144">
        <v>12</v>
      </c>
      <c r="AB151" s="144">
        <v>0</v>
      </c>
      <c r="AC151" s="144">
        <v>59</v>
      </c>
      <c r="AZ151" s="144">
        <v>4</v>
      </c>
      <c r="BA151" s="144">
        <f t="shared" si="3"/>
        <v>0</v>
      </c>
      <c r="BB151" s="144">
        <f t="shared" si="4"/>
        <v>0</v>
      </c>
      <c r="BC151" s="144">
        <f t="shared" si="5"/>
        <v>0</v>
      </c>
      <c r="BD151" s="144">
        <f t="shared" si="6"/>
        <v>0</v>
      </c>
      <c r="BE151" s="144">
        <f t="shared" si="7"/>
        <v>0</v>
      </c>
      <c r="CA151" s="169">
        <v>12</v>
      </c>
      <c r="CB151" s="169">
        <v>0</v>
      </c>
    </row>
    <row r="152" spans="1:80" ht="12.75">
      <c r="A152" s="170">
        <v>72</v>
      </c>
      <c r="B152" s="171" t="s">
        <v>28</v>
      </c>
      <c r="C152" s="172" t="s">
        <v>248</v>
      </c>
      <c r="D152" s="173" t="s">
        <v>175</v>
      </c>
      <c r="E152" s="174">
        <v>60</v>
      </c>
      <c r="F152" s="174">
        <v>0</v>
      </c>
      <c r="G152" s="175">
        <f t="shared" si="0"/>
        <v>0</v>
      </c>
      <c r="H152" s="176">
        <v>0</v>
      </c>
      <c r="I152" s="177">
        <f t="shared" si="1"/>
        <v>0</v>
      </c>
      <c r="J152" s="176"/>
      <c r="K152" s="177">
        <f t="shared" si="2"/>
        <v>0</v>
      </c>
      <c r="O152" s="169">
        <v>2</v>
      </c>
      <c r="AA152" s="144">
        <v>12</v>
      </c>
      <c r="AB152" s="144">
        <v>0</v>
      </c>
      <c r="AC152" s="144">
        <v>61</v>
      </c>
      <c r="AZ152" s="144">
        <v>4</v>
      </c>
      <c r="BA152" s="144">
        <f t="shared" si="3"/>
        <v>0</v>
      </c>
      <c r="BB152" s="144">
        <f t="shared" si="4"/>
        <v>0</v>
      </c>
      <c r="BC152" s="144">
        <f t="shared" si="5"/>
        <v>0</v>
      </c>
      <c r="BD152" s="144">
        <f t="shared" si="6"/>
        <v>0</v>
      </c>
      <c r="BE152" s="144">
        <f t="shared" si="7"/>
        <v>0</v>
      </c>
      <c r="CA152" s="169">
        <v>12</v>
      </c>
      <c r="CB152" s="169">
        <v>0</v>
      </c>
    </row>
    <row r="153" spans="1:80" ht="12.75">
      <c r="A153" s="170">
        <v>73</v>
      </c>
      <c r="B153" s="171" t="s">
        <v>28</v>
      </c>
      <c r="C153" s="172" t="s">
        <v>249</v>
      </c>
      <c r="D153" s="173" t="s">
        <v>69</v>
      </c>
      <c r="E153" s="174">
        <v>9</v>
      </c>
      <c r="F153" s="174">
        <v>0</v>
      </c>
      <c r="G153" s="175">
        <f t="shared" si="0"/>
        <v>0</v>
      </c>
      <c r="H153" s="176">
        <v>0</v>
      </c>
      <c r="I153" s="177">
        <f t="shared" si="1"/>
        <v>0</v>
      </c>
      <c r="J153" s="176"/>
      <c r="K153" s="177">
        <f t="shared" si="2"/>
        <v>0</v>
      </c>
      <c r="O153" s="169">
        <v>2</v>
      </c>
      <c r="AA153" s="144">
        <v>12</v>
      </c>
      <c r="AB153" s="144">
        <v>0</v>
      </c>
      <c r="AC153" s="144">
        <v>63</v>
      </c>
      <c r="AZ153" s="144">
        <v>4</v>
      </c>
      <c r="BA153" s="144">
        <f t="shared" si="3"/>
        <v>0</v>
      </c>
      <c r="BB153" s="144">
        <f t="shared" si="4"/>
        <v>0</v>
      </c>
      <c r="BC153" s="144">
        <f t="shared" si="5"/>
        <v>0</v>
      </c>
      <c r="BD153" s="144">
        <f t="shared" si="6"/>
        <v>0</v>
      </c>
      <c r="BE153" s="144">
        <f t="shared" si="7"/>
        <v>0</v>
      </c>
      <c r="CA153" s="169">
        <v>12</v>
      </c>
      <c r="CB153" s="169">
        <v>0</v>
      </c>
    </row>
    <row r="154" spans="1:80" ht="12.75">
      <c r="A154" s="170">
        <v>74</v>
      </c>
      <c r="B154" s="171" t="s">
        <v>28</v>
      </c>
      <c r="C154" s="172" t="s">
        <v>250</v>
      </c>
      <c r="D154" s="173" t="s">
        <v>69</v>
      </c>
      <c r="E154" s="174">
        <v>1</v>
      </c>
      <c r="F154" s="174">
        <v>0</v>
      </c>
      <c r="G154" s="175">
        <f t="shared" si="0"/>
        <v>0</v>
      </c>
      <c r="H154" s="176">
        <v>0</v>
      </c>
      <c r="I154" s="177">
        <f t="shared" si="1"/>
        <v>0</v>
      </c>
      <c r="J154" s="176"/>
      <c r="K154" s="177">
        <f t="shared" si="2"/>
        <v>0</v>
      </c>
      <c r="O154" s="169">
        <v>2</v>
      </c>
      <c r="AA154" s="144">
        <v>12</v>
      </c>
      <c r="AB154" s="144">
        <v>0</v>
      </c>
      <c r="AC154" s="144">
        <v>62</v>
      </c>
      <c r="AZ154" s="144">
        <v>4</v>
      </c>
      <c r="BA154" s="144">
        <f t="shared" si="3"/>
        <v>0</v>
      </c>
      <c r="BB154" s="144">
        <f t="shared" si="4"/>
        <v>0</v>
      </c>
      <c r="BC154" s="144">
        <f t="shared" si="5"/>
        <v>0</v>
      </c>
      <c r="BD154" s="144">
        <f t="shared" si="6"/>
        <v>0</v>
      </c>
      <c r="BE154" s="144">
        <f t="shared" si="7"/>
        <v>0</v>
      </c>
      <c r="CA154" s="169">
        <v>12</v>
      </c>
      <c r="CB154" s="169">
        <v>0</v>
      </c>
    </row>
    <row r="155" spans="1:80" ht="12.75">
      <c r="A155" s="170">
        <v>75</v>
      </c>
      <c r="B155" s="171" t="s">
        <v>28</v>
      </c>
      <c r="C155" s="172" t="s">
        <v>251</v>
      </c>
      <c r="D155" s="173" t="s">
        <v>78</v>
      </c>
      <c r="E155" s="174">
        <v>43.4</v>
      </c>
      <c r="F155" s="174">
        <v>0</v>
      </c>
      <c r="G155" s="175">
        <f t="shared" si="0"/>
        <v>0</v>
      </c>
      <c r="H155" s="176">
        <v>0</v>
      </c>
      <c r="I155" s="177">
        <f t="shared" si="1"/>
        <v>0</v>
      </c>
      <c r="J155" s="176"/>
      <c r="K155" s="177">
        <f t="shared" si="2"/>
        <v>0</v>
      </c>
      <c r="O155" s="169">
        <v>2</v>
      </c>
      <c r="AA155" s="144">
        <v>12</v>
      </c>
      <c r="AB155" s="144">
        <v>0</v>
      </c>
      <c r="AC155" s="144">
        <v>77</v>
      </c>
      <c r="AZ155" s="144">
        <v>4</v>
      </c>
      <c r="BA155" s="144">
        <f t="shared" si="3"/>
        <v>0</v>
      </c>
      <c r="BB155" s="144">
        <f t="shared" si="4"/>
        <v>0</v>
      </c>
      <c r="BC155" s="144">
        <f t="shared" si="5"/>
        <v>0</v>
      </c>
      <c r="BD155" s="144">
        <f t="shared" si="6"/>
        <v>0</v>
      </c>
      <c r="BE155" s="144">
        <f t="shared" si="7"/>
        <v>0</v>
      </c>
      <c r="CA155" s="169">
        <v>12</v>
      </c>
      <c r="CB155" s="169">
        <v>0</v>
      </c>
    </row>
    <row r="156" spans="1:80" ht="12.75">
      <c r="A156" s="170">
        <v>76</v>
      </c>
      <c r="B156" s="171" t="s">
        <v>28</v>
      </c>
      <c r="C156" s="172" t="s">
        <v>252</v>
      </c>
      <c r="D156" s="173" t="s">
        <v>175</v>
      </c>
      <c r="E156" s="174">
        <v>155</v>
      </c>
      <c r="F156" s="174">
        <v>0</v>
      </c>
      <c r="G156" s="175">
        <f t="shared" si="0"/>
        <v>0</v>
      </c>
      <c r="H156" s="176">
        <v>0</v>
      </c>
      <c r="I156" s="177">
        <f t="shared" si="1"/>
        <v>0</v>
      </c>
      <c r="J156" s="176"/>
      <c r="K156" s="177">
        <f t="shared" si="2"/>
        <v>0</v>
      </c>
      <c r="O156" s="169">
        <v>2</v>
      </c>
      <c r="AA156" s="144">
        <v>12</v>
      </c>
      <c r="AB156" s="144">
        <v>0</v>
      </c>
      <c r="AC156" s="144">
        <v>76</v>
      </c>
      <c r="AZ156" s="144">
        <v>4</v>
      </c>
      <c r="BA156" s="144">
        <f t="shared" si="3"/>
        <v>0</v>
      </c>
      <c r="BB156" s="144">
        <f t="shared" si="4"/>
        <v>0</v>
      </c>
      <c r="BC156" s="144">
        <f t="shared" si="5"/>
        <v>0</v>
      </c>
      <c r="BD156" s="144">
        <f t="shared" si="6"/>
        <v>0</v>
      </c>
      <c r="BE156" s="144">
        <f t="shared" si="7"/>
        <v>0</v>
      </c>
      <c r="CA156" s="169">
        <v>12</v>
      </c>
      <c r="CB156" s="169">
        <v>0</v>
      </c>
    </row>
    <row r="157" spans="1:80" ht="12.75">
      <c r="A157" s="170">
        <v>77</v>
      </c>
      <c r="B157" s="171" t="s">
        <v>28</v>
      </c>
      <c r="C157" s="172" t="s">
        <v>253</v>
      </c>
      <c r="D157" s="173" t="s">
        <v>175</v>
      </c>
      <c r="E157" s="174">
        <v>155</v>
      </c>
      <c r="F157" s="174">
        <v>0</v>
      </c>
      <c r="G157" s="175">
        <f t="shared" si="0"/>
        <v>0</v>
      </c>
      <c r="H157" s="176">
        <v>0</v>
      </c>
      <c r="I157" s="177">
        <f t="shared" si="1"/>
        <v>0</v>
      </c>
      <c r="J157" s="176"/>
      <c r="K157" s="177">
        <f t="shared" si="2"/>
        <v>0</v>
      </c>
      <c r="O157" s="169">
        <v>2</v>
      </c>
      <c r="AA157" s="144">
        <v>12</v>
      </c>
      <c r="AB157" s="144">
        <v>0</v>
      </c>
      <c r="AC157" s="144">
        <v>78</v>
      </c>
      <c r="AZ157" s="144">
        <v>4</v>
      </c>
      <c r="BA157" s="144">
        <f t="shared" si="3"/>
        <v>0</v>
      </c>
      <c r="BB157" s="144">
        <f t="shared" si="4"/>
        <v>0</v>
      </c>
      <c r="BC157" s="144">
        <f t="shared" si="5"/>
        <v>0</v>
      </c>
      <c r="BD157" s="144">
        <f t="shared" si="6"/>
        <v>0</v>
      </c>
      <c r="BE157" s="144">
        <f t="shared" si="7"/>
        <v>0</v>
      </c>
      <c r="CA157" s="169">
        <v>12</v>
      </c>
      <c r="CB157" s="169">
        <v>0</v>
      </c>
    </row>
    <row r="158" spans="1:80" ht="12.75">
      <c r="A158" s="170">
        <v>78</v>
      </c>
      <c r="B158" s="171" t="s">
        <v>28</v>
      </c>
      <c r="C158" s="172" t="s">
        <v>254</v>
      </c>
      <c r="D158" s="173" t="s">
        <v>216</v>
      </c>
      <c r="E158" s="174">
        <v>28.4</v>
      </c>
      <c r="F158" s="174">
        <v>0</v>
      </c>
      <c r="G158" s="175">
        <f t="shared" si="0"/>
        <v>0</v>
      </c>
      <c r="H158" s="176">
        <v>0</v>
      </c>
      <c r="I158" s="177">
        <f t="shared" si="1"/>
        <v>0</v>
      </c>
      <c r="J158" s="176"/>
      <c r="K158" s="177">
        <f t="shared" si="2"/>
        <v>0</v>
      </c>
      <c r="O158" s="169">
        <v>2</v>
      </c>
      <c r="AA158" s="144">
        <v>12</v>
      </c>
      <c r="AB158" s="144">
        <v>0</v>
      </c>
      <c r="AC158" s="144">
        <v>80</v>
      </c>
      <c r="AZ158" s="144">
        <v>4</v>
      </c>
      <c r="BA158" s="144">
        <f t="shared" si="3"/>
        <v>0</v>
      </c>
      <c r="BB158" s="144">
        <f t="shared" si="4"/>
        <v>0</v>
      </c>
      <c r="BC158" s="144">
        <f t="shared" si="5"/>
        <v>0</v>
      </c>
      <c r="BD158" s="144">
        <f t="shared" si="6"/>
        <v>0</v>
      </c>
      <c r="BE158" s="144">
        <f t="shared" si="7"/>
        <v>0</v>
      </c>
      <c r="CA158" s="169">
        <v>12</v>
      </c>
      <c r="CB158" s="169">
        <v>0</v>
      </c>
    </row>
    <row r="159" spans="1:80" ht="12.75">
      <c r="A159" s="170">
        <v>79</v>
      </c>
      <c r="B159" s="171" t="s">
        <v>28</v>
      </c>
      <c r="C159" s="172" t="s">
        <v>255</v>
      </c>
      <c r="D159" s="173" t="s">
        <v>74</v>
      </c>
      <c r="E159" s="174">
        <v>165</v>
      </c>
      <c r="F159" s="174">
        <v>0</v>
      </c>
      <c r="G159" s="175">
        <f t="shared" si="0"/>
        <v>0</v>
      </c>
      <c r="H159" s="176">
        <v>0</v>
      </c>
      <c r="I159" s="177">
        <f t="shared" si="1"/>
        <v>0</v>
      </c>
      <c r="J159" s="176"/>
      <c r="K159" s="177">
        <f t="shared" si="2"/>
        <v>0</v>
      </c>
      <c r="O159" s="169">
        <v>2</v>
      </c>
      <c r="AA159" s="144">
        <v>12</v>
      </c>
      <c r="AB159" s="144">
        <v>0</v>
      </c>
      <c r="AC159" s="144">
        <v>79</v>
      </c>
      <c r="AZ159" s="144">
        <v>4</v>
      </c>
      <c r="BA159" s="144">
        <f t="shared" si="3"/>
        <v>0</v>
      </c>
      <c r="BB159" s="144">
        <f t="shared" si="4"/>
        <v>0</v>
      </c>
      <c r="BC159" s="144">
        <f t="shared" si="5"/>
        <v>0</v>
      </c>
      <c r="BD159" s="144">
        <f t="shared" si="6"/>
        <v>0</v>
      </c>
      <c r="BE159" s="144">
        <f t="shared" si="7"/>
        <v>0</v>
      </c>
      <c r="CA159" s="169">
        <v>12</v>
      </c>
      <c r="CB159" s="169">
        <v>0</v>
      </c>
    </row>
    <row r="160" spans="1:80" ht="12.75">
      <c r="A160" s="170">
        <v>80</v>
      </c>
      <c r="B160" s="171" t="s">
        <v>28</v>
      </c>
      <c r="C160" s="172" t="s">
        <v>256</v>
      </c>
      <c r="D160" s="173" t="s">
        <v>175</v>
      </c>
      <c r="E160" s="174">
        <v>155</v>
      </c>
      <c r="F160" s="174">
        <v>0</v>
      </c>
      <c r="G160" s="175">
        <f t="shared" si="0"/>
        <v>0</v>
      </c>
      <c r="H160" s="176">
        <v>0</v>
      </c>
      <c r="I160" s="177">
        <f t="shared" si="1"/>
        <v>0</v>
      </c>
      <c r="J160" s="176"/>
      <c r="K160" s="177">
        <f t="shared" si="2"/>
        <v>0</v>
      </c>
      <c r="O160" s="169">
        <v>2</v>
      </c>
      <c r="AA160" s="144">
        <v>12</v>
      </c>
      <c r="AB160" s="144">
        <v>0</v>
      </c>
      <c r="AC160" s="144">
        <v>75</v>
      </c>
      <c r="AZ160" s="144">
        <v>4</v>
      </c>
      <c r="BA160" s="144">
        <f t="shared" si="3"/>
        <v>0</v>
      </c>
      <c r="BB160" s="144">
        <f t="shared" si="4"/>
        <v>0</v>
      </c>
      <c r="BC160" s="144">
        <f t="shared" si="5"/>
        <v>0</v>
      </c>
      <c r="BD160" s="144">
        <f t="shared" si="6"/>
        <v>0</v>
      </c>
      <c r="BE160" s="144">
        <f t="shared" si="7"/>
        <v>0</v>
      </c>
      <c r="CA160" s="169">
        <v>12</v>
      </c>
      <c r="CB160" s="169">
        <v>0</v>
      </c>
    </row>
    <row r="161" spans="1:80" ht="12.75">
      <c r="A161" s="170">
        <v>81</v>
      </c>
      <c r="B161" s="171" t="s">
        <v>28</v>
      </c>
      <c r="C161" s="172" t="s">
        <v>257</v>
      </c>
      <c r="D161" s="173" t="s">
        <v>69</v>
      </c>
      <c r="E161" s="174">
        <v>10</v>
      </c>
      <c r="F161" s="174">
        <v>0</v>
      </c>
      <c r="G161" s="175">
        <f t="shared" si="0"/>
        <v>0</v>
      </c>
      <c r="H161" s="176">
        <v>0</v>
      </c>
      <c r="I161" s="177">
        <f t="shared" si="1"/>
        <v>0</v>
      </c>
      <c r="J161" s="176"/>
      <c r="K161" s="177">
        <f t="shared" si="2"/>
        <v>0</v>
      </c>
      <c r="O161" s="169">
        <v>2</v>
      </c>
      <c r="AA161" s="144">
        <v>12</v>
      </c>
      <c r="AB161" s="144">
        <v>0</v>
      </c>
      <c r="AC161" s="144">
        <v>71</v>
      </c>
      <c r="AZ161" s="144">
        <v>4</v>
      </c>
      <c r="BA161" s="144">
        <f t="shared" si="3"/>
        <v>0</v>
      </c>
      <c r="BB161" s="144">
        <f t="shared" si="4"/>
        <v>0</v>
      </c>
      <c r="BC161" s="144">
        <f t="shared" si="5"/>
        <v>0</v>
      </c>
      <c r="BD161" s="144">
        <f t="shared" si="6"/>
        <v>0</v>
      </c>
      <c r="BE161" s="144">
        <f t="shared" si="7"/>
        <v>0</v>
      </c>
      <c r="CA161" s="169">
        <v>12</v>
      </c>
      <c r="CB161" s="169">
        <v>0</v>
      </c>
    </row>
    <row r="162" spans="1:80" ht="12.75">
      <c r="A162" s="170">
        <v>82</v>
      </c>
      <c r="B162" s="171" t="s">
        <v>28</v>
      </c>
      <c r="C162" s="172" t="s">
        <v>258</v>
      </c>
      <c r="D162" s="173" t="s">
        <v>175</v>
      </c>
      <c r="E162" s="174">
        <v>35</v>
      </c>
      <c r="F162" s="174">
        <v>0</v>
      </c>
      <c r="G162" s="175">
        <f t="shared" si="0"/>
        <v>0</v>
      </c>
      <c r="H162" s="176">
        <v>0</v>
      </c>
      <c r="I162" s="177">
        <f t="shared" si="1"/>
        <v>0</v>
      </c>
      <c r="J162" s="176"/>
      <c r="K162" s="177">
        <f t="shared" si="2"/>
        <v>0</v>
      </c>
      <c r="O162" s="169">
        <v>2</v>
      </c>
      <c r="AA162" s="144">
        <v>12</v>
      </c>
      <c r="AB162" s="144">
        <v>0</v>
      </c>
      <c r="AC162" s="144">
        <v>70</v>
      </c>
      <c r="AZ162" s="144">
        <v>4</v>
      </c>
      <c r="BA162" s="144">
        <f t="shared" si="3"/>
        <v>0</v>
      </c>
      <c r="BB162" s="144">
        <f t="shared" si="4"/>
        <v>0</v>
      </c>
      <c r="BC162" s="144">
        <f t="shared" si="5"/>
        <v>0</v>
      </c>
      <c r="BD162" s="144">
        <f t="shared" si="6"/>
        <v>0</v>
      </c>
      <c r="BE162" s="144">
        <f t="shared" si="7"/>
        <v>0</v>
      </c>
      <c r="CA162" s="169">
        <v>12</v>
      </c>
      <c r="CB162" s="169">
        <v>0</v>
      </c>
    </row>
    <row r="163" spans="1:80" ht="12.75">
      <c r="A163" s="170">
        <v>83</v>
      </c>
      <c r="B163" s="171" t="s">
        <v>28</v>
      </c>
      <c r="C163" s="172" t="s">
        <v>259</v>
      </c>
      <c r="D163" s="173" t="s">
        <v>175</v>
      </c>
      <c r="E163" s="174">
        <v>165</v>
      </c>
      <c r="F163" s="174">
        <v>0</v>
      </c>
      <c r="G163" s="175">
        <f t="shared" si="0"/>
        <v>0</v>
      </c>
      <c r="H163" s="176">
        <v>0</v>
      </c>
      <c r="I163" s="177">
        <f t="shared" si="1"/>
        <v>0</v>
      </c>
      <c r="J163" s="176"/>
      <c r="K163" s="177">
        <f t="shared" si="2"/>
        <v>0</v>
      </c>
      <c r="O163" s="169">
        <v>2</v>
      </c>
      <c r="AA163" s="144">
        <v>12</v>
      </c>
      <c r="AB163" s="144">
        <v>0</v>
      </c>
      <c r="AC163" s="144">
        <v>72</v>
      </c>
      <c r="AZ163" s="144">
        <v>4</v>
      </c>
      <c r="BA163" s="144">
        <f t="shared" si="3"/>
        <v>0</v>
      </c>
      <c r="BB163" s="144">
        <f t="shared" si="4"/>
        <v>0</v>
      </c>
      <c r="BC163" s="144">
        <f t="shared" si="5"/>
        <v>0</v>
      </c>
      <c r="BD163" s="144">
        <f t="shared" si="6"/>
        <v>0</v>
      </c>
      <c r="BE163" s="144">
        <f t="shared" si="7"/>
        <v>0</v>
      </c>
      <c r="CA163" s="169">
        <v>12</v>
      </c>
      <c r="CB163" s="169">
        <v>0</v>
      </c>
    </row>
    <row r="164" spans="1:80" ht="12.75">
      <c r="A164" s="170">
        <v>84</v>
      </c>
      <c r="B164" s="171" t="s">
        <v>28</v>
      </c>
      <c r="C164" s="172" t="s">
        <v>260</v>
      </c>
      <c r="D164" s="173" t="s">
        <v>69</v>
      </c>
      <c r="E164" s="174">
        <v>5</v>
      </c>
      <c r="F164" s="174">
        <v>0</v>
      </c>
      <c r="G164" s="175">
        <f t="shared" si="0"/>
        <v>0</v>
      </c>
      <c r="H164" s="176">
        <v>0</v>
      </c>
      <c r="I164" s="177">
        <f t="shared" si="1"/>
        <v>0</v>
      </c>
      <c r="J164" s="176"/>
      <c r="K164" s="177">
        <f t="shared" si="2"/>
        <v>0</v>
      </c>
      <c r="O164" s="169">
        <v>2</v>
      </c>
      <c r="AA164" s="144">
        <v>12</v>
      </c>
      <c r="AB164" s="144">
        <v>0</v>
      </c>
      <c r="AC164" s="144">
        <v>74</v>
      </c>
      <c r="AZ164" s="144">
        <v>4</v>
      </c>
      <c r="BA164" s="144">
        <f t="shared" si="3"/>
        <v>0</v>
      </c>
      <c r="BB164" s="144">
        <f t="shared" si="4"/>
        <v>0</v>
      </c>
      <c r="BC164" s="144">
        <f t="shared" si="5"/>
        <v>0</v>
      </c>
      <c r="BD164" s="144">
        <f t="shared" si="6"/>
        <v>0</v>
      </c>
      <c r="BE164" s="144">
        <f t="shared" si="7"/>
        <v>0</v>
      </c>
      <c r="CA164" s="169">
        <v>12</v>
      </c>
      <c r="CB164" s="169">
        <v>0</v>
      </c>
    </row>
    <row r="165" spans="1:80" ht="24">
      <c r="A165" s="170">
        <v>85</v>
      </c>
      <c r="B165" s="171" t="s">
        <v>28</v>
      </c>
      <c r="C165" s="172" t="s">
        <v>261</v>
      </c>
      <c r="D165" s="173" t="s">
        <v>69</v>
      </c>
      <c r="E165" s="174">
        <v>4</v>
      </c>
      <c r="F165" s="174">
        <v>0</v>
      </c>
      <c r="G165" s="175">
        <f t="shared" si="0"/>
        <v>0</v>
      </c>
      <c r="H165" s="176">
        <v>0</v>
      </c>
      <c r="I165" s="177">
        <f t="shared" si="1"/>
        <v>0</v>
      </c>
      <c r="J165" s="176"/>
      <c r="K165" s="177">
        <f t="shared" si="2"/>
        <v>0</v>
      </c>
      <c r="O165" s="169">
        <v>2</v>
      </c>
      <c r="AA165" s="144">
        <v>12</v>
      </c>
      <c r="AB165" s="144">
        <v>0</v>
      </c>
      <c r="AC165" s="144">
        <v>73</v>
      </c>
      <c r="AZ165" s="144">
        <v>4</v>
      </c>
      <c r="BA165" s="144">
        <f t="shared" si="3"/>
        <v>0</v>
      </c>
      <c r="BB165" s="144">
        <f t="shared" si="4"/>
        <v>0</v>
      </c>
      <c r="BC165" s="144">
        <f t="shared" si="5"/>
        <v>0</v>
      </c>
      <c r="BD165" s="144">
        <f t="shared" si="6"/>
        <v>0</v>
      </c>
      <c r="BE165" s="144">
        <f t="shared" si="7"/>
        <v>0</v>
      </c>
      <c r="CA165" s="169">
        <v>12</v>
      </c>
      <c r="CB165" s="169">
        <v>0</v>
      </c>
    </row>
    <row r="166" spans="1:57" ht="12.75">
      <c r="A166" s="187"/>
      <c r="B166" s="188" t="s">
        <v>70</v>
      </c>
      <c r="C166" s="189" t="s">
        <v>219</v>
      </c>
      <c r="D166" s="190"/>
      <c r="E166" s="191"/>
      <c r="F166" s="192"/>
      <c r="G166" s="193">
        <f>SUM(G125:G165)</f>
        <v>0</v>
      </c>
      <c r="H166" s="194"/>
      <c r="I166" s="195">
        <f>SUM(I125:I165)</f>
        <v>0</v>
      </c>
      <c r="J166" s="194"/>
      <c r="K166" s="195">
        <f>SUM(K125:K165)</f>
        <v>0</v>
      </c>
      <c r="O166" s="169">
        <v>4</v>
      </c>
      <c r="BA166" s="196">
        <f>SUM(BA125:BA165)</f>
        <v>0</v>
      </c>
      <c r="BB166" s="196">
        <f>SUM(BB125:BB165)</f>
        <v>0</v>
      </c>
      <c r="BC166" s="196">
        <f>SUM(BC125:BC165)</f>
        <v>0</v>
      </c>
      <c r="BD166" s="196">
        <f>SUM(BD125:BD165)</f>
        <v>0</v>
      </c>
      <c r="BE166" s="196">
        <f>SUM(BE125:BE165)</f>
        <v>0</v>
      </c>
    </row>
    <row r="167" spans="1:15" ht="12.75">
      <c r="A167" s="159" t="s">
        <v>66</v>
      </c>
      <c r="B167" s="160" t="s">
        <v>262</v>
      </c>
      <c r="C167" s="161" t="s">
        <v>263</v>
      </c>
      <c r="D167" s="162"/>
      <c r="E167" s="163"/>
      <c r="F167" s="163"/>
      <c r="G167" s="164"/>
      <c r="H167" s="165"/>
      <c r="I167" s="166"/>
      <c r="J167" s="167"/>
      <c r="K167" s="168"/>
      <c r="O167" s="169">
        <v>1</v>
      </c>
    </row>
    <row r="168" spans="1:80" ht="12.75">
      <c r="A168" s="170">
        <v>86</v>
      </c>
      <c r="B168" s="171" t="s">
        <v>265</v>
      </c>
      <c r="C168" s="172" t="s">
        <v>266</v>
      </c>
      <c r="D168" s="173" t="s">
        <v>216</v>
      </c>
      <c r="E168" s="174">
        <v>19.17</v>
      </c>
      <c r="F168" s="174"/>
      <c r="G168" s="175">
        <f aca="true" t="shared" si="8" ref="G168:G173">E168*F168</f>
        <v>0</v>
      </c>
      <c r="H168" s="176">
        <v>0</v>
      </c>
      <c r="I168" s="177">
        <f aca="true" t="shared" si="9" ref="I168:I173">E168*H168</f>
        <v>0</v>
      </c>
      <c r="J168" s="176"/>
      <c r="K168" s="177">
        <f aca="true" t="shared" si="10" ref="K168:K173">E168*J168</f>
        <v>0</v>
      </c>
      <c r="O168" s="169">
        <v>2</v>
      </c>
      <c r="AA168" s="144">
        <v>8</v>
      </c>
      <c r="AB168" s="144">
        <v>0</v>
      </c>
      <c r="AC168" s="144">
        <v>3</v>
      </c>
      <c r="AZ168" s="144">
        <v>1</v>
      </c>
      <c r="BA168" s="144">
        <f aca="true" t="shared" si="11" ref="BA168:BA173">IF(AZ168=1,G168,0)</f>
        <v>0</v>
      </c>
      <c r="BB168" s="144">
        <f aca="true" t="shared" si="12" ref="BB168:BB173">IF(AZ168=2,G168,0)</f>
        <v>0</v>
      </c>
      <c r="BC168" s="144">
        <f aca="true" t="shared" si="13" ref="BC168:BC173">IF(AZ168=3,G168,0)</f>
        <v>0</v>
      </c>
      <c r="BD168" s="144">
        <f aca="true" t="shared" si="14" ref="BD168:BD173">IF(AZ168=4,G168,0)</f>
        <v>0</v>
      </c>
      <c r="BE168" s="144">
        <f aca="true" t="shared" si="15" ref="BE168:BE173">IF(AZ168=5,G168,0)</f>
        <v>0</v>
      </c>
      <c r="CA168" s="169">
        <v>8</v>
      </c>
      <c r="CB168" s="169">
        <v>0</v>
      </c>
    </row>
    <row r="169" spans="1:80" ht="12.75">
      <c r="A169" s="170">
        <v>87</v>
      </c>
      <c r="B169" s="171" t="s">
        <v>267</v>
      </c>
      <c r="C169" s="172" t="s">
        <v>268</v>
      </c>
      <c r="D169" s="173" t="s">
        <v>216</v>
      </c>
      <c r="E169" s="174">
        <v>191.7</v>
      </c>
      <c r="F169" s="174">
        <v>0</v>
      </c>
      <c r="G169" s="175">
        <f t="shared" si="8"/>
        <v>0</v>
      </c>
      <c r="H169" s="176">
        <v>0</v>
      </c>
      <c r="I169" s="177">
        <f t="shared" si="9"/>
        <v>0</v>
      </c>
      <c r="J169" s="176"/>
      <c r="K169" s="177">
        <f t="shared" si="10"/>
        <v>0</v>
      </c>
      <c r="O169" s="169">
        <v>2</v>
      </c>
      <c r="AA169" s="144">
        <v>8</v>
      </c>
      <c r="AB169" s="144">
        <v>0</v>
      </c>
      <c r="AC169" s="144">
        <v>3</v>
      </c>
      <c r="AZ169" s="144">
        <v>1</v>
      </c>
      <c r="BA169" s="144">
        <f t="shared" si="11"/>
        <v>0</v>
      </c>
      <c r="BB169" s="144">
        <f t="shared" si="12"/>
        <v>0</v>
      </c>
      <c r="BC169" s="144">
        <f t="shared" si="13"/>
        <v>0</v>
      </c>
      <c r="BD169" s="144">
        <f t="shared" si="14"/>
        <v>0</v>
      </c>
      <c r="BE169" s="144">
        <f t="shared" si="15"/>
        <v>0</v>
      </c>
      <c r="CA169" s="169">
        <v>8</v>
      </c>
      <c r="CB169" s="169">
        <v>0</v>
      </c>
    </row>
    <row r="170" spans="1:80" ht="12.75">
      <c r="A170" s="170">
        <v>88</v>
      </c>
      <c r="B170" s="171" t="s">
        <v>269</v>
      </c>
      <c r="C170" s="172" t="s">
        <v>270</v>
      </c>
      <c r="D170" s="173" t="s">
        <v>216</v>
      </c>
      <c r="E170" s="174">
        <v>19.17</v>
      </c>
      <c r="F170" s="174">
        <v>0</v>
      </c>
      <c r="G170" s="175">
        <f t="shared" si="8"/>
        <v>0</v>
      </c>
      <c r="H170" s="176">
        <v>0</v>
      </c>
      <c r="I170" s="177">
        <f t="shared" si="9"/>
        <v>0</v>
      </c>
      <c r="J170" s="176"/>
      <c r="K170" s="177">
        <f t="shared" si="10"/>
        <v>0</v>
      </c>
      <c r="O170" s="169">
        <v>2</v>
      </c>
      <c r="AA170" s="144">
        <v>8</v>
      </c>
      <c r="AB170" s="144">
        <v>0</v>
      </c>
      <c r="AC170" s="144">
        <v>3</v>
      </c>
      <c r="AZ170" s="144">
        <v>1</v>
      </c>
      <c r="BA170" s="144">
        <f t="shared" si="11"/>
        <v>0</v>
      </c>
      <c r="BB170" s="144">
        <f t="shared" si="12"/>
        <v>0</v>
      </c>
      <c r="BC170" s="144">
        <f t="shared" si="13"/>
        <v>0</v>
      </c>
      <c r="BD170" s="144">
        <f t="shared" si="14"/>
        <v>0</v>
      </c>
      <c r="BE170" s="144">
        <f t="shared" si="15"/>
        <v>0</v>
      </c>
      <c r="CA170" s="169">
        <v>8</v>
      </c>
      <c r="CB170" s="169">
        <v>0</v>
      </c>
    </row>
    <row r="171" spans="1:80" ht="12.75">
      <c r="A171" s="170">
        <v>89</v>
      </c>
      <c r="B171" s="171" t="s">
        <v>271</v>
      </c>
      <c r="C171" s="172" t="s">
        <v>272</v>
      </c>
      <c r="D171" s="173" t="s">
        <v>216</v>
      </c>
      <c r="E171" s="174">
        <v>19.17</v>
      </c>
      <c r="F171" s="174">
        <v>0</v>
      </c>
      <c r="G171" s="175">
        <f t="shared" si="8"/>
        <v>0</v>
      </c>
      <c r="H171" s="176">
        <v>0</v>
      </c>
      <c r="I171" s="177">
        <f t="shared" si="9"/>
        <v>0</v>
      </c>
      <c r="J171" s="176"/>
      <c r="K171" s="177">
        <f t="shared" si="10"/>
        <v>0</v>
      </c>
      <c r="O171" s="169">
        <v>2</v>
      </c>
      <c r="AA171" s="144">
        <v>8</v>
      </c>
      <c r="AB171" s="144">
        <v>0</v>
      </c>
      <c r="AC171" s="144">
        <v>3</v>
      </c>
      <c r="AZ171" s="144">
        <v>1</v>
      </c>
      <c r="BA171" s="144">
        <f t="shared" si="11"/>
        <v>0</v>
      </c>
      <c r="BB171" s="144">
        <f t="shared" si="12"/>
        <v>0</v>
      </c>
      <c r="BC171" s="144">
        <f t="shared" si="13"/>
        <v>0</v>
      </c>
      <c r="BD171" s="144">
        <f t="shared" si="14"/>
        <v>0</v>
      </c>
      <c r="BE171" s="144">
        <f t="shared" si="15"/>
        <v>0</v>
      </c>
      <c r="CA171" s="169">
        <v>8</v>
      </c>
      <c r="CB171" s="169">
        <v>0</v>
      </c>
    </row>
    <row r="172" spans="1:80" ht="12.75">
      <c r="A172" s="170">
        <v>90</v>
      </c>
      <c r="B172" s="171" t="s">
        <v>273</v>
      </c>
      <c r="C172" s="172" t="s">
        <v>274</v>
      </c>
      <c r="D172" s="173" t="s">
        <v>216</v>
      </c>
      <c r="E172" s="174">
        <v>19.17</v>
      </c>
      <c r="F172" s="174">
        <v>0</v>
      </c>
      <c r="G172" s="175">
        <f t="shared" si="8"/>
        <v>0</v>
      </c>
      <c r="H172" s="176">
        <v>0</v>
      </c>
      <c r="I172" s="177">
        <f t="shared" si="9"/>
        <v>0</v>
      </c>
      <c r="J172" s="176"/>
      <c r="K172" s="177">
        <f t="shared" si="10"/>
        <v>0</v>
      </c>
      <c r="O172" s="169">
        <v>2</v>
      </c>
      <c r="AA172" s="144">
        <v>8</v>
      </c>
      <c r="AB172" s="144">
        <v>0</v>
      </c>
      <c r="AC172" s="144">
        <v>3</v>
      </c>
      <c r="AZ172" s="144">
        <v>1</v>
      </c>
      <c r="BA172" s="144">
        <f t="shared" si="11"/>
        <v>0</v>
      </c>
      <c r="BB172" s="144">
        <f t="shared" si="12"/>
        <v>0</v>
      </c>
      <c r="BC172" s="144">
        <f t="shared" si="13"/>
        <v>0</v>
      </c>
      <c r="BD172" s="144">
        <f t="shared" si="14"/>
        <v>0</v>
      </c>
      <c r="BE172" s="144">
        <f t="shared" si="15"/>
        <v>0</v>
      </c>
      <c r="CA172" s="169">
        <v>8</v>
      </c>
      <c r="CB172" s="169">
        <v>0</v>
      </c>
    </row>
    <row r="173" spans="1:80" ht="12.75">
      <c r="A173" s="170">
        <v>91</v>
      </c>
      <c r="B173" s="171" t="s">
        <v>275</v>
      </c>
      <c r="C173" s="172" t="s">
        <v>276</v>
      </c>
      <c r="D173" s="173" t="s">
        <v>216</v>
      </c>
      <c r="E173" s="174">
        <v>19.17</v>
      </c>
      <c r="F173" s="174">
        <v>0</v>
      </c>
      <c r="G173" s="175">
        <f t="shared" si="8"/>
        <v>0</v>
      </c>
      <c r="H173" s="176">
        <v>0</v>
      </c>
      <c r="I173" s="177">
        <f t="shared" si="9"/>
        <v>0</v>
      </c>
      <c r="J173" s="176"/>
      <c r="K173" s="177">
        <f t="shared" si="10"/>
        <v>0</v>
      </c>
      <c r="O173" s="169">
        <v>2</v>
      </c>
      <c r="AA173" s="144">
        <v>8</v>
      </c>
      <c r="AB173" s="144">
        <v>0</v>
      </c>
      <c r="AC173" s="144">
        <v>3</v>
      </c>
      <c r="AZ173" s="144">
        <v>1</v>
      </c>
      <c r="BA173" s="144">
        <f t="shared" si="11"/>
        <v>0</v>
      </c>
      <c r="BB173" s="144">
        <f t="shared" si="12"/>
        <v>0</v>
      </c>
      <c r="BC173" s="144">
        <f t="shared" si="13"/>
        <v>0</v>
      </c>
      <c r="BD173" s="144">
        <f t="shared" si="14"/>
        <v>0</v>
      </c>
      <c r="BE173" s="144">
        <f t="shared" si="15"/>
        <v>0</v>
      </c>
      <c r="CA173" s="169">
        <v>8</v>
      </c>
      <c r="CB173" s="169">
        <v>0</v>
      </c>
    </row>
    <row r="174" spans="1:57" ht="12.75">
      <c r="A174" s="187"/>
      <c r="B174" s="188" t="s">
        <v>70</v>
      </c>
      <c r="C174" s="189" t="s">
        <v>264</v>
      </c>
      <c r="D174" s="190"/>
      <c r="E174" s="191"/>
      <c r="F174" s="192"/>
      <c r="G174" s="193">
        <f>SUM(G167:G173)</f>
        <v>0</v>
      </c>
      <c r="H174" s="194"/>
      <c r="I174" s="195">
        <f>SUM(I167:I173)</f>
        <v>0</v>
      </c>
      <c r="J174" s="194"/>
      <c r="K174" s="195">
        <f>SUM(K167:K173)</f>
        <v>0</v>
      </c>
      <c r="O174" s="169">
        <v>4</v>
      </c>
      <c r="BA174" s="196">
        <f>SUM(BA167:BA173)</f>
        <v>0</v>
      </c>
      <c r="BB174" s="196">
        <f>SUM(BB167:BB173)</f>
        <v>0</v>
      </c>
      <c r="BC174" s="196">
        <f>SUM(BC167:BC173)</f>
        <v>0</v>
      </c>
      <c r="BD174" s="196">
        <f>SUM(BD167:BD173)</f>
        <v>0</v>
      </c>
      <c r="BE174" s="196">
        <f>SUM(BE167:BE173)</f>
        <v>0</v>
      </c>
    </row>
    <row r="175" ht="12.75">
      <c r="E175" s="144"/>
    </row>
    <row r="176" ht="12.75">
      <c r="E176" s="144"/>
    </row>
    <row r="177" ht="12.75">
      <c r="E177" s="144"/>
    </row>
    <row r="178" ht="12.75">
      <c r="E178" s="144"/>
    </row>
    <row r="179" ht="12.75">
      <c r="E179" s="144"/>
    </row>
    <row r="180" ht="12.75">
      <c r="E180" s="144"/>
    </row>
    <row r="181" ht="12.75">
      <c r="E181" s="144"/>
    </row>
    <row r="182" ht="12.75">
      <c r="E182" s="144"/>
    </row>
    <row r="183" ht="12.75">
      <c r="E183" s="144"/>
    </row>
    <row r="184" ht="12.75">
      <c r="E184" s="144"/>
    </row>
    <row r="185" ht="12.75">
      <c r="E185" s="144"/>
    </row>
    <row r="186" ht="12.75">
      <c r="E186" s="144"/>
    </row>
    <row r="187" ht="12.75">
      <c r="E187" s="144"/>
    </row>
    <row r="188" ht="12.75">
      <c r="E188" s="144"/>
    </row>
    <row r="189" ht="12.75">
      <c r="E189" s="144"/>
    </row>
    <row r="190" ht="12.75">
      <c r="E190" s="144"/>
    </row>
    <row r="191" ht="12.75">
      <c r="E191" s="144"/>
    </row>
    <row r="192" ht="12.75">
      <c r="E192" s="144"/>
    </row>
    <row r="193" ht="12.75">
      <c r="E193" s="144"/>
    </row>
    <row r="194" ht="12.75">
      <c r="E194" s="144"/>
    </row>
    <row r="195" ht="12.75">
      <c r="E195" s="144"/>
    </row>
    <row r="196" ht="12.75">
      <c r="E196" s="144"/>
    </row>
    <row r="197" ht="12.75">
      <c r="E197" s="144"/>
    </row>
    <row r="198" spans="1:7" ht="12.75">
      <c r="A198" s="186"/>
      <c r="B198" s="186"/>
      <c r="C198" s="186"/>
      <c r="D198" s="186"/>
      <c r="E198" s="186"/>
      <c r="F198" s="186"/>
      <c r="G198" s="186"/>
    </row>
    <row r="199" spans="1:7" ht="12.75">
      <c r="A199" s="186"/>
      <c r="B199" s="186"/>
      <c r="C199" s="186"/>
      <c r="D199" s="186"/>
      <c r="E199" s="186"/>
      <c r="F199" s="186"/>
      <c r="G199" s="186"/>
    </row>
    <row r="200" spans="1:7" ht="12.75">
      <c r="A200" s="186"/>
      <c r="B200" s="186"/>
      <c r="C200" s="186"/>
      <c r="D200" s="186"/>
      <c r="E200" s="186"/>
      <c r="F200" s="186"/>
      <c r="G200" s="186"/>
    </row>
    <row r="201" spans="1:7" ht="12.75">
      <c r="A201" s="186"/>
      <c r="B201" s="186"/>
      <c r="C201" s="186"/>
      <c r="D201" s="186"/>
      <c r="E201" s="186"/>
      <c r="F201" s="186"/>
      <c r="G201" s="186"/>
    </row>
    <row r="202" ht="12.75">
      <c r="E202" s="144"/>
    </row>
    <row r="203" ht="12.75">
      <c r="E203" s="144"/>
    </row>
    <row r="204" ht="12.75">
      <c r="E204" s="144"/>
    </row>
    <row r="205" ht="12.75">
      <c r="E205" s="144"/>
    </row>
    <row r="206" ht="12.75">
      <c r="E206" s="144"/>
    </row>
    <row r="207" ht="12.75">
      <c r="E207" s="144"/>
    </row>
    <row r="208" ht="12.75">
      <c r="E208" s="144"/>
    </row>
    <row r="209" ht="12.75">
      <c r="E209" s="144"/>
    </row>
    <row r="210" ht="12.75">
      <c r="E210" s="144"/>
    </row>
    <row r="211" ht="12.75">
      <c r="E211" s="144"/>
    </row>
    <row r="212" ht="12.75">
      <c r="E212" s="144"/>
    </row>
    <row r="213" ht="12.75">
      <c r="E213" s="144"/>
    </row>
    <row r="214" ht="12.75">
      <c r="E214" s="144"/>
    </row>
    <row r="215" ht="12.75">
      <c r="E215" s="144"/>
    </row>
    <row r="216" ht="12.75">
      <c r="E216" s="144"/>
    </row>
    <row r="217" ht="12.75">
      <c r="E217" s="144"/>
    </row>
    <row r="218" ht="12.75">
      <c r="E218" s="144"/>
    </row>
    <row r="219" ht="12.75">
      <c r="E219" s="144"/>
    </row>
    <row r="220" ht="12.75">
      <c r="E220" s="144"/>
    </row>
    <row r="221" ht="12.75">
      <c r="E221" s="144"/>
    </row>
    <row r="222" ht="12.75">
      <c r="E222" s="144"/>
    </row>
    <row r="223" ht="12.75">
      <c r="E223" s="144"/>
    </row>
    <row r="224" ht="12.75">
      <c r="E224" s="144"/>
    </row>
    <row r="225" ht="12.75">
      <c r="E225" s="144"/>
    </row>
    <row r="226" ht="12.75">
      <c r="E226" s="144"/>
    </row>
    <row r="227" ht="12.75">
      <c r="E227" s="144"/>
    </row>
    <row r="228" ht="12.75">
      <c r="E228" s="144"/>
    </row>
    <row r="229" ht="12.75">
      <c r="E229" s="144"/>
    </row>
    <row r="230" ht="12.75">
      <c r="E230" s="144"/>
    </row>
    <row r="231" ht="12.75">
      <c r="E231" s="144"/>
    </row>
    <row r="232" ht="12.75">
      <c r="E232" s="144"/>
    </row>
    <row r="233" spans="1:2" ht="12.75">
      <c r="A233" s="197"/>
      <c r="B233" s="197"/>
    </row>
    <row r="234" spans="1:7" ht="12.75">
      <c r="A234" s="186"/>
      <c r="B234" s="186"/>
      <c r="C234" s="198"/>
      <c r="D234" s="198"/>
      <c r="E234" s="199"/>
      <c r="F234" s="198"/>
      <c r="G234" s="200"/>
    </row>
    <row r="235" spans="1:7" ht="12.75">
      <c r="A235" s="201"/>
      <c r="B235" s="201"/>
      <c r="C235" s="186"/>
      <c r="D235" s="186"/>
      <c r="E235" s="202"/>
      <c r="F235" s="186"/>
      <c r="G235" s="186"/>
    </row>
    <row r="236" spans="1:7" ht="12.75">
      <c r="A236" s="186"/>
      <c r="B236" s="186"/>
      <c r="C236" s="186"/>
      <c r="D236" s="186"/>
      <c r="E236" s="202"/>
      <c r="F236" s="186"/>
      <c r="G236" s="186"/>
    </row>
    <row r="237" spans="1:7" ht="12.75">
      <c r="A237" s="186"/>
      <c r="B237" s="186"/>
      <c r="C237" s="186"/>
      <c r="D237" s="186"/>
      <c r="E237" s="202"/>
      <c r="F237" s="186"/>
      <c r="G237" s="186"/>
    </row>
    <row r="238" spans="1:7" ht="12.75">
      <c r="A238" s="186"/>
      <c r="B238" s="186"/>
      <c r="C238" s="186"/>
      <c r="D238" s="186"/>
      <c r="E238" s="202"/>
      <c r="F238" s="186"/>
      <c r="G238" s="186"/>
    </row>
    <row r="239" spans="1:7" ht="12.75">
      <c r="A239" s="186"/>
      <c r="B239" s="186"/>
      <c r="C239" s="186"/>
      <c r="D239" s="186"/>
      <c r="E239" s="202"/>
      <c r="F239" s="186"/>
      <c r="G239" s="186"/>
    </row>
    <row r="240" spans="1:7" ht="12.75">
      <c r="A240" s="186"/>
      <c r="B240" s="186"/>
      <c r="C240" s="186"/>
      <c r="D240" s="186"/>
      <c r="E240" s="202"/>
      <c r="F240" s="186"/>
      <c r="G240" s="186"/>
    </row>
    <row r="241" spans="1:7" ht="12.75">
      <c r="A241" s="186"/>
      <c r="B241" s="186"/>
      <c r="C241" s="186"/>
      <c r="D241" s="186"/>
      <c r="E241" s="202"/>
      <c r="F241" s="186"/>
      <c r="G241" s="186"/>
    </row>
    <row r="242" spans="1:7" ht="12.75">
      <c r="A242" s="186"/>
      <c r="B242" s="186"/>
      <c r="C242" s="186"/>
      <c r="D242" s="186"/>
      <c r="E242" s="202"/>
      <c r="F242" s="186"/>
      <c r="G242" s="186"/>
    </row>
    <row r="243" spans="1:7" ht="12.75">
      <c r="A243" s="186"/>
      <c r="B243" s="186"/>
      <c r="C243" s="186"/>
      <c r="D243" s="186"/>
      <c r="E243" s="202"/>
      <c r="F243" s="186"/>
      <c r="G243" s="186"/>
    </row>
    <row r="244" spans="1:7" ht="12.75">
      <c r="A244" s="186"/>
      <c r="B244" s="186"/>
      <c r="C244" s="186"/>
      <c r="D244" s="186"/>
      <c r="E244" s="202"/>
      <c r="F244" s="186"/>
      <c r="G244" s="186"/>
    </row>
    <row r="245" spans="1:7" ht="12.75">
      <c r="A245" s="186"/>
      <c r="B245" s="186"/>
      <c r="C245" s="186"/>
      <c r="D245" s="186"/>
      <c r="E245" s="202"/>
      <c r="F245" s="186"/>
      <c r="G245" s="186"/>
    </row>
    <row r="246" spans="1:7" ht="12.75">
      <c r="A246" s="186"/>
      <c r="B246" s="186"/>
      <c r="C246" s="186"/>
      <c r="D246" s="186"/>
      <c r="E246" s="202"/>
      <c r="F246" s="186"/>
      <c r="G246" s="186"/>
    </row>
    <row r="247" spans="1:7" ht="12.75">
      <c r="A247" s="186"/>
      <c r="B247" s="186"/>
      <c r="C247" s="186"/>
      <c r="D247" s="186"/>
      <c r="E247" s="202"/>
      <c r="F247" s="186"/>
      <c r="G247" s="186"/>
    </row>
  </sheetData>
  <mergeCells count="63">
    <mergeCell ref="C118:D118"/>
    <mergeCell ref="C120:D120"/>
    <mergeCell ref="C89:D89"/>
    <mergeCell ref="C91:D91"/>
    <mergeCell ref="C93:D93"/>
    <mergeCell ref="C97:D97"/>
    <mergeCell ref="C99:D99"/>
    <mergeCell ref="C100:D100"/>
    <mergeCell ref="C103:D103"/>
    <mergeCell ref="C107:D107"/>
    <mergeCell ref="C108:D108"/>
    <mergeCell ref="C109:D109"/>
    <mergeCell ref="C114:D114"/>
    <mergeCell ref="C115:D115"/>
    <mergeCell ref="C116:D116"/>
    <mergeCell ref="C83:D83"/>
    <mergeCell ref="C85:D85"/>
    <mergeCell ref="C87:D87"/>
    <mergeCell ref="C69:D69"/>
    <mergeCell ref="C70:D70"/>
    <mergeCell ref="C71:D71"/>
    <mergeCell ref="C72:D72"/>
    <mergeCell ref="C76:D76"/>
    <mergeCell ref="C77:D77"/>
    <mergeCell ref="C79:D79"/>
    <mergeCell ref="C80:D80"/>
    <mergeCell ref="C82:D82"/>
    <mergeCell ref="C55:D55"/>
    <mergeCell ref="C57:D57"/>
    <mergeCell ref="C60:D60"/>
    <mergeCell ref="C64:D64"/>
    <mergeCell ref="C42:D42"/>
    <mergeCell ref="C43:D43"/>
    <mergeCell ref="C44:D44"/>
    <mergeCell ref="C46:D46"/>
    <mergeCell ref="C47:D47"/>
    <mergeCell ref="C51:D51"/>
    <mergeCell ref="C41:D41"/>
    <mergeCell ref="C23:D23"/>
    <mergeCell ref="C24:D24"/>
    <mergeCell ref="C25:D25"/>
    <mergeCell ref="C26:D26"/>
    <mergeCell ref="C28:D28"/>
    <mergeCell ref="C29:D29"/>
    <mergeCell ref="C30:D30"/>
    <mergeCell ref="C31:D31"/>
    <mergeCell ref="C32:D32"/>
    <mergeCell ref="C38:D38"/>
    <mergeCell ref="C39:D39"/>
    <mergeCell ref="C22:D22"/>
    <mergeCell ref="A1:G1"/>
    <mergeCell ref="A3:B3"/>
    <mergeCell ref="A4:B4"/>
    <mergeCell ref="E4:G4"/>
    <mergeCell ref="C9:D9"/>
    <mergeCell ref="C11:D11"/>
    <mergeCell ref="C12:D12"/>
    <mergeCell ref="C14:D14"/>
    <mergeCell ref="C15:D15"/>
    <mergeCell ref="C16:D16"/>
    <mergeCell ref="C18:D18"/>
    <mergeCell ref="C19:D19"/>
    <mergeCell ref="C20:D2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scale="88" r:id="rId1"/>
  <headerFooter alignWithMargins="0">
    <oddFooter>&amp;L&amp;9Zpracováno programem &amp;"Arial CE,Tučné"BUILDpower,  © RTS, a.s.&amp;R&amp;"Arial,Obyčejné"Strana &amp;P</oddFooter>
  </headerFooter>
  <rowBreaks count="3" manualBreakCount="3">
    <brk id="52" max="16383" man="1"/>
    <brk id="94" max="16383" man="1"/>
    <brk id="124" max="16383" man="1"/>
  </rowBreaks>
  <colBreaks count="1" manualBreakCount="1">
    <brk id="7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Microsoft Office User</cp:lastModifiedBy>
  <dcterms:created xsi:type="dcterms:W3CDTF">2020-04-07T05:30:52Z</dcterms:created>
  <dcterms:modified xsi:type="dcterms:W3CDTF">2020-04-19T19:13:44Z</dcterms:modified>
  <cp:category/>
  <cp:version/>
  <cp:contentType/>
  <cp:contentStatus/>
</cp:coreProperties>
</file>