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ncef\Dropbox\7_TENDER\4_NEM DAC_DA\02 Vysvětlení ZD\VYSVETLENI V\"/>
    </mc:Choice>
  </mc:AlternateContent>
  <xr:revisionPtr revIDLastSave="0" documentId="8_{04B18217-C7B4-4744-9144-A52CB18C82FE}" xr6:coauthVersionLast="45" xr6:coauthVersionMax="45" xr10:uidLastSave="{00000000-0000-0000-0000-000000000000}"/>
  <bookViews>
    <workbookView xWindow="1170" yWindow="1005" windowWidth="22995" windowHeight="2059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 R190477201 Pol" sheetId="12" r:id="rId4"/>
    <sheet name="2 R190477202 Pol" sheetId="13" r:id="rId5"/>
    <sheet name="2 R190477203 Pol" sheetId="14" r:id="rId6"/>
    <sheet name="2 R190477204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R190477201 Pol'!$1:$7</definedName>
    <definedName name="_xlnm.Print_Titles" localSheetId="4">'2 R190477202 Pol'!$1:$7</definedName>
    <definedName name="_xlnm.Print_Titles" localSheetId="5">'2 R190477203 Pol'!$1:$7</definedName>
    <definedName name="_xlnm.Print_Titles" localSheetId="6">'2 R190477204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R190477201 Pol'!$A$1:$X$80</definedName>
    <definedName name="_xlnm.Print_Area" localSheetId="4">'2 R190477202 Pol'!$A$1:$X$31</definedName>
    <definedName name="_xlnm.Print_Area" localSheetId="5">'2 R190477203 Pol'!$A$1:$X$39</definedName>
    <definedName name="_xlnm.Print_Area" localSheetId="6">'2 R190477204 Pol'!$A$1:$X$61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5" l="1"/>
  <c r="M9" i="15" s="1"/>
  <c r="I9" i="15"/>
  <c r="K9" i="15"/>
  <c r="O9" i="15"/>
  <c r="Q9" i="15"/>
  <c r="V9" i="15"/>
  <c r="G10" i="15"/>
  <c r="I10" i="15"/>
  <c r="K10" i="15"/>
  <c r="M10" i="15"/>
  <c r="O10" i="15"/>
  <c r="Q10" i="15"/>
  <c r="V10" i="15"/>
  <c r="G11" i="15"/>
  <c r="M11" i="15" s="1"/>
  <c r="I11" i="15"/>
  <c r="K11" i="15"/>
  <c r="O11" i="15"/>
  <c r="Q11" i="15"/>
  <c r="V11" i="15"/>
  <c r="G12" i="15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9" i="15"/>
  <c r="M29" i="15" s="1"/>
  <c r="I29" i="15"/>
  <c r="K29" i="15"/>
  <c r="K28" i="15" s="1"/>
  <c r="O29" i="15"/>
  <c r="O28" i="15" s="1"/>
  <c r="Q29" i="15"/>
  <c r="V29" i="15"/>
  <c r="V28" i="15" s="1"/>
  <c r="G30" i="15"/>
  <c r="G28" i="15" s="1"/>
  <c r="I53" i="1" s="1"/>
  <c r="I30" i="15"/>
  <c r="K30" i="15"/>
  <c r="O30" i="15"/>
  <c r="Q30" i="15"/>
  <c r="V30" i="15"/>
  <c r="G32" i="15"/>
  <c r="I32" i="15"/>
  <c r="K32" i="15"/>
  <c r="O32" i="15"/>
  <c r="Q32" i="15"/>
  <c r="V32" i="15"/>
  <c r="V31" i="15" s="1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6" i="15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4" i="15"/>
  <c r="G43" i="15" s="1"/>
  <c r="I57" i="1" s="1"/>
  <c r="I44" i="15"/>
  <c r="K44" i="15"/>
  <c r="O44" i="15"/>
  <c r="O43" i="15" s="1"/>
  <c r="Q44" i="15"/>
  <c r="Q43" i="15" s="1"/>
  <c r="V44" i="15"/>
  <c r="G45" i="15"/>
  <c r="I45" i="15"/>
  <c r="K45" i="15"/>
  <c r="M45" i="15"/>
  <c r="O45" i="15"/>
  <c r="Q45" i="15"/>
  <c r="V45" i="15"/>
  <c r="G47" i="15"/>
  <c r="I47" i="15"/>
  <c r="K47" i="15"/>
  <c r="M47" i="15"/>
  <c r="O47" i="15"/>
  <c r="Q47" i="15"/>
  <c r="V47" i="15"/>
  <c r="V46" i="15" s="1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AE51" i="15"/>
  <c r="F44" i="1" s="1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O14" i="14"/>
  <c r="G15" i="14"/>
  <c r="M15" i="14" s="1"/>
  <c r="M14" i="14" s="1"/>
  <c r="I15" i="14"/>
  <c r="I14" i="14" s="1"/>
  <c r="K15" i="14"/>
  <c r="K14" i="14" s="1"/>
  <c r="O15" i="14"/>
  <c r="Q15" i="14"/>
  <c r="Q14" i="14" s="1"/>
  <c r="V15" i="14"/>
  <c r="V14" i="14" s="1"/>
  <c r="O16" i="14"/>
  <c r="G17" i="14"/>
  <c r="I17" i="14"/>
  <c r="I16" i="14" s="1"/>
  <c r="K17" i="14"/>
  <c r="M17" i="14"/>
  <c r="O17" i="14"/>
  <c r="Q17" i="14"/>
  <c r="Q16" i="14" s="1"/>
  <c r="V17" i="14"/>
  <c r="G18" i="14"/>
  <c r="M18" i="14" s="1"/>
  <c r="I18" i="14"/>
  <c r="K18" i="14"/>
  <c r="K16" i="14" s="1"/>
  <c r="O18" i="14"/>
  <c r="Q18" i="14"/>
  <c r="V18" i="14"/>
  <c r="G20" i="14"/>
  <c r="G19" i="14" s="1"/>
  <c r="I63" i="1" s="1"/>
  <c r="I20" i="14"/>
  <c r="I19" i="14" s="1"/>
  <c r="K20" i="14"/>
  <c r="K19" i="14" s="1"/>
  <c r="O20" i="14"/>
  <c r="O19" i="14" s="1"/>
  <c r="Q20" i="14"/>
  <c r="Q19" i="14" s="1"/>
  <c r="V20" i="14"/>
  <c r="V19" i="14" s="1"/>
  <c r="G22" i="14"/>
  <c r="M22" i="14" s="1"/>
  <c r="M21" i="14" s="1"/>
  <c r="I22" i="14"/>
  <c r="K22" i="14"/>
  <c r="K21" i="14" s="1"/>
  <c r="O22" i="14"/>
  <c r="Q22" i="14"/>
  <c r="Q21" i="14" s="1"/>
  <c r="V22" i="14"/>
  <c r="V21" i="14" s="1"/>
  <c r="G23" i="14"/>
  <c r="I23" i="14"/>
  <c r="I21" i="14" s="1"/>
  <c r="K23" i="14"/>
  <c r="M23" i="14"/>
  <c r="O23" i="14"/>
  <c r="Q23" i="14"/>
  <c r="V23" i="14"/>
  <c r="G25" i="14"/>
  <c r="M25" i="14" s="1"/>
  <c r="I25" i="14"/>
  <c r="K25" i="14"/>
  <c r="O25" i="14"/>
  <c r="O24" i="14" s="1"/>
  <c r="Q25" i="14"/>
  <c r="Q24" i="14" s="1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AE29" i="14"/>
  <c r="F43" i="1" s="1"/>
  <c r="AF29" i="14"/>
  <c r="G43" i="1" s="1"/>
  <c r="G9" i="13"/>
  <c r="I9" i="13"/>
  <c r="K9" i="13"/>
  <c r="M9" i="13"/>
  <c r="O9" i="13"/>
  <c r="Q9" i="13"/>
  <c r="Q8" i="13" s="1"/>
  <c r="V9" i="13"/>
  <c r="G10" i="13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V8" i="13" s="1"/>
  <c r="G13" i="13"/>
  <c r="I13" i="13"/>
  <c r="K13" i="13"/>
  <c r="M13" i="13"/>
  <c r="O13" i="13"/>
  <c r="Q13" i="13"/>
  <c r="V13" i="13"/>
  <c r="G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O14" i="13" s="1"/>
  <c r="Q18" i="13"/>
  <c r="V18" i="13"/>
  <c r="G19" i="13"/>
  <c r="I19" i="13"/>
  <c r="K19" i="13"/>
  <c r="M19" i="13"/>
  <c r="O19" i="13"/>
  <c r="Q19" i="13"/>
  <c r="V19" i="13"/>
  <c r="AE21" i="13"/>
  <c r="F42" i="1" s="1"/>
  <c r="BA36" i="12"/>
  <c r="BA18" i="12"/>
  <c r="BA14" i="12"/>
  <c r="G9" i="12"/>
  <c r="M9" i="12" s="1"/>
  <c r="I9" i="12"/>
  <c r="K9" i="12"/>
  <c r="O9" i="12"/>
  <c r="Q9" i="12"/>
  <c r="V9" i="12"/>
  <c r="V8" i="12" s="1"/>
  <c r="G25" i="12"/>
  <c r="I25" i="12"/>
  <c r="K25" i="12"/>
  <c r="M25" i="12"/>
  <c r="O25" i="12"/>
  <c r="Q25" i="12"/>
  <c r="V25" i="12"/>
  <c r="G32" i="12"/>
  <c r="G8" i="12" s="1"/>
  <c r="I32" i="12"/>
  <c r="K32" i="12"/>
  <c r="O32" i="12"/>
  <c r="Q32" i="12"/>
  <c r="V32" i="12"/>
  <c r="G37" i="12"/>
  <c r="M37" i="12" s="1"/>
  <c r="I37" i="12"/>
  <c r="K37" i="12"/>
  <c r="O37" i="12"/>
  <c r="Q37" i="12"/>
  <c r="V37" i="12"/>
  <c r="G42" i="12"/>
  <c r="M42" i="12" s="1"/>
  <c r="I42" i="12"/>
  <c r="K42" i="12"/>
  <c r="O42" i="12"/>
  <c r="Q42" i="12"/>
  <c r="V42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3" i="12"/>
  <c r="G60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V66" i="12"/>
  <c r="G67" i="12"/>
  <c r="I67" i="12"/>
  <c r="I66" i="12" s="1"/>
  <c r="K67" i="12"/>
  <c r="M67" i="12"/>
  <c r="O67" i="12"/>
  <c r="Q67" i="12"/>
  <c r="Q66" i="12" s="1"/>
  <c r="V67" i="12"/>
  <c r="G68" i="12"/>
  <c r="M68" i="12" s="1"/>
  <c r="I68" i="12"/>
  <c r="K68" i="12"/>
  <c r="K66" i="12" s="1"/>
  <c r="O68" i="12"/>
  <c r="Q68" i="12"/>
  <c r="V68" i="12"/>
  <c r="AE70" i="12"/>
  <c r="F40" i="1" s="1"/>
  <c r="I18" i="1"/>
  <c r="H45" i="1"/>
  <c r="I42" i="1" l="1"/>
  <c r="I43" i="1"/>
  <c r="V60" i="12"/>
  <c r="V43" i="12"/>
  <c r="I8" i="13"/>
  <c r="O46" i="15"/>
  <c r="G46" i="15"/>
  <c r="I58" i="1" s="1"/>
  <c r="K43" i="15"/>
  <c r="V35" i="15"/>
  <c r="I35" i="15"/>
  <c r="Q31" i="15"/>
  <c r="G31" i="15"/>
  <c r="I54" i="1" s="1"/>
  <c r="M30" i="15"/>
  <c r="I28" i="15"/>
  <c r="O8" i="15"/>
  <c r="I60" i="12"/>
  <c r="K43" i="12"/>
  <c r="M24" i="14"/>
  <c r="K8" i="14"/>
  <c r="O66" i="12"/>
  <c r="G66" i="12"/>
  <c r="I66" i="1" s="1"/>
  <c r="I20" i="1" s="1"/>
  <c r="M63" i="12"/>
  <c r="Q60" i="12"/>
  <c r="I43" i="12"/>
  <c r="I8" i="12"/>
  <c r="O8" i="12"/>
  <c r="O21" i="14"/>
  <c r="G21" i="14"/>
  <c r="I64" i="1" s="1"/>
  <c r="V16" i="14"/>
  <c r="V8" i="14"/>
  <c r="I8" i="14"/>
  <c r="K46" i="15"/>
  <c r="V43" i="15"/>
  <c r="I43" i="15"/>
  <c r="Q35" i="15"/>
  <c r="G35" i="15"/>
  <c r="I56" i="1" s="1"/>
  <c r="O31" i="15"/>
  <c r="Q28" i="15"/>
  <c r="M28" i="15"/>
  <c r="K8" i="15"/>
  <c r="F39" i="1"/>
  <c r="F41" i="1"/>
  <c r="K14" i="13"/>
  <c r="Q14" i="13"/>
  <c r="I14" i="13"/>
  <c r="G8" i="13"/>
  <c r="G21" i="13" s="1"/>
  <c r="K24" i="14"/>
  <c r="G24" i="14"/>
  <c r="I65" i="1" s="1"/>
  <c r="I19" i="1" s="1"/>
  <c r="G14" i="14"/>
  <c r="I59" i="1" s="1"/>
  <c r="G8" i="14"/>
  <c r="Q8" i="14"/>
  <c r="O35" i="15"/>
  <c r="K31" i="15"/>
  <c r="V8" i="15"/>
  <c r="I8" i="15"/>
  <c r="O60" i="12"/>
  <c r="Q43" i="12"/>
  <c r="G43" i="12"/>
  <c r="I62" i="1" s="1"/>
  <c r="Q8" i="12"/>
  <c r="AF70" i="12"/>
  <c r="K60" i="12"/>
  <c r="O43" i="12"/>
  <c r="K8" i="12"/>
  <c r="V14" i="13"/>
  <c r="K8" i="13"/>
  <c r="O8" i="13"/>
  <c r="V24" i="14"/>
  <c r="I24" i="14"/>
  <c r="G16" i="14"/>
  <c r="I60" i="1" s="1"/>
  <c r="O8" i="14"/>
  <c r="Q46" i="15"/>
  <c r="I46" i="15"/>
  <c r="K35" i="15"/>
  <c r="I31" i="15"/>
  <c r="G8" i="15"/>
  <c r="Q8" i="15"/>
  <c r="M46" i="15"/>
  <c r="AF51" i="15"/>
  <c r="G44" i="1" s="1"/>
  <c r="I44" i="1" s="1"/>
  <c r="M44" i="15"/>
  <c r="M43" i="15" s="1"/>
  <c r="M36" i="15"/>
  <c r="M35" i="15" s="1"/>
  <c r="M32" i="15"/>
  <c r="M31" i="15" s="1"/>
  <c r="M12" i="15"/>
  <c r="M8" i="15" s="1"/>
  <c r="M16" i="14"/>
  <c r="M20" i="14"/>
  <c r="M19" i="14" s="1"/>
  <c r="M12" i="14"/>
  <c r="M8" i="14" s="1"/>
  <c r="M14" i="13"/>
  <c r="AF21" i="13"/>
  <c r="G42" i="1" s="1"/>
  <c r="M10" i="13"/>
  <c r="M8" i="13" s="1"/>
  <c r="M60" i="12"/>
  <c r="M66" i="12"/>
  <c r="M44" i="12"/>
  <c r="M43" i="12" s="1"/>
  <c r="M32" i="12"/>
  <c r="M8" i="12" s="1"/>
  <c r="J28" i="1"/>
  <c r="J26" i="1"/>
  <c r="G38" i="1"/>
  <c r="F38" i="1"/>
  <c r="J23" i="1"/>
  <c r="J24" i="1"/>
  <c r="J25" i="1"/>
  <c r="J27" i="1"/>
  <c r="E24" i="1"/>
  <c r="G24" i="1"/>
  <c r="E26" i="1"/>
  <c r="G26" i="1"/>
  <c r="I52" i="1" l="1"/>
  <c r="G51" i="15"/>
  <c r="G29" i="14"/>
  <c r="I55" i="1"/>
  <c r="G70" i="12"/>
  <c r="F45" i="1"/>
  <c r="G23" i="1" s="1"/>
  <c r="A27" i="1" s="1"/>
  <c r="A28" i="1" s="1"/>
  <c r="I39" i="1"/>
  <c r="I45" i="1" s="1"/>
  <c r="G41" i="1"/>
  <c r="I41" i="1" s="1"/>
  <c r="G39" i="1"/>
  <c r="G45" i="1" s="1"/>
  <c r="G25" i="1" s="1"/>
  <c r="G40" i="1"/>
  <c r="I40" i="1" s="1"/>
  <c r="I61" i="1"/>
  <c r="I17" i="1" s="1"/>
  <c r="J44" i="1" l="1"/>
  <c r="J43" i="1"/>
  <c r="J42" i="1"/>
  <c r="J39" i="1"/>
  <c r="J45" i="1" s="1"/>
  <c r="J40" i="1"/>
  <c r="J41" i="1"/>
  <c r="G28" i="1"/>
  <c r="G27" i="1" s="1"/>
  <c r="G29" i="1" s="1"/>
  <c r="I16" i="1"/>
  <c r="I21" i="1" s="1"/>
  <c r="I67" i="1"/>
  <c r="J65" i="1" l="1"/>
  <c r="J61" i="1"/>
  <c r="J52" i="1"/>
  <c r="J62" i="1"/>
  <c r="J54" i="1"/>
  <c r="J64" i="1"/>
  <c r="J55" i="1"/>
  <c r="J63" i="1"/>
  <c r="J58" i="1"/>
  <c r="J59" i="1"/>
  <c r="J60" i="1"/>
  <c r="J66" i="1"/>
  <c r="J56" i="1"/>
  <c r="J57" i="1"/>
  <c r="J53" i="1"/>
  <c r="J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Reitknecht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<sst xmlns="http://schemas.openxmlformats.org/spreadsheetml/2006/main" count="1052" uniqueCount="333">
  <si>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</si>
  <si>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</si>
  <si>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</si>
  <si>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</si>
  <si>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</si>
  <si>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</si>
  <si>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</si>
  <si>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</si>
  <si>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</si>
  <si>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</si>
  <si>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</si>
  <si>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</si>
  <si>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</si>
  <si>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</si>
  <si>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</si>
  <si>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</si>
  <si>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</si>
  <si>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</si>
  <si>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</si>
  <si>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</si>
  <si>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</si>
  <si>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</si>
  <si>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</si>
  <si>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</si>
  <si>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</si>
  <si>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</si>
  <si>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</si>
  <si>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</si>
  <si>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</si>
  <si>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</si>
  <si>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</si>
  <si>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</si>
  <si>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</si>
  <si>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</si>
  <si>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</si>
  <si>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</si>
  <si>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</si>
  <si>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</si>
  <si>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</si>
  <si>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</si>
  <si>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</si>
  <si>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</si>
  <si>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</si>
  <si>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0477</t>
  </si>
  <si>
    <t>Dačice nemocnice</t>
  </si>
  <si>
    <t>Stavba</t>
  </si>
  <si>
    <t>2</t>
  </si>
  <si>
    <t>Dieselagregát</t>
  </si>
  <si>
    <t>R190477201</t>
  </si>
  <si>
    <t>D.1.4.1 - Strojovna+VZT</t>
  </si>
  <si>
    <t>R190477202</t>
  </si>
  <si>
    <t>D.1.4.1 - Demontáže</t>
  </si>
  <si>
    <t>R190477203</t>
  </si>
  <si>
    <t>D.1.4.1 - Stavební úpravy</t>
  </si>
  <si>
    <t>R190477204</t>
  </si>
  <si>
    <t>D.1.4.2 - Vyvedení el.výkonu DA</t>
  </si>
  <si>
    <t>Celkem za stavbu</t>
  </si>
  <si>
    <t>CZK</t>
  </si>
  <si>
    <t>Rekapitulace dílů</t>
  </si>
  <si>
    <t>Typ dílu</t>
  </si>
  <si>
    <t>1</t>
  </si>
  <si>
    <t>Kabelové soubory</t>
  </si>
  <si>
    <t>Rozvaděče</t>
  </si>
  <si>
    <t>3</t>
  </si>
  <si>
    <t>Demontáže</t>
  </si>
  <si>
    <t>Svislé a kompletní konstrukce</t>
  </si>
  <si>
    <t>4</t>
  </si>
  <si>
    <t>Ochranné pospojování</t>
  </si>
  <si>
    <t>5</t>
  </si>
  <si>
    <t>Stavební práce</t>
  </si>
  <si>
    <t>6</t>
  </si>
  <si>
    <t>Pomocná konstrukce</t>
  </si>
  <si>
    <t>62</t>
  </si>
  <si>
    <t>Úpravy povrchů vnější</t>
  </si>
  <si>
    <t>96</t>
  </si>
  <si>
    <t>Bourání konstrukcí</t>
  </si>
  <si>
    <t>724</t>
  </si>
  <si>
    <t>Strojní vybavení</t>
  </si>
  <si>
    <t>728</t>
  </si>
  <si>
    <t>Vzduchotechnika</t>
  </si>
  <si>
    <t>767</t>
  </si>
  <si>
    <t>Konstrukce zámečnické</t>
  </si>
  <si>
    <t>784</t>
  </si>
  <si>
    <t>Malby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</si>
  <si>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</si>
  <si>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</si>
  <si>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</si>
  <si>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</si>
  <si>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</si>
  <si>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</si>
  <si>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</si>
  <si>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</si>
  <si>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</si>
  <si>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</si>
  <si>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</si>
  <si>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</si>
  <si>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</si>
  <si>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</si>
  <si>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</si>
  <si>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</si>
  <si>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</si>
  <si>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</si>
  <si>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</si>
  <si>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</si>
  <si>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</si>
  <si>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</si>
  <si>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</si>
  <si>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</si>
  <si>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</si>
  <si>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</si>
  <si>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</si>
  <si>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</si>
  <si>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</si>
  <si>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220200000100R</t>
  </si>
  <si>
    <t>Dieselagregát -Motorgenerátor 220 kVA/ 176 kW, 400 V, 50 Hz</t>
  </si>
  <si>
    <t>kompl</t>
  </si>
  <si>
    <t>Vlastní</t>
  </si>
  <si>
    <t>Indiv</t>
  </si>
  <si>
    <t>Specifikace</t>
  </si>
  <si>
    <t>POL3_</t>
  </si>
  <si>
    <t/>
  </si>
  <si>
    <t>POP</t>
  </si>
  <si>
    <t>Rozsah dodávky:</t>
  </si>
  <si>
    <t>·     Motorgenerátor 220 kVA/ 176 kW, 400 V, 50 Hz</t>
  </si>
  <si>
    <t>·     Emise dle zákona 201/2012 Sb., o ochraně ovzduší zdroj znečišťování ovzduší zařazený dle kódu 1.2 přílohy 2 (Spalování paliv v pístových spalovacích motorech o celkovém        jmenovitém tepelném příkonu od 0,3 MW do 5 MW). Zdroj bude plnit limity dle vyhlášky č. 415/2012  a slouží jako náhradní (havarijní) zdroj elektrické energie - záložní zdroj v        souladu s ustanovením § 6 odst. 8 zákona č. 201/2012 Sb.</t>
  </si>
  <si>
    <t>·      Ovládací panel EMCP 4.1, výstupní 3-polový jistič</t>
  </si>
  <si>
    <t>·      Předehřev, startovací baterie, nabíječka baterií</t>
  </si>
  <si>
    <t>·      Kapotáž  – 79 dB/ 1m - hladina akustického tlaku</t>
  </si>
  <si>
    <t>·      Jednoplášťová palivová nádrž o objemu 418 l na více jak 8 hodin provozu (součást konstrukce DA)</t>
  </si>
  <si>
    <t>·      Záchytná ocelová svařovaná vana pod DA pro zachycení možného úniku provozních kapalin</t>
  </si>
  <si>
    <t>·      CE certifikát</t>
  </si>
  <si>
    <t>·      Kompletní dokumentace a návody v ČJ a AJ</t>
  </si>
  <si>
    <t>·      Doprava, nastěhování a montáž (po bezbariérové zpevnění cestě bez nerovností a překážek)</t>
  </si>
  <si>
    <t>·      Připojení MG a RDA na připravenou kabeláž</t>
  </si>
  <si>
    <t>·      Zprovoznění, zaškolení obsluhy</t>
  </si>
  <si>
    <t>220200000100R2</t>
  </si>
  <si>
    <t>Dieselagregát - doprava, montáž a zprovoznění</t>
  </si>
  <si>
    <t xml:space="preserve">ks    </t>
  </si>
  <si>
    <t>Práce</t>
  </si>
  <si>
    <t>POL1_</t>
  </si>
  <si>
    <t>220200000100R1</t>
  </si>
  <si>
    <t>Dieselagregát -Záskokový rozvaděč ATS</t>
  </si>
  <si>
    <t>·      Záskokový rozvaděč ATS, umožňující bezvýpadkové připojení a odpojení od sítě, umožnění zkoušení DA bez výpadku dodávky el. (souběžný provoz se sítí)</t>
  </si>
  <si>
    <t>220200000100R3</t>
  </si>
  <si>
    <t>Dieselagregát - třívrstvý nerez spalinovod vč. tlumiče hluku, dodávka+montáž příloha P1</t>
  </si>
  <si>
    <t>· na základě PD</t>
  </si>
  <si>
    <t>998724201</t>
  </si>
  <si>
    <t>Přesun hmot pro strojní vybavení, výšky do 6 m</t>
  </si>
  <si>
    <t>RTS 19/ II</t>
  </si>
  <si>
    <t>Přesun hmot</t>
  </si>
  <si>
    <t>POL7_</t>
  </si>
  <si>
    <t>429820B1</t>
  </si>
  <si>
    <t>rovné potrubí, ocelový plech s pozink. tl. 0,8 mm</t>
  </si>
  <si>
    <t xml:space="preserve">m2    </t>
  </si>
  <si>
    <t>429820B2</t>
  </si>
  <si>
    <t>tvarové díly,  ocelový plech s pozink. tl. 0,8 mm</t>
  </si>
  <si>
    <t>13814609.A</t>
  </si>
  <si>
    <t>Plech pozinkovaný tl.0,80 mm, 1000 x 2000 mm povlak 275g/m2</t>
  </si>
  <si>
    <t>t</t>
  </si>
  <si>
    <t>SPCM</t>
  </si>
  <si>
    <t>428420B</t>
  </si>
  <si>
    <t>kulisový tlumič hluku 200x800x1000 mm (ŠxVxD)</t>
  </si>
  <si>
    <t>kus</t>
  </si>
  <si>
    <t>484816B</t>
  </si>
  <si>
    <t>Kulisový tlumič hluku 200x600x1000 mm (šxVxD)</t>
  </si>
  <si>
    <t>429115B</t>
  </si>
  <si>
    <t>Ventilátor axiální 10000 m3/h (135Pa), 1280W</t>
  </si>
  <si>
    <t>429117B</t>
  </si>
  <si>
    <t>tlumicí vložka kruhová D 630 mm</t>
  </si>
  <si>
    <t>429727B</t>
  </si>
  <si>
    <t>Mřížka kruhová pr.630</t>
  </si>
  <si>
    <t>429728B</t>
  </si>
  <si>
    <t>tlumicí vložka  čtyřhranná 1250x545, nerez, max. teplota 200°C</t>
  </si>
  <si>
    <t>709213B</t>
  </si>
  <si>
    <t>síto 1250x600mm. oko 10x10mm</t>
  </si>
  <si>
    <t>ks</t>
  </si>
  <si>
    <t>72810</t>
  </si>
  <si>
    <t>Spojovací materiál</t>
  </si>
  <si>
    <t>kpl</t>
  </si>
  <si>
    <t>72811</t>
  </si>
  <si>
    <t>Těsnící materiál</t>
  </si>
  <si>
    <t>POL3_9</t>
  </si>
  <si>
    <t>728111119R001</t>
  </si>
  <si>
    <t>Montáž potrubí VZT prvků</t>
  </si>
  <si>
    <t>soubor</t>
  </si>
  <si>
    <t>72821</t>
  </si>
  <si>
    <t>Uzemnění žaluzií, propojení se stávající zemnící soustavou</t>
  </si>
  <si>
    <t>001511</t>
  </si>
  <si>
    <t>Systémové uchycení potrubí (objímky,závěsy, konzoly)</t>
  </si>
  <si>
    <t>kpl.</t>
  </si>
  <si>
    <t>998728201</t>
  </si>
  <si>
    <t>Přesun hmot pro vzduchotechniku, výšky do 6 m</t>
  </si>
  <si>
    <t>R_3049922T00</t>
  </si>
  <si>
    <t>Vedení projektu a účast zástupců dodavatele na Kontrolních dnech a s tím spojené plněné úkolů</t>
  </si>
  <si>
    <t>POL1_1</t>
  </si>
  <si>
    <t>R_3049931T002</t>
  </si>
  <si>
    <t>Zřízení, provoz a likvidace zařízení staveniště vč spotřebovaných energií</t>
  </si>
  <si>
    <t>R_3049933T002</t>
  </si>
  <si>
    <t>Pravidelný úklid staveniště vč.závěrečného úklidu</t>
  </si>
  <si>
    <t xml:space="preserve">904      </t>
  </si>
  <si>
    <t>Hzs-zkousky v ramci montaz.praci Komplexni vyzkouseni</t>
  </si>
  <si>
    <t xml:space="preserve">hod   </t>
  </si>
  <si>
    <t>Prav.M</t>
  </si>
  <si>
    <t>RTS 19/ I</t>
  </si>
  <si>
    <t>HZS</t>
  </si>
  <si>
    <t>POL10_</t>
  </si>
  <si>
    <t xml:space="preserve">909      </t>
  </si>
  <si>
    <t>Hzs-nezmeritelne stavebni prace</t>
  </si>
  <si>
    <t>73003</t>
  </si>
  <si>
    <t>Zkušební provoz</t>
  </si>
  <si>
    <t>hod</t>
  </si>
  <si>
    <t>73115231</t>
  </si>
  <si>
    <t>Revizní kniha DA</t>
  </si>
  <si>
    <t>POL3_7</t>
  </si>
  <si>
    <t>SUM</t>
  </si>
  <si>
    <t>Poznámky uchazeče k zadání</t>
  </si>
  <si>
    <t>POPUZIV</t>
  </si>
  <si>
    <t>END</t>
  </si>
  <si>
    <t>220200B1</t>
  </si>
  <si>
    <t>Dieselagregát - 200kVa, 160kW, demontáž</t>
  </si>
  <si>
    <t>220200B2</t>
  </si>
  <si>
    <t>Dieselagregát - startovací baterie- demontáž</t>
  </si>
  <si>
    <t>220200B3</t>
  </si>
  <si>
    <t>Dieselagregát - kouřovod  - demontáž vč. izolace</t>
  </si>
  <si>
    <t>m</t>
  </si>
  <si>
    <t>220200B4</t>
  </si>
  <si>
    <t>demontáž komínového tělesa D 400 mm, H= 5m, vč. tlumičů (H=2m)</t>
  </si>
  <si>
    <t>998724101</t>
  </si>
  <si>
    <t>728314817</t>
  </si>
  <si>
    <t>Demontáž protidešť. žaluzie kruhové do d 700 mm</t>
  </si>
  <si>
    <t>728415819</t>
  </si>
  <si>
    <t>Demontáž mřížky větrací nebo ventilač.nad d 500 mm</t>
  </si>
  <si>
    <t>728614864</t>
  </si>
  <si>
    <t>Dmtž ventilátoru axiál.nízkotl. nástěn.do d 600 mm</t>
  </si>
  <si>
    <t>728614865</t>
  </si>
  <si>
    <t>Dmtž ventilátoru axiál.nízkotl. nástěn.do d 700 mm</t>
  </si>
  <si>
    <t>328234113</t>
  </si>
  <si>
    <t>Zdivo šachtic cihlené z CP 29 P15 na maltu MC</t>
  </si>
  <si>
    <t>m3</t>
  </si>
  <si>
    <t>612401391</t>
  </si>
  <si>
    <t>Omítka malých ploch vnitřních stěn do 1 m2</t>
  </si>
  <si>
    <t>273351B</t>
  </si>
  <si>
    <t>vybetonování nového ústí šachty</t>
  </si>
  <si>
    <t xml:space="preserve">m3    </t>
  </si>
  <si>
    <t>273351B1</t>
  </si>
  <si>
    <t>vyspravení dna šachty</t>
  </si>
  <si>
    <t>273351B2</t>
  </si>
  <si>
    <t>pročištění stávající šachty</t>
  </si>
  <si>
    <t>622472123</t>
  </si>
  <si>
    <t>Omítka stěn vnější z SMS minerální slož.III.,nátěr</t>
  </si>
  <si>
    <t>m2</t>
  </si>
  <si>
    <t>96203223B</t>
  </si>
  <si>
    <t>odstranění obezdívky z cihel</t>
  </si>
  <si>
    <t>962032631B</t>
  </si>
  <si>
    <t>Bourání stávajícícho ústí šachty</t>
  </si>
  <si>
    <t>767996801</t>
  </si>
  <si>
    <t>Demontáž atypických ocelových konstr. do 50 kg</t>
  </si>
  <si>
    <t>kg</t>
  </si>
  <si>
    <t>784111201</t>
  </si>
  <si>
    <t>Penetrace podkladu nátěrem V1308  1 x</t>
  </si>
  <si>
    <t>784165212</t>
  </si>
  <si>
    <t>Malba HET Super malba, bílá, bez penetrace, 2x</t>
  </si>
  <si>
    <t>Pol__0001</t>
  </si>
  <si>
    <t>Kabel 1-CHBU 1x120, pevně uložený</t>
  </si>
  <si>
    <t>Pol__0002</t>
  </si>
  <si>
    <t>Kabel 1-CHBU 1x95, pevně uložený</t>
  </si>
  <si>
    <t>Pol__0003</t>
  </si>
  <si>
    <t>Vodič CYA 1x120, pevně uložený</t>
  </si>
  <si>
    <t>Pol__0004</t>
  </si>
  <si>
    <t>Vodič CYA 1x95, pevně uložený</t>
  </si>
  <si>
    <t>Pol__0005</t>
  </si>
  <si>
    <t>Kabel CYKY-O 2x1,5, pevně uložený</t>
  </si>
  <si>
    <t>Pol__0006</t>
  </si>
  <si>
    <t>Kabel H07 RN-F 3 G 2,5 pevně uložený</t>
  </si>
  <si>
    <t>Pol__0007</t>
  </si>
  <si>
    <t>Kabel CMSM 12x 1,5, pevně uložený</t>
  </si>
  <si>
    <t>Pol__0008</t>
  </si>
  <si>
    <t>Kabelová koncovka pro 1-CHBU 1x120 vč. ukončení a ok</t>
  </si>
  <si>
    <t>sada</t>
  </si>
  <si>
    <t>Pol__0009</t>
  </si>
  <si>
    <t>Kabelová koncovka pro 1-CHBU 1x95 vč. ukončení a ok</t>
  </si>
  <si>
    <t>Pol__0010</t>
  </si>
  <si>
    <t>Kabelová koncovka pro CYA 1x120 vč. ukončení a ok</t>
  </si>
  <si>
    <t>Pol__0011</t>
  </si>
  <si>
    <t>Kabelová koncovka pro CYA 1x95 vč. ukončení a ok</t>
  </si>
  <si>
    <t>Pol__0012</t>
  </si>
  <si>
    <t>Ukončení kabelů do 5x4</t>
  </si>
  <si>
    <t>Pol__0013</t>
  </si>
  <si>
    <t>Ukončení kabelu CMSM 12x 1,5</t>
  </si>
  <si>
    <t>Pol__0014</t>
  </si>
  <si>
    <t>Kovový kabelový žlab pochozí 200x110mm OBO BKRS 1120 FSvč. kotvícího spojovacího materiálu</t>
  </si>
  <si>
    <t>Pol__0015</t>
  </si>
  <si>
    <t>Kabelová příchytka SONAP 20 (16-20mm)</t>
  </si>
  <si>
    <t>Pol__0016</t>
  </si>
  <si>
    <t>Kabelová příchytka SONAP 24 (20-24mm)</t>
  </si>
  <si>
    <t>Pol__0017</t>
  </si>
  <si>
    <t>Instalační trubka plastová</t>
  </si>
  <si>
    <t>Pol__0018</t>
  </si>
  <si>
    <t>Příchytka instalační trubky plastové</t>
  </si>
  <si>
    <t>Pol__0019</t>
  </si>
  <si>
    <t>Označovací štítek kabelů</t>
  </si>
  <si>
    <t>Pol__0020</t>
  </si>
  <si>
    <t>Rozvaděč RDA, je součástí dodávky DA., vč. zapojení vnitřních obvodů</t>
  </si>
  <si>
    <t>Pol__0021</t>
  </si>
  <si>
    <t>Montáž rozváděče výšky do 2000mm, hmotnosti do 500kg, montáž  je součástí dodávky DA</t>
  </si>
  <si>
    <t>Pol__0022</t>
  </si>
  <si>
    <t>Přívodní kabely stávajícího DA, pevně uložené</t>
  </si>
  <si>
    <t>Pol__0023</t>
  </si>
  <si>
    <t>Demontáž stávajícího rozváděče aut. záskoku DA</t>
  </si>
  <si>
    <t>Pol__0024</t>
  </si>
  <si>
    <t>Odvoz materiálu na skládku</t>
  </si>
  <si>
    <t>Pol__0025</t>
  </si>
  <si>
    <t>Smršťovací trubice</t>
  </si>
  <si>
    <t>Pol__0026</t>
  </si>
  <si>
    <t>CY (GNYE) 10mm2</t>
  </si>
  <si>
    <t>Pol__0027</t>
  </si>
  <si>
    <t>CY (GNYE) 35mm2</t>
  </si>
  <si>
    <t>Pol__0028</t>
  </si>
  <si>
    <t>Pol__0029</t>
  </si>
  <si>
    <t>Kabelové oko 10mm2, vč. montáže</t>
  </si>
  <si>
    <t>Pol__0030</t>
  </si>
  <si>
    <t>Kabelové oko 35mm2, vč. montáže</t>
  </si>
  <si>
    <t>Pol__0031</t>
  </si>
  <si>
    <t>Pol__0032</t>
  </si>
  <si>
    <t>Stavební práce malého rozsahu(vybourání stavebních otvorů pro kabel. prostupy, vč. začištění)</t>
  </si>
  <si>
    <t>Pol__0033</t>
  </si>
  <si>
    <t>Požární ucpávka EI</t>
  </si>
  <si>
    <t>Pol__0034</t>
  </si>
  <si>
    <t>Ocelový úhelník L50/5</t>
  </si>
  <si>
    <t>Pol__0035</t>
  </si>
  <si>
    <t>Ocelová pásovina 50/5</t>
  </si>
  <si>
    <t>Pol__0036</t>
  </si>
  <si>
    <t>Základní nátěr 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</si>
</sst>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20" zoomScaleNormal="100" zoomScaleSheetLayoutView="75" workbookViewId="0">
      <selection activeCell="F50" sqref="F5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6" t="s">
        <v>24</v>
      </c>
      <c r="C2" s="77"/>
      <c r="D2" s="78" t="s">
        <v>43</v>
      </c>
      <c r="E2" s="236" t="s">
        <v>44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224"/>
      <c r="E5" s="225"/>
      <c r="F5" s="225"/>
      <c r="G5" s="22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3"/>
      <c r="E11" s="243"/>
      <c r="F11" s="243"/>
      <c r="G11" s="243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">
      <c r="A16" s="142" t="s">
        <v>26</v>
      </c>
      <c r="B16" s="38" t="s">
        <v>26</v>
      </c>
      <c r="C16" s="62"/>
      <c r="D16" s="63"/>
      <c r="E16" s="208"/>
      <c r="F16" s="209"/>
      <c r="G16" s="208"/>
      <c r="H16" s="209"/>
      <c r="I16" s="208">
        <f>SUMIF(F52:F66,A16,I52:I66)+SUMIF(F52:F66,"PSU",I52:I66)</f>
        <v>0</v>
      </c>
      <c r="J16" s="210"/>
    </row>
    <row r="17" spans="1:10" ht="23.25" customHeight="1" x14ac:dyDescent="0.2">
      <c r="A17" s="142" t="s">
        <v>27</v>
      </c>
      <c r="B17" s="38" t="s">
        <v>27</v>
      </c>
      <c r="C17" s="62"/>
      <c r="D17" s="63"/>
      <c r="E17" s="208"/>
      <c r="F17" s="209"/>
      <c r="G17" s="208"/>
      <c r="H17" s="209"/>
      <c r="I17" s="208">
        <f>SUMIF(F52:F66,A17,I52:I66)</f>
        <v>0</v>
      </c>
      <c r="J17" s="210"/>
    </row>
    <row r="18" spans="1:10" ht="23.25" customHeight="1" x14ac:dyDescent="0.2">
      <c r="A18" s="142" t="s">
        <v>28</v>
      </c>
      <c r="B18" s="38" t="s">
        <v>28</v>
      </c>
      <c r="C18" s="62"/>
      <c r="D18" s="63"/>
      <c r="E18" s="208"/>
      <c r="F18" s="209"/>
      <c r="G18" s="208"/>
      <c r="H18" s="209"/>
      <c r="I18" s="208">
        <f>SUMIF(F52:F66,A18,I52:I66)</f>
        <v>0</v>
      </c>
      <c r="J18" s="210"/>
    </row>
    <row r="19" spans="1:10" ht="23.25" customHeight="1" x14ac:dyDescent="0.2">
      <c r="A19" s="142" t="s">
        <v>84</v>
      </c>
      <c r="B19" s="38" t="s">
        <v>29</v>
      </c>
      <c r="C19" s="62"/>
      <c r="D19" s="63"/>
      <c r="E19" s="208"/>
      <c r="F19" s="209"/>
      <c r="G19" s="208"/>
      <c r="H19" s="209"/>
      <c r="I19" s="208">
        <f>SUMIF(F52:F66,A19,I52:I66)</f>
        <v>0</v>
      </c>
      <c r="J19" s="210"/>
    </row>
    <row r="20" spans="1:10" ht="23.25" customHeight="1" x14ac:dyDescent="0.2">
      <c r="A20" s="142" t="s">
        <v>85</v>
      </c>
      <c r="B20" s="38" t="s">
        <v>30</v>
      </c>
      <c r="C20" s="62"/>
      <c r="D20" s="63"/>
      <c r="E20" s="208"/>
      <c r="F20" s="209"/>
      <c r="G20" s="208"/>
      <c r="H20" s="209"/>
      <c r="I20" s="208">
        <f>SUMIF(F52:F66,A20,I52:I66)</f>
        <v>0</v>
      </c>
      <c r="J20" s="210"/>
    </row>
    <row r="21" spans="1:10" ht="23.25" customHeight="1" x14ac:dyDescent="0.2">
      <c r="A21" s="2"/>
      <c r="B21" s="48" t="s">
        <v>31</v>
      </c>
      <c r="C21" s="64"/>
      <c r="D21" s="65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04">
        <f>I23*E23/100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33">
        <f>I25*E25/100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35">
        <f>CenaCelkemBezDPH-(ZakladDPHSni+ZakladDPHZakl)</f>
        <v>0</v>
      </c>
      <c r="H27" s="235"/>
      <c r="I27" s="235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25</v>
      </c>
      <c r="C28" s="117"/>
      <c r="D28" s="117"/>
      <c r="E28" s="118"/>
      <c r="F28" s="119"/>
      <c r="G28" s="214">
        <f>A27</f>
        <v>0</v>
      </c>
      <c r="H28" s="214"/>
      <c r="I28" s="214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37</v>
      </c>
      <c r="C29" s="121"/>
      <c r="D29" s="121"/>
      <c r="E29" s="121"/>
      <c r="F29" s="122"/>
      <c r="G29" s="213">
        <f>ZakladDPHSni+DPHSni+ZakladDPHZakl+DPHZakl+Zaokrouhleni</f>
        <v>0</v>
      </c>
      <c r="H29" s="213"/>
      <c r="I29" s="213"/>
      <c r="J29" s="123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45</v>
      </c>
      <c r="C39" s="199"/>
      <c r="D39" s="199"/>
      <c r="E39" s="199"/>
      <c r="F39" s="100">
        <f>'2 R190477201 Pol'!AE70+'2 R190477202 Pol'!AE21+'2 R190477203 Pol'!AE29+'2 R190477204 Pol'!AE51</f>
        <v>0</v>
      </c>
      <c r="G39" s="101">
        <f>'2 R190477201 Pol'!AF70+'2 R190477202 Pol'!AF21+'2 R190477203 Pol'!AF29+'2 R190477204 Pol'!AF51</f>
        <v>0</v>
      </c>
      <c r="H39" s="102"/>
      <c r="I39" s="103">
        <f t="shared" ref="I39:I44" si="1">F39+G39+H39</f>
        <v>0</v>
      </c>
      <c r="J39" s="104" t="str">
        <f t="shared" ref="J39:J44" si="2">IF(CenaCelkemVypocet=0,"",I39/CenaCelkemVypocet*100)</f>
        <v/>
      </c>
    </row>
    <row r="40" spans="1:10" ht="25.5" customHeight="1" x14ac:dyDescent="0.2">
      <c r="A40" s="88">
        <v>2</v>
      </c>
      <c r="B40" s="105" t="s">
        <v>46</v>
      </c>
      <c r="C40" s="202" t="s">
        <v>47</v>
      </c>
      <c r="D40" s="202"/>
      <c r="E40" s="202"/>
      <c r="F40" s="106">
        <f>'2 R190477201 Pol'!AE70+'2 R190477202 Pol'!AE21+'2 R190477203 Pol'!AE29+'2 R190477204 Pol'!AE51</f>
        <v>0</v>
      </c>
      <c r="G40" s="107">
        <f>'2 R190477201 Pol'!AF70+'2 R190477202 Pol'!AF21+'2 R190477203 Pol'!AF29+'2 R190477204 Pol'!AF51</f>
        <v>0</v>
      </c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">
      <c r="A41" s="88">
        <v>3</v>
      </c>
      <c r="B41" s="110" t="s">
        <v>48</v>
      </c>
      <c r="C41" s="199" t="s">
        <v>49</v>
      </c>
      <c r="D41" s="199"/>
      <c r="E41" s="199"/>
      <c r="F41" s="111">
        <f>'2 R190477201 Pol'!AE70</f>
        <v>0</v>
      </c>
      <c r="G41" s="102">
        <f>'2 R190477201 Pol'!AF70</f>
        <v>0</v>
      </c>
      <c r="H41" s="102"/>
      <c r="I41" s="103">
        <f t="shared" si="1"/>
        <v>0</v>
      </c>
      <c r="J41" s="104" t="str">
        <f t="shared" si="2"/>
        <v/>
      </c>
    </row>
    <row r="42" spans="1:10" ht="25.5" customHeight="1" x14ac:dyDescent="0.2">
      <c r="A42" s="88">
        <v>3</v>
      </c>
      <c r="B42" s="110" t="s">
        <v>50</v>
      </c>
      <c r="C42" s="199" t="s">
        <v>51</v>
      </c>
      <c r="D42" s="199"/>
      <c r="E42" s="199"/>
      <c r="F42" s="111">
        <f>'2 R190477202 Pol'!AE21</f>
        <v>0</v>
      </c>
      <c r="G42" s="102">
        <f>'2 R190477202 Pol'!AF21</f>
        <v>0</v>
      </c>
      <c r="H42" s="102"/>
      <c r="I42" s="103">
        <f t="shared" si="1"/>
        <v>0</v>
      </c>
      <c r="J42" s="104" t="str">
        <f t="shared" si="2"/>
        <v/>
      </c>
    </row>
    <row r="43" spans="1:10" ht="25.5" customHeight="1" x14ac:dyDescent="0.2">
      <c r="A43" s="88">
        <v>3</v>
      </c>
      <c r="B43" s="110" t="s">
        <v>52</v>
      </c>
      <c r="C43" s="199" t="s">
        <v>53</v>
      </c>
      <c r="D43" s="199"/>
      <c r="E43" s="199"/>
      <c r="F43" s="111">
        <f>'2 R190477203 Pol'!AE29</f>
        <v>0</v>
      </c>
      <c r="G43" s="102">
        <f>'2 R190477203 Pol'!AF29</f>
        <v>0</v>
      </c>
      <c r="H43" s="102"/>
      <c r="I43" s="103">
        <f t="shared" si="1"/>
        <v>0</v>
      </c>
      <c r="J43" s="104" t="str">
        <f t="shared" si="2"/>
        <v/>
      </c>
    </row>
    <row r="44" spans="1:10" ht="25.5" customHeight="1" x14ac:dyDescent="0.2">
      <c r="A44" s="88">
        <v>3</v>
      </c>
      <c r="B44" s="110" t="s">
        <v>54</v>
      </c>
      <c r="C44" s="199" t="s">
        <v>55</v>
      </c>
      <c r="D44" s="199"/>
      <c r="E44" s="199"/>
      <c r="F44" s="111">
        <f>'2 R190477204 Pol'!AE51</f>
        <v>0</v>
      </c>
      <c r="G44" s="102">
        <f>'2 R190477204 Pol'!AF51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">
      <c r="A45" s="88"/>
      <c r="B45" s="200" t="s">
        <v>56</v>
      </c>
      <c r="C45" s="201"/>
      <c r="D45" s="201"/>
      <c r="E45" s="201"/>
      <c r="F45" s="112">
        <f>SUMIF(A39:A44,"=1",F39:F44)</f>
        <v>0</v>
      </c>
      <c r="G45" s="113">
        <f>SUMIF(A39:A44,"=1",G39:G44)</f>
        <v>0</v>
      </c>
      <c r="H45" s="113">
        <f>SUMIF(A39:A44,"=1",H39:H44)</f>
        <v>0</v>
      </c>
      <c r="I45" s="114">
        <f>SUMIF(A39:A44,"=1",I39:I44)</f>
        <v>0</v>
      </c>
      <c r="J45" s="115">
        <f>SUMIF(A39:A44,"=1",J39:J44)</f>
        <v>0</v>
      </c>
    </row>
    <row r="49" spans="1:10" ht="15.75" x14ac:dyDescent="0.25">
      <c r="B49" s="124" t="s">
        <v>58</v>
      </c>
    </row>
    <row r="51" spans="1:10" ht="25.5" customHeight="1" x14ac:dyDescent="0.2">
      <c r="A51" s="126"/>
      <c r="B51" s="129" t="s">
        <v>18</v>
      </c>
      <c r="C51" s="129" t="s">
        <v>6</v>
      </c>
      <c r="D51" s="130"/>
      <c r="E51" s="130"/>
      <c r="F51" s="131" t="s">
        <v>59</v>
      </c>
      <c r="G51" s="131"/>
      <c r="H51" s="131"/>
      <c r="I51" s="131" t="s">
        <v>31</v>
      </c>
      <c r="J51" s="131" t="s">
        <v>0</v>
      </c>
    </row>
    <row r="52" spans="1:10" ht="36.75" customHeight="1" x14ac:dyDescent="0.2">
      <c r="A52" s="127"/>
      <c r="B52" s="132" t="s">
        <v>60</v>
      </c>
      <c r="C52" s="197" t="s">
        <v>61</v>
      </c>
      <c r="D52" s="198"/>
      <c r="E52" s="198"/>
      <c r="F52" s="138" t="s">
        <v>26</v>
      </c>
      <c r="G52" s="139"/>
      <c r="H52" s="139"/>
      <c r="I52" s="139">
        <f>'2 R190477204 Pol'!G8</f>
        <v>0</v>
      </c>
      <c r="J52" s="136" t="str">
        <f>IF(I67=0,"",I52/I67*100)</f>
        <v/>
      </c>
    </row>
    <row r="53" spans="1:10" ht="36.75" customHeight="1" x14ac:dyDescent="0.2">
      <c r="A53" s="127"/>
      <c r="B53" s="132" t="s">
        <v>46</v>
      </c>
      <c r="C53" s="197" t="s">
        <v>62</v>
      </c>
      <c r="D53" s="198"/>
      <c r="E53" s="198"/>
      <c r="F53" s="138" t="s">
        <v>26</v>
      </c>
      <c r="G53" s="139"/>
      <c r="H53" s="139"/>
      <c r="I53" s="139">
        <f>'2 R190477204 Pol'!G28</f>
        <v>0</v>
      </c>
      <c r="J53" s="136" t="str">
        <f>IF(I67=0,"",I53/I67*100)</f>
        <v/>
      </c>
    </row>
    <row r="54" spans="1:10" ht="36.75" customHeight="1" x14ac:dyDescent="0.2">
      <c r="A54" s="127"/>
      <c r="B54" s="132" t="s">
        <v>63</v>
      </c>
      <c r="C54" s="197" t="s">
        <v>64</v>
      </c>
      <c r="D54" s="198"/>
      <c r="E54" s="198"/>
      <c r="F54" s="138" t="s">
        <v>26</v>
      </c>
      <c r="G54" s="139"/>
      <c r="H54" s="139"/>
      <c r="I54" s="139">
        <f>'2 R190477204 Pol'!G31</f>
        <v>0</v>
      </c>
      <c r="J54" s="136" t="str">
        <f>IF(I67=0,"",I54/I67*100)</f>
        <v/>
      </c>
    </row>
    <row r="55" spans="1:10" ht="36.75" customHeight="1" x14ac:dyDescent="0.2">
      <c r="A55" s="127"/>
      <c r="B55" s="132" t="s">
        <v>63</v>
      </c>
      <c r="C55" s="197" t="s">
        <v>65</v>
      </c>
      <c r="D55" s="198"/>
      <c r="E55" s="198"/>
      <c r="F55" s="138" t="s">
        <v>26</v>
      </c>
      <c r="G55" s="139"/>
      <c r="H55" s="139"/>
      <c r="I55" s="139">
        <f>'2 R190477203 Pol'!G8</f>
        <v>0</v>
      </c>
      <c r="J55" s="136" t="str">
        <f>IF(I67=0,"",I55/I67*100)</f>
        <v/>
      </c>
    </row>
    <row r="56" spans="1:10" ht="36.75" customHeight="1" x14ac:dyDescent="0.2">
      <c r="A56" s="127"/>
      <c r="B56" s="132" t="s">
        <v>66</v>
      </c>
      <c r="C56" s="197" t="s">
        <v>67</v>
      </c>
      <c r="D56" s="198"/>
      <c r="E56" s="198"/>
      <c r="F56" s="138" t="s">
        <v>26</v>
      </c>
      <c r="G56" s="139"/>
      <c r="H56" s="139"/>
      <c r="I56" s="139">
        <f>'2 R190477204 Pol'!G35</f>
        <v>0</v>
      </c>
      <c r="J56" s="136" t="str">
        <f>IF(I67=0,"",I56/I67*100)</f>
        <v/>
      </c>
    </row>
    <row r="57" spans="1:10" ht="36.75" customHeight="1" x14ac:dyDescent="0.2">
      <c r="A57" s="127"/>
      <c r="B57" s="132" t="s">
        <v>68</v>
      </c>
      <c r="C57" s="197" t="s">
        <v>69</v>
      </c>
      <c r="D57" s="198"/>
      <c r="E57" s="198"/>
      <c r="F57" s="138" t="s">
        <v>26</v>
      </c>
      <c r="G57" s="139"/>
      <c r="H57" s="139"/>
      <c r="I57" s="139">
        <f>'2 R190477204 Pol'!G43</f>
        <v>0</v>
      </c>
      <c r="J57" s="136" t="str">
        <f>IF(I67=0,"",I57/I67*100)</f>
        <v/>
      </c>
    </row>
    <row r="58" spans="1:10" ht="36.75" customHeight="1" x14ac:dyDescent="0.2">
      <c r="A58" s="127"/>
      <c r="B58" s="132" t="s">
        <v>70</v>
      </c>
      <c r="C58" s="197" t="s">
        <v>71</v>
      </c>
      <c r="D58" s="198"/>
      <c r="E58" s="198"/>
      <c r="F58" s="138" t="s">
        <v>26</v>
      </c>
      <c r="G58" s="139"/>
      <c r="H58" s="139"/>
      <c r="I58" s="139">
        <f>'2 R190477204 Pol'!G46</f>
        <v>0</v>
      </c>
      <c r="J58" s="136" t="str">
        <f>IF(I67=0,"",I58/I67*100)</f>
        <v/>
      </c>
    </row>
    <row r="59" spans="1:10" ht="36.75" customHeight="1" x14ac:dyDescent="0.2">
      <c r="A59" s="127"/>
      <c r="B59" s="132" t="s">
        <v>72</v>
      </c>
      <c r="C59" s="197" t="s">
        <v>73</v>
      </c>
      <c r="D59" s="198"/>
      <c r="E59" s="198"/>
      <c r="F59" s="138" t="s">
        <v>26</v>
      </c>
      <c r="G59" s="139"/>
      <c r="H59" s="139"/>
      <c r="I59" s="139">
        <f>'2 R190477203 Pol'!G14</f>
        <v>0</v>
      </c>
      <c r="J59" s="136" t="str">
        <f>IF(I67=0,"",I59/I67*100)</f>
        <v/>
      </c>
    </row>
    <row r="60" spans="1:10" ht="36.75" customHeight="1" x14ac:dyDescent="0.2">
      <c r="A60" s="127"/>
      <c r="B60" s="132" t="s">
        <v>74</v>
      </c>
      <c r="C60" s="197" t="s">
        <v>75</v>
      </c>
      <c r="D60" s="198"/>
      <c r="E60" s="198"/>
      <c r="F60" s="138" t="s">
        <v>26</v>
      </c>
      <c r="G60" s="139"/>
      <c r="H60" s="139"/>
      <c r="I60" s="139">
        <f>'2 R190477203 Pol'!G16</f>
        <v>0</v>
      </c>
      <c r="J60" s="136" t="str">
        <f>IF(I67=0,"",I60/I67*100)</f>
        <v/>
      </c>
    </row>
    <row r="61" spans="1:10" ht="36.75" customHeight="1" x14ac:dyDescent="0.2">
      <c r="A61" s="127"/>
      <c r="B61" s="132" t="s">
        <v>76</v>
      </c>
      <c r="C61" s="197" t="s">
        <v>77</v>
      </c>
      <c r="D61" s="198"/>
      <c r="E61" s="198"/>
      <c r="F61" s="138" t="s">
        <v>27</v>
      </c>
      <c r="G61" s="139"/>
      <c r="H61" s="139"/>
      <c r="I61" s="139">
        <f>'2 R190477201 Pol'!G8+'2 R190477202 Pol'!G8</f>
        <v>0</v>
      </c>
      <c r="J61" s="136" t="str">
        <f>IF(I67=0,"",I61/I67*100)</f>
        <v/>
      </c>
    </row>
    <row r="62" spans="1:10" ht="36.75" customHeight="1" x14ac:dyDescent="0.2">
      <c r="A62" s="127"/>
      <c r="B62" s="132" t="s">
        <v>78</v>
      </c>
      <c r="C62" s="197" t="s">
        <v>79</v>
      </c>
      <c r="D62" s="198"/>
      <c r="E62" s="198"/>
      <c r="F62" s="138" t="s">
        <v>27</v>
      </c>
      <c r="G62" s="139"/>
      <c r="H62" s="139"/>
      <c r="I62" s="139">
        <f>'2 R190477201 Pol'!G43+'2 R190477202 Pol'!G14</f>
        <v>0</v>
      </c>
      <c r="J62" s="136" t="str">
        <f>IF(I67=0,"",I62/I67*100)</f>
        <v/>
      </c>
    </row>
    <row r="63" spans="1:10" ht="36.75" customHeight="1" x14ac:dyDescent="0.2">
      <c r="A63" s="127"/>
      <c r="B63" s="132" t="s">
        <v>80</v>
      </c>
      <c r="C63" s="197" t="s">
        <v>81</v>
      </c>
      <c r="D63" s="198"/>
      <c r="E63" s="198"/>
      <c r="F63" s="138" t="s">
        <v>27</v>
      </c>
      <c r="G63" s="139"/>
      <c r="H63" s="139"/>
      <c r="I63" s="139">
        <f>'2 R190477203 Pol'!G19</f>
        <v>0</v>
      </c>
      <c r="J63" s="136" t="str">
        <f>IF(I67=0,"",I63/I67*100)</f>
        <v/>
      </c>
    </row>
    <row r="64" spans="1:10" ht="36.75" customHeight="1" x14ac:dyDescent="0.2">
      <c r="A64" s="127"/>
      <c r="B64" s="132" t="s">
        <v>82</v>
      </c>
      <c r="C64" s="197" t="s">
        <v>83</v>
      </c>
      <c r="D64" s="198"/>
      <c r="E64" s="198"/>
      <c r="F64" s="138" t="s">
        <v>27</v>
      </c>
      <c r="G64" s="139"/>
      <c r="H64" s="139"/>
      <c r="I64" s="139">
        <f>'2 R190477203 Pol'!G21</f>
        <v>0</v>
      </c>
      <c r="J64" s="136" t="str">
        <f>IF(I67=0,"",I64/I67*100)</f>
        <v/>
      </c>
    </row>
    <row r="65" spans="1:10" ht="36.75" customHeight="1" x14ac:dyDescent="0.2">
      <c r="A65" s="127"/>
      <c r="B65" s="132" t="s">
        <v>84</v>
      </c>
      <c r="C65" s="197" t="s">
        <v>29</v>
      </c>
      <c r="D65" s="198"/>
      <c r="E65" s="198"/>
      <c r="F65" s="138" t="s">
        <v>84</v>
      </c>
      <c r="G65" s="139"/>
      <c r="H65" s="139"/>
      <c r="I65" s="139">
        <f>'2 R190477201 Pol'!G60+'2 R190477203 Pol'!G24</f>
        <v>0</v>
      </c>
      <c r="J65" s="136" t="str">
        <f>IF(I67=0,"",I65/I67*100)</f>
        <v/>
      </c>
    </row>
    <row r="66" spans="1:10" ht="36.75" customHeight="1" x14ac:dyDescent="0.2">
      <c r="A66" s="127"/>
      <c r="B66" s="132" t="s">
        <v>85</v>
      </c>
      <c r="C66" s="197" t="s">
        <v>30</v>
      </c>
      <c r="D66" s="198"/>
      <c r="E66" s="198"/>
      <c r="F66" s="138" t="s">
        <v>85</v>
      </c>
      <c r="G66" s="139"/>
      <c r="H66" s="139"/>
      <c r="I66" s="139">
        <f>'2 R190477201 Pol'!G66</f>
        <v>0</v>
      </c>
      <c r="J66" s="136" t="str">
        <f>IF(I67=0,"",I66/I67*100)</f>
        <v/>
      </c>
    </row>
    <row r="67" spans="1:10" ht="25.5" customHeight="1" x14ac:dyDescent="0.2">
      <c r="A67" s="128"/>
      <c r="B67" s="133" t="s">
        <v>1</v>
      </c>
      <c r="C67" s="134"/>
      <c r="D67" s="135"/>
      <c r="E67" s="135"/>
      <c r="F67" s="140"/>
      <c r="G67" s="141"/>
      <c r="H67" s="141"/>
      <c r="I67" s="141">
        <f>SUM(I52:I66)</f>
        <v>0</v>
      </c>
      <c r="J67" s="137">
        <f>SUM(J52:J66)</f>
        <v>0</v>
      </c>
    </row>
    <row r="68" spans="1:10" x14ac:dyDescent="0.2">
      <c r="F68" s="86"/>
      <c r="G68" s="86"/>
      <c r="H68" s="86"/>
      <c r="I68" s="86"/>
      <c r="J68" s="87"/>
    </row>
    <row r="69" spans="1:10" x14ac:dyDescent="0.2">
      <c r="F69" s="86"/>
      <c r="G69" s="86"/>
      <c r="H69" s="86"/>
      <c r="I69" s="86"/>
      <c r="J69" s="87"/>
    </row>
    <row r="70" spans="1:10" x14ac:dyDescent="0.2">
      <c r="F70" s="86"/>
      <c r="G70" s="86"/>
      <c r="H70" s="86"/>
      <c r="I70" s="86"/>
      <c r="J70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25" right="0.25" top="0.75" bottom="0.75" header="0.3" footer="0.3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86</v>
      </c>
    </row>
    <row r="2" spans="1:60" ht="24.95" customHeight="1" x14ac:dyDescent="0.2">
      <c r="A2" s="143" t="s">
        <v>8</v>
      </c>
      <c r="B2" s="49" t="s">
        <v>43</v>
      </c>
      <c r="C2" s="254" t="s">
        <v>44</v>
      </c>
      <c r="D2" s="255"/>
      <c r="E2" s="255"/>
      <c r="F2" s="255"/>
      <c r="G2" s="256"/>
      <c r="AG2" t="s">
        <v>87</v>
      </c>
    </row>
    <row r="3" spans="1:60" ht="24.95" customHeight="1" x14ac:dyDescent="0.2">
      <c r="A3" s="143" t="s">
        <v>9</v>
      </c>
      <c r="B3" s="49" t="s">
        <v>46</v>
      </c>
      <c r="C3" s="254" t="s">
        <v>47</v>
      </c>
      <c r="D3" s="255"/>
      <c r="E3" s="255"/>
      <c r="F3" s="255"/>
      <c r="G3" s="256"/>
      <c r="AC3" s="125" t="s">
        <v>87</v>
      </c>
      <c r="AG3" t="s">
        <v>88</v>
      </c>
    </row>
    <row r="4" spans="1:60" ht="24.95" customHeight="1" x14ac:dyDescent="0.2">
      <c r="A4" s="144" t="s">
        <v>10</v>
      </c>
      <c r="B4" s="145" t="s">
        <v>48</v>
      </c>
      <c r="C4" s="257" t="s">
        <v>49</v>
      </c>
      <c r="D4" s="258"/>
      <c r="E4" s="258"/>
      <c r="F4" s="258"/>
      <c r="G4" s="259"/>
      <c r="AG4" t="s">
        <v>89</v>
      </c>
    </row>
    <row r="5" spans="1:60" x14ac:dyDescent="0.2">
      <c r="D5" s="10"/>
    </row>
    <row r="6" spans="1:60" ht="38.25" x14ac:dyDescent="0.2">
      <c r="A6" s="147" t="s">
        <v>90</v>
      </c>
      <c r="B6" s="149" t="s">
        <v>91</v>
      </c>
      <c r="C6" s="149" t="s">
        <v>92</v>
      </c>
      <c r="D6" s="148" t="s">
        <v>93</v>
      </c>
      <c r="E6" s="147" t="s">
        <v>94</v>
      </c>
      <c r="F6" s="146" t="s">
        <v>95</v>
      </c>
      <c r="G6" s="147" t="s">
        <v>31</v>
      </c>
      <c r="H6" s="150" t="s">
        <v>32</v>
      </c>
      <c r="I6" s="150" t="s">
        <v>96</v>
      </c>
      <c r="J6" s="150" t="s">
        <v>33</v>
      </c>
      <c r="K6" s="150" t="s">
        <v>97</v>
      </c>
      <c r="L6" s="150" t="s">
        <v>98</v>
      </c>
      <c r="M6" s="150" t="s">
        <v>99</v>
      </c>
      <c r="N6" s="150" t="s">
        <v>100</v>
      </c>
      <c r="O6" s="150" t="s">
        <v>101</v>
      </c>
      <c r="P6" s="150" t="s">
        <v>102</v>
      </c>
      <c r="Q6" s="150" t="s">
        <v>103</v>
      </c>
      <c r="R6" s="150" t="s">
        <v>104</v>
      </c>
      <c r="S6" s="150" t="s">
        <v>105</v>
      </c>
      <c r="T6" s="150" t="s">
        <v>106</v>
      </c>
      <c r="U6" s="150" t="s">
        <v>107</v>
      </c>
      <c r="V6" s="150" t="s">
        <v>108</v>
      </c>
      <c r="W6" s="150" t="s">
        <v>109</v>
      </c>
      <c r="X6" s="150" t="s">
        <v>110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7" t="s">
        <v>111</v>
      </c>
      <c r="B8" s="168" t="s">
        <v>76</v>
      </c>
      <c r="C8" s="188" t="s">
        <v>77</v>
      </c>
      <c r="D8" s="169"/>
      <c r="E8" s="170"/>
      <c r="F8" s="171"/>
      <c r="G8" s="172">
        <f>SUMIF(AG9:AG42,"&lt;&gt;NOR",G9:G42)</f>
        <v>0</v>
      </c>
      <c r="H8" s="166"/>
      <c r="I8" s="166">
        <f>SUM(I9:I42)</f>
        <v>0</v>
      </c>
      <c r="J8" s="166"/>
      <c r="K8" s="166">
        <f>SUM(K9:K42)</f>
        <v>0</v>
      </c>
      <c r="L8" s="166"/>
      <c r="M8" s="166">
        <f>SUM(M9:M42)</f>
        <v>0</v>
      </c>
      <c r="N8" s="166"/>
      <c r="O8" s="166">
        <f>SUM(O9:O42)</f>
        <v>0</v>
      </c>
      <c r="P8" s="166"/>
      <c r="Q8" s="166">
        <f>SUM(Q9:Q42)</f>
        <v>0</v>
      </c>
      <c r="R8" s="166"/>
      <c r="S8" s="166"/>
      <c r="T8" s="166"/>
      <c r="U8" s="166"/>
      <c r="V8" s="166">
        <f>SUM(V9:V42)</f>
        <v>0</v>
      </c>
      <c r="W8" s="166"/>
      <c r="X8" s="166"/>
      <c r="AG8" t="s">
        <v>112</v>
      </c>
    </row>
    <row r="9" spans="1:60" ht="22.5" outlineLevel="1" x14ac:dyDescent="0.2">
      <c r="A9" s="173">
        <v>1</v>
      </c>
      <c r="B9" s="174" t="s">
        <v>113</v>
      </c>
      <c r="C9" s="189" t="s">
        <v>114</v>
      </c>
      <c r="D9" s="175" t="s">
        <v>115</v>
      </c>
      <c r="E9" s="176">
        <v>1</v>
      </c>
      <c r="F9" s="177"/>
      <c r="G9" s="178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 t="s">
        <v>116</v>
      </c>
      <c r="T9" s="161" t="s">
        <v>117</v>
      </c>
      <c r="U9" s="161">
        <v>0</v>
      </c>
      <c r="V9" s="161">
        <f>ROUND(E9*U9,2)</f>
        <v>0</v>
      </c>
      <c r="W9" s="161"/>
      <c r="X9" s="161" t="s">
        <v>118</v>
      </c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90" t="s">
        <v>120</v>
      </c>
      <c r="D10" s="163"/>
      <c r="E10" s="164"/>
      <c r="F10" s="165"/>
      <c r="G10" s="165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51" t="s">
        <v>122</v>
      </c>
      <c r="D11" s="252"/>
      <c r="E11" s="252"/>
      <c r="F11" s="252"/>
      <c r="G11" s="252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0" t="s">
        <v>120</v>
      </c>
      <c r="D12" s="163"/>
      <c r="E12" s="164"/>
      <c r="F12" s="165"/>
      <c r="G12" s="165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51"/>
      <c r="Z12" s="151"/>
      <c r="AA12" s="151"/>
      <c r="AB12" s="151"/>
      <c r="AC12" s="151"/>
      <c r="AD12" s="151"/>
      <c r="AE12" s="151"/>
      <c r="AF12" s="151"/>
      <c r="AG12" s="151" t="s">
        <v>121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51" t="s">
        <v>123</v>
      </c>
      <c r="D13" s="252"/>
      <c r="E13" s="252"/>
      <c r="F13" s="252"/>
      <c r="G13" s="252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56.25" outlineLevel="1" x14ac:dyDescent="0.2">
      <c r="A14" s="158"/>
      <c r="B14" s="159"/>
      <c r="C14" s="251" t="s">
        <v>124</v>
      </c>
      <c r="D14" s="252"/>
      <c r="E14" s="252"/>
      <c r="F14" s="252"/>
      <c r="G14" s="252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9" t="str">
        <f>C14</f>
        <v>·     Emise dle zákona 201/2012 Sb., o ochraně ovzduší zdroj znečišťování ovzduší zařazený dle kódu 1.2 přílohy 2 (Spalování paliv v pístových spalovacích motorech o celkovém        jmenovitém tepelném příkonu od 0,3 MW do 5 MW). Zdroj bude plnit limity dle vyhlášky č. 415/2012  a slouží jako náhradní (havarijní) zdroj elektrické energie - záložní zdroj v        souladu s ustanovením § 6 odst. 8 zákona č. 201/2012 Sb.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51" t="s">
        <v>125</v>
      </c>
      <c r="D15" s="252"/>
      <c r="E15" s="252"/>
      <c r="F15" s="252"/>
      <c r="G15" s="252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1" t="s">
        <v>126</v>
      </c>
      <c r="D16" s="252"/>
      <c r="E16" s="252"/>
      <c r="F16" s="252"/>
      <c r="G16" s="252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51" t="s">
        <v>127</v>
      </c>
      <c r="D17" s="252"/>
      <c r="E17" s="252"/>
      <c r="F17" s="252"/>
      <c r="G17" s="252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58"/>
      <c r="B18" s="159"/>
      <c r="C18" s="251" t="s">
        <v>128</v>
      </c>
      <c r="D18" s="252"/>
      <c r="E18" s="252"/>
      <c r="F18" s="252"/>
      <c r="G18" s="252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9" t="str">
        <f>C18</f>
        <v>·      Jednoplášťová palivová nádrž o objemu 418 l na více jak 8 hodin provozu (součást konstrukce DA)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51" t="s">
        <v>129</v>
      </c>
      <c r="D19" s="252"/>
      <c r="E19" s="252"/>
      <c r="F19" s="252"/>
      <c r="G19" s="252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51" t="s">
        <v>130</v>
      </c>
      <c r="D20" s="252"/>
      <c r="E20" s="252"/>
      <c r="F20" s="252"/>
      <c r="G20" s="252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1" t="s">
        <v>131</v>
      </c>
      <c r="D21" s="252"/>
      <c r="E21" s="252"/>
      <c r="F21" s="252"/>
      <c r="G21" s="252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1" t="s">
        <v>132</v>
      </c>
      <c r="D22" s="252"/>
      <c r="E22" s="252"/>
      <c r="F22" s="252"/>
      <c r="G22" s="252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51" t="s">
        <v>133</v>
      </c>
      <c r="D23" s="252"/>
      <c r="E23" s="252"/>
      <c r="F23" s="252"/>
      <c r="G23" s="252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1" t="s">
        <v>134</v>
      </c>
      <c r="D24" s="252"/>
      <c r="E24" s="252"/>
      <c r="F24" s="252"/>
      <c r="G24" s="252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1"/>
      <c r="Z24" s="151"/>
      <c r="AA24" s="151"/>
      <c r="AB24" s="151"/>
      <c r="AC24" s="151"/>
      <c r="AD24" s="151"/>
      <c r="AE24" s="151"/>
      <c r="AF24" s="151"/>
      <c r="AG24" s="151" t="s">
        <v>121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3">
        <v>2</v>
      </c>
      <c r="B25" s="174" t="s">
        <v>135</v>
      </c>
      <c r="C25" s="189" t="s">
        <v>136</v>
      </c>
      <c r="D25" s="175" t="s">
        <v>137</v>
      </c>
      <c r="E25" s="176">
        <v>1</v>
      </c>
      <c r="F25" s="177"/>
      <c r="G25" s="178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21</v>
      </c>
      <c r="M25" s="161">
        <f>G25*(1+L25/100)</f>
        <v>0</v>
      </c>
      <c r="N25" s="161">
        <v>0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116</v>
      </c>
      <c r="T25" s="161" t="s">
        <v>117</v>
      </c>
      <c r="U25" s="161">
        <v>0</v>
      </c>
      <c r="V25" s="161">
        <f>ROUND(E25*U25,2)</f>
        <v>0</v>
      </c>
      <c r="W25" s="161"/>
      <c r="X25" s="161" t="s">
        <v>138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139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0" t="s">
        <v>120</v>
      </c>
      <c r="D26" s="163"/>
      <c r="E26" s="164"/>
      <c r="F26" s="165"/>
      <c r="G26" s="165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51" t="s">
        <v>122</v>
      </c>
      <c r="D27" s="252"/>
      <c r="E27" s="252"/>
      <c r="F27" s="252"/>
      <c r="G27" s="252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0" t="s">
        <v>120</v>
      </c>
      <c r="D28" s="163"/>
      <c r="E28" s="164"/>
      <c r="F28" s="165"/>
      <c r="G28" s="165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51" t="s">
        <v>132</v>
      </c>
      <c r="D29" s="252"/>
      <c r="E29" s="252"/>
      <c r="F29" s="252"/>
      <c r="G29" s="252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1" t="s">
        <v>133</v>
      </c>
      <c r="D30" s="252"/>
      <c r="E30" s="252"/>
      <c r="F30" s="252"/>
      <c r="G30" s="252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1" t="s">
        <v>134</v>
      </c>
      <c r="D31" s="252"/>
      <c r="E31" s="252"/>
      <c r="F31" s="252"/>
      <c r="G31" s="252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3</v>
      </c>
      <c r="B32" s="174" t="s">
        <v>140</v>
      </c>
      <c r="C32" s="189" t="s">
        <v>141</v>
      </c>
      <c r="D32" s="175" t="s">
        <v>137</v>
      </c>
      <c r="E32" s="176">
        <v>1</v>
      </c>
      <c r="F32" s="177"/>
      <c r="G32" s="178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116</v>
      </c>
      <c r="T32" s="161" t="s">
        <v>117</v>
      </c>
      <c r="U32" s="161">
        <v>0</v>
      </c>
      <c r="V32" s="161">
        <f>ROUND(E32*U32,2)</f>
        <v>0</v>
      </c>
      <c r="W32" s="161"/>
      <c r="X32" s="161" t="s">
        <v>118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0" t="s">
        <v>120</v>
      </c>
      <c r="D33" s="163"/>
      <c r="E33" s="164"/>
      <c r="F33" s="165"/>
      <c r="G33" s="165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1" t="s">
        <v>122</v>
      </c>
      <c r="D34" s="252"/>
      <c r="E34" s="252"/>
      <c r="F34" s="252"/>
      <c r="G34" s="252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0" t="s">
        <v>120</v>
      </c>
      <c r="D35" s="163"/>
      <c r="E35" s="164"/>
      <c r="F35" s="165"/>
      <c r="G35" s="165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8"/>
      <c r="B36" s="159"/>
      <c r="C36" s="251" t="s">
        <v>142</v>
      </c>
      <c r="D36" s="252"/>
      <c r="E36" s="252"/>
      <c r="F36" s="252"/>
      <c r="G36" s="252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9" t="str">
        <f>C36</f>
        <v>·      Záskokový rozvaděč ATS, umožňující bezvýpadkové připojení a odpojení od sítě, umožnění zkoušení DA bez výpadku dodávky el. (souběžný provoz se sítí)</v>
      </c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3">
        <v>4</v>
      </c>
      <c r="B37" s="174" t="s">
        <v>143</v>
      </c>
      <c r="C37" s="189" t="s">
        <v>144</v>
      </c>
      <c r="D37" s="175" t="s">
        <v>137</v>
      </c>
      <c r="E37" s="176">
        <v>1</v>
      </c>
      <c r="F37" s="177"/>
      <c r="G37" s="178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21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116</v>
      </c>
      <c r="T37" s="161" t="s">
        <v>117</v>
      </c>
      <c r="U37" s="161">
        <v>0</v>
      </c>
      <c r="V37" s="161">
        <f>ROUND(E37*U37,2)</f>
        <v>0</v>
      </c>
      <c r="W37" s="161"/>
      <c r="X37" s="161" t="s">
        <v>138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139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0" t="s">
        <v>120</v>
      </c>
      <c r="D38" s="163"/>
      <c r="E38" s="164"/>
      <c r="F38" s="165"/>
      <c r="G38" s="165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1" t="s">
        <v>122</v>
      </c>
      <c r="D39" s="252"/>
      <c r="E39" s="252"/>
      <c r="F39" s="252"/>
      <c r="G39" s="252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51"/>
      <c r="Z39" s="151"/>
      <c r="AA39" s="151"/>
      <c r="AB39" s="151"/>
      <c r="AC39" s="151"/>
      <c r="AD39" s="151"/>
      <c r="AE39" s="151"/>
      <c r="AF39" s="151"/>
      <c r="AG39" s="151" t="s">
        <v>121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0" t="s">
        <v>120</v>
      </c>
      <c r="D40" s="163"/>
      <c r="E40" s="164"/>
      <c r="F40" s="165"/>
      <c r="G40" s="165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1" t="s">
        <v>145</v>
      </c>
      <c r="D41" s="252"/>
      <c r="E41" s="252"/>
      <c r="F41" s="252"/>
      <c r="G41" s="252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>
        <v>5</v>
      </c>
      <c r="B42" s="159" t="s">
        <v>146</v>
      </c>
      <c r="C42" s="191" t="s">
        <v>147</v>
      </c>
      <c r="D42" s="160" t="s">
        <v>0</v>
      </c>
      <c r="E42" s="180"/>
      <c r="F42" s="162"/>
      <c r="G42" s="161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21</v>
      </c>
      <c r="M42" s="161">
        <f>G42*(1+L42/100)</f>
        <v>0</v>
      </c>
      <c r="N42" s="161">
        <v>0</v>
      </c>
      <c r="O42" s="161">
        <f>ROUND(E42*N42,2)</f>
        <v>0</v>
      </c>
      <c r="P42" s="161">
        <v>0</v>
      </c>
      <c r="Q42" s="161">
        <f>ROUND(E42*P42,2)</f>
        <v>0</v>
      </c>
      <c r="R42" s="161"/>
      <c r="S42" s="161" t="s">
        <v>148</v>
      </c>
      <c r="T42" s="161" t="s">
        <v>148</v>
      </c>
      <c r="U42" s="161">
        <v>0</v>
      </c>
      <c r="V42" s="161">
        <f>ROUND(E42*U42,2)</f>
        <v>0</v>
      </c>
      <c r="W42" s="161"/>
      <c r="X42" s="161" t="s">
        <v>149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150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7" t="s">
        <v>111</v>
      </c>
      <c r="B43" s="168" t="s">
        <v>78</v>
      </c>
      <c r="C43" s="188" t="s">
        <v>79</v>
      </c>
      <c r="D43" s="169"/>
      <c r="E43" s="170"/>
      <c r="F43" s="171"/>
      <c r="G43" s="172">
        <f>SUMIF(AG44:AG59,"&lt;&gt;NOR",G44:G59)</f>
        <v>0</v>
      </c>
      <c r="H43" s="166"/>
      <c r="I43" s="166">
        <f>SUM(I44:I59)</f>
        <v>0</v>
      </c>
      <c r="J43" s="166"/>
      <c r="K43" s="166">
        <f>SUM(K44:K59)</f>
        <v>0</v>
      </c>
      <c r="L43" s="166"/>
      <c r="M43" s="166">
        <f>SUM(M44:M59)</f>
        <v>0</v>
      </c>
      <c r="N43" s="166"/>
      <c r="O43" s="166">
        <f>SUM(O44:O59)</f>
        <v>0.38</v>
      </c>
      <c r="P43" s="166"/>
      <c r="Q43" s="166">
        <f>SUM(Q44:Q59)</f>
        <v>0</v>
      </c>
      <c r="R43" s="166"/>
      <c r="S43" s="166"/>
      <c r="T43" s="166"/>
      <c r="U43" s="166"/>
      <c r="V43" s="166">
        <f>SUM(V44:V59)</f>
        <v>1.65</v>
      </c>
      <c r="W43" s="166"/>
      <c r="X43" s="166"/>
      <c r="AG43" t="s">
        <v>112</v>
      </c>
    </row>
    <row r="44" spans="1:60" outlineLevel="1" x14ac:dyDescent="0.2">
      <c r="A44" s="181">
        <v>6</v>
      </c>
      <c r="B44" s="182" t="s">
        <v>151</v>
      </c>
      <c r="C44" s="192" t="s">
        <v>152</v>
      </c>
      <c r="D44" s="183" t="s">
        <v>153</v>
      </c>
      <c r="E44" s="184">
        <v>21</v>
      </c>
      <c r="F44" s="185"/>
      <c r="G44" s="186">
        <f t="shared" ref="G44:G59" si="0">ROUND(E44*F44,2)</f>
        <v>0</v>
      </c>
      <c r="H44" s="162"/>
      <c r="I44" s="161">
        <f t="shared" ref="I44:I59" si="1">ROUND(E44*H44,2)</f>
        <v>0</v>
      </c>
      <c r="J44" s="162"/>
      <c r="K44" s="161">
        <f t="shared" ref="K44:K59" si="2">ROUND(E44*J44,2)</f>
        <v>0</v>
      </c>
      <c r="L44" s="161">
        <v>21</v>
      </c>
      <c r="M44" s="161">
        <f t="shared" ref="M44:M59" si="3">G44*(1+L44/100)</f>
        <v>0</v>
      </c>
      <c r="N44" s="161">
        <v>2.5600000000000002E-3</v>
      </c>
      <c r="O44" s="161">
        <f t="shared" ref="O44:O59" si="4">ROUND(E44*N44,2)</f>
        <v>0.05</v>
      </c>
      <c r="P44" s="161">
        <v>0</v>
      </c>
      <c r="Q44" s="161">
        <f t="shared" ref="Q44:Q59" si="5">ROUND(E44*P44,2)</f>
        <v>0</v>
      </c>
      <c r="R44" s="161"/>
      <c r="S44" s="161" t="s">
        <v>116</v>
      </c>
      <c r="T44" s="161" t="s">
        <v>117</v>
      </c>
      <c r="U44" s="161">
        <v>0</v>
      </c>
      <c r="V44" s="161">
        <f t="shared" ref="V44:V59" si="6">ROUND(E44*U44,2)</f>
        <v>0</v>
      </c>
      <c r="W44" s="161"/>
      <c r="X44" s="161" t="s">
        <v>118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119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1">
        <v>7</v>
      </c>
      <c r="B45" s="182" t="s">
        <v>154</v>
      </c>
      <c r="C45" s="192" t="s">
        <v>155</v>
      </c>
      <c r="D45" s="183" t="s">
        <v>153</v>
      </c>
      <c r="E45" s="184">
        <v>28</v>
      </c>
      <c r="F45" s="185"/>
      <c r="G45" s="186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21</v>
      </c>
      <c r="M45" s="161">
        <f t="shared" si="3"/>
        <v>0</v>
      </c>
      <c r="N45" s="161">
        <v>2.5600000000000002E-3</v>
      </c>
      <c r="O45" s="161">
        <f t="shared" si="4"/>
        <v>7.0000000000000007E-2</v>
      </c>
      <c r="P45" s="161">
        <v>0</v>
      </c>
      <c r="Q45" s="161">
        <f t="shared" si="5"/>
        <v>0</v>
      </c>
      <c r="R45" s="161"/>
      <c r="S45" s="161" t="s">
        <v>116</v>
      </c>
      <c r="T45" s="161" t="s">
        <v>117</v>
      </c>
      <c r="U45" s="161">
        <v>0</v>
      </c>
      <c r="V45" s="161">
        <f t="shared" si="6"/>
        <v>0</v>
      </c>
      <c r="W45" s="161"/>
      <c r="X45" s="161" t="s">
        <v>118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119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81">
        <v>8</v>
      </c>
      <c r="B46" s="182" t="s">
        <v>156</v>
      </c>
      <c r="C46" s="192" t="s">
        <v>157</v>
      </c>
      <c r="D46" s="183" t="s">
        <v>158</v>
      </c>
      <c r="E46" s="184">
        <v>8.0000000000000002E-3</v>
      </c>
      <c r="F46" s="185"/>
      <c r="G46" s="186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21</v>
      </c>
      <c r="M46" s="161">
        <f t="shared" si="3"/>
        <v>0</v>
      </c>
      <c r="N46" s="161">
        <v>1</v>
      </c>
      <c r="O46" s="161">
        <f t="shared" si="4"/>
        <v>0.01</v>
      </c>
      <c r="P46" s="161">
        <v>0</v>
      </c>
      <c r="Q46" s="161">
        <f t="shared" si="5"/>
        <v>0</v>
      </c>
      <c r="R46" s="161" t="s">
        <v>159</v>
      </c>
      <c r="S46" s="161" t="s">
        <v>148</v>
      </c>
      <c r="T46" s="161" t="s">
        <v>148</v>
      </c>
      <c r="U46" s="161">
        <v>0</v>
      </c>
      <c r="V46" s="161">
        <f t="shared" si="6"/>
        <v>0</v>
      </c>
      <c r="W46" s="161"/>
      <c r="X46" s="161" t="s">
        <v>118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119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1">
        <v>9</v>
      </c>
      <c r="B47" s="182" t="s">
        <v>160</v>
      </c>
      <c r="C47" s="192" t="s">
        <v>161</v>
      </c>
      <c r="D47" s="183" t="s">
        <v>162</v>
      </c>
      <c r="E47" s="184">
        <v>10</v>
      </c>
      <c r="F47" s="185"/>
      <c r="G47" s="186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21</v>
      </c>
      <c r="M47" s="161">
        <f t="shared" si="3"/>
        <v>0</v>
      </c>
      <c r="N47" s="161">
        <v>0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116</v>
      </c>
      <c r="T47" s="161" t="s">
        <v>117</v>
      </c>
      <c r="U47" s="161">
        <v>0</v>
      </c>
      <c r="V47" s="161">
        <f t="shared" si="6"/>
        <v>0</v>
      </c>
      <c r="W47" s="161"/>
      <c r="X47" s="161" t="s">
        <v>118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119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1">
        <v>10</v>
      </c>
      <c r="B48" s="182" t="s">
        <v>163</v>
      </c>
      <c r="C48" s="192" t="s">
        <v>164</v>
      </c>
      <c r="D48" s="183" t="s">
        <v>162</v>
      </c>
      <c r="E48" s="184">
        <v>8</v>
      </c>
      <c r="F48" s="185"/>
      <c r="G48" s="186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21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116</v>
      </c>
      <c r="T48" s="161" t="s">
        <v>117</v>
      </c>
      <c r="U48" s="161">
        <v>0</v>
      </c>
      <c r="V48" s="161">
        <f t="shared" si="6"/>
        <v>0</v>
      </c>
      <c r="W48" s="161"/>
      <c r="X48" s="161" t="s">
        <v>118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119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1">
        <v>11</v>
      </c>
      <c r="B49" s="182" t="s">
        <v>165</v>
      </c>
      <c r="C49" s="192" t="s">
        <v>166</v>
      </c>
      <c r="D49" s="183" t="s">
        <v>162</v>
      </c>
      <c r="E49" s="184">
        <v>2</v>
      </c>
      <c r="F49" s="185"/>
      <c r="G49" s="186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21</v>
      </c>
      <c r="M49" s="161">
        <f t="shared" si="3"/>
        <v>0</v>
      </c>
      <c r="N49" s="161">
        <v>0.11600000000000001</v>
      </c>
      <c r="O49" s="161">
        <f t="shared" si="4"/>
        <v>0.23</v>
      </c>
      <c r="P49" s="161">
        <v>0</v>
      </c>
      <c r="Q49" s="161">
        <f t="shared" si="5"/>
        <v>0</v>
      </c>
      <c r="R49" s="161"/>
      <c r="S49" s="161" t="s">
        <v>116</v>
      </c>
      <c r="T49" s="161" t="s">
        <v>117</v>
      </c>
      <c r="U49" s="161">
        <v>0</v>
      </c>
      <c r="V49" s="161">
        <f t="shared" si="6"/>
        <v>0</v>
      </c>
      <c r="W49" s="161"/>
      <c r="X49" s="161" t="s">
        <v>118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119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1">
        <v>12</v>
      </c>
      <c r="B50" s="182" t="s">
        <v>167</v>
      </c>
      <c r="C50" s="192" t="s">
        <v>168</v>
      </c>
      <c r="D50" s="183" t="s">
        <v>162</v>
      </c>
      <c r="E50" s="184">
        <v>2</v>
      </c>
      <c r="F50" s="185"/>
      <c r="G50" s="186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21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116</v>
      </c>
      <c r="T50" s="161" t="s">
        <v>117</v>
      </c>
      <c r="U50" s="161">
        <v>0</v>
      </c>
      <c r="V50" s="161">
        <f t="shared" si="6"/>
        <v>0</v>
      </c>
      <c r="W50" s="161"/>
      <c r="X50" s="161" t="s">
        <v>118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119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1">
        <v>13</v>
      </c>
      <c r="B51" s="182" t="s">
        <v>169</v>
      </c>
      <c r="C51" s="192" t="s">
        <v>170</v>
      </c>
      <c r="D51" s="183" t="s">
        <v>162</v>
      </c>
      <c r="E51" s="184">
        <v>2</v>
      </c>
      <c r="F51" s="185"/>
      <c r="G51" s="186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21</v>
      </c>
      <c r="M51" s="161">
        <f t="shared" si="3"/>
        <v>0</v>
      </c>
      <c r="N51" s="161">
        <v>8.0999999999999996E-3</v>
      </c>
      <c r="O51" s="161">
        <f t="shared" si="4"/>
        <v>0.02</v>
      </c>
      <c r="P51" s="161">
        <v>0</v>
      </c>
      <c r="Q51" s="161">
        <f t="shared" si="5"/>
        <v>0</v>
      </c>
      <c r="R51" s="161"/>
      <c r="S51" s="161" t="s">
        <v>116</v>
      </c>
      <c r="T51" s="161" t="s">
        <v>117</v>
      </c>
      <c r="U51" s="161">
        <v>0</v>
      </c>
      <c r="V51" s="161">
        <f t="shared" si="6"/>
        <v>0</v>
      </c>
      <c r="W51" s="161"/>
      <c r="X51" s="161" t="s">
        <v>118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119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81">
        <v>14</v>
      </c>
      <c r="B52" s="182" t="s">
        <v>171</v>
      </c>
      <c r="C52" s="192" t="s">
        <v>172</v>
      </c>
      <c r="D52" s="183" t="s">
        <v>162</v>
      </c>
      <c r="E52" s="184">
        <v>1</v>
      </c>
      <c r="F52" s="185"/>
      <c r="G52" s="186">
        <f t="shared" si="0"/>
        <v>0</v>
      </c>
      <c r="H52" s="162"/>
      <c r="I52" s="161">
        <f t="shared" si="1"/>
        <v>0</v>
      </c>
      <c r="J52" s="162"/>
      <c r="K52" s="161">
        <f t="shared" si="2"/>
        <v>0</v>
      </c>
      <c r="L52" s="161">
        <v>21</v>
      </c>
      <c r="M52" s="161">
        <f t="shared" si="3"/>
        <v>0</v>
      </c>
      <c r="N52" s="161">
        <v>4.1999999999999997E-3</v>
      </c>
      <c r="O52" s="161">
        <f t="shared" si="4"/>
        <v>0</v>
      </c>
      <c r="P52" s="161">
        <v>0</v>
      </c>
      <c r="Q52" s="161">
        <f t="shared" si="5"/>
        <v>0</v>
      </c>
      <c r="R52" s="161"/>
      <c r="S52" s="161" t="s">
        <v>116</v>
      </c>
      <c r="T52" s="161" t="s">
        <v>117</v>
      </c>
      <c r="U52" s="161">
        <v>0</v>
      </c>
      <c r="V52" s="161">
        <f t="shared" si="6"/>
        <v>0</v>
      </c>
      <c r="W52" s="161"/>
      <c r="X52" s="161" t="s">
        <v>118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119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15</v>
      </c>
      <c r="B53" s="182" t="s">
        <v>173</v>
      </c>
      <c r="C53" s="192" t="s">
        <v>174</v>
      </c>
      <c r="D53" s="183" t="s">
        <v>175</v>
      </c>
      <c r="E53" s="184">
        <v>2</v>
      </c>
      <c r="F53" s="185"/>
      <c r="G53" s="186">
        <f t="shared" si="0"/>
        <v>0</v>
      </c>
      <c r="H53" s="162"/>
      <c r="I53" s="161">
        <f t="shared" si="1"/>
        <v>0</v>
      </c>
      <c r="J53" s="162"/>
      <c r="K53" s="161">
        <f t="shared" si="2"/>
        <v>0</v>
      </c>
      <c r="L53" s="161">
        <v>21</v>
      </c>
      <c r="M53" s="161">
        <f t="shared" si="3"/>
        <v>0</v>
      </c>
      <c r="N53" s="161">
        <v>3.4000000000000002E-4</v>
      </c>
      <c r="O53" s="161">
        <f t="shared" si="4"/>
        <v>0</v>
      </c>
      <c r="P53" s="161">
        <v>0</v>
      </c>
      <c r="Q53" s="161">
        <f t="shared" si="5"/>
        <v>0</v>
      </c>
      <c r="R53" s="161"/>
      <c r="S53" s="161" t="s">
        <v>116</v>
      </c>
      <c r="T53" s="161" t="s">
        <v>117</v>
      </c>
      <c r="U53" s="161">
        <v>0</v>
      </c>
      <c r="V53" s="161">
        <f t="shared" si="6"/>
        <v>0</v>
      </c>
      <c r="W53" s="161"/>
      <c r="X53" s="161" t="s">
        <v>118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119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1">
        <v>16</v>
      </c>
      <c r="B54" s="182" t="s">
        <v>176</v>
      </c>
      <c r="C54" s="192" t="s">
        <v>177</v>
      </c>
      <c r="D54" s="183" t="s">
        <v>178</v>
      </c>
      <c r="E54" s="184">
        <v>1</v>
      </c>
      <c r="F54" s="185"/>
      <c r="G54" s="186">
        <f t="shared" si="0"/>
        <v>0</v>
      </c>
      <c r="H54" s="162"/>
      <c r="I54" s="161">
        <f t="shared" si="1"/>
        <v>0</v>
      </c>
      <c r="J54" s="162"/>
      <c r="K54" s="161">
        <f t="shared" si="2"/>
        <v>0</v>
      </c>
      <c r="L54" s="161">
        <v>21</v>
      </c>
      <c r="M54" s="161">
        <f t="shared" si="3"/>
        <v>0</v>
      </c>
      <c r="N54" s="161">
        <v>0</v>
      </c>
      <c r="O54" s="161">
        <f t="shared" si="4"/>
        <v>0</v>
      </c>
      <c r="P54" s="161">
        <v>0</v>
      </c>
      <c r="Q54" s="161">
        <f t="shared" si="5"/>
        <v>0</v>
      </c>
      <c r="R54" s="161"/>
      <c r="S54" s="161" t="s">
        <v>116</v>
      </c>
      <c r="T54" s="161" t="s">
        <v>117</v>
      </c>
      <c r="U54" s="161">
        <v>0</v>
      </c>
      <c r="V54" s="161">
        <f t="shared" si="6"/>
        <v>0</v>
      </c>
      <c r="W54" s="161"/>
      <c r="X54" s="161" t="s">
        <v>118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119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1">
        <v>17</v>
      </c>
      <c r="B55" s="182" t="s">
        <v>179</v>
      </c>
      <c r="C55" s="192" t="s">
        <v>180</v>
      </c>
      <c r="D55" s="183" t="s">
        <v>178</v>
      </c>
      <c r="E55" s="184">
        <v>1</v>
      </c>
      <c r="F55" s="185"/>
      <c r="G55" s="186">
        <f t="shared" si="0"/>
        <v>0</v>
      </c>
      <c r="H55" s="162"/>
      <c r="I55" s="161">
        <f t="shared" si="1"/>
        <v>0</v>
      </c>
      <c r="J55" s="162"/>
      <c r="K55" s="161">
        <f t="shared" si="2"/>
        <v>0</v>
      </c>
      <c r="L55" s="161">
        <v>21</v>
      </c>
      <c r="M55" s="161">
        <f t="shared" si="3"/>
        <v>0</v>
      </c>
      <c r="N55" s="161">
        <v>0</v>
      </c>
      <c r="O55" s="161">
        <f t="shared" si="4"/>
        <v>0</v>
      </c>
      <c r="P55" s="161">
        <v>0</v>
      </c>
      <c r="Q55" s="161">
        <f t="shared" si="5"/>
        <v>0</v>
      </c>
      <c r="R55" s="161"/>
      <c r="S55" s="161" t="s">
        <v>116</v>
      </c>
      <c r="T55" s="161" t="s">
        <v>117</v>
      </c>
      <c r="U55" s="161">
        <v>0</v>
      </c>
      <c r="V55" s="161">
        <f t="shared" si="6"/>
        <v>0</v>
      </c>
      <c r="W55" s="161"/>
      <c r="X55" s="161" t="s">
        <v>118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181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1">
        <v>18</v>
      </c>
      <c r="B56" s="182" t="s">
        <v>182</v>
      </c>
      <c r="C56" s="192" t="s">
        <v>183</v>
      </c>
      <c r="D56" s="183" t="s">
        <v>184</v>
      </c>
      <c r="E56" s="184">
        <v>1</v>
      </c>
      <c r="F56" s="185"/>
      <c r="G56" s="186">
        <f t="shared" si="0"/>
        <v>0</v>
      </c>
      <c r="H56" s="162"/>
      <c r="I56" s="161">
        <f t="shared" si="1"/>
        <v>0</v>
      </c>
      <c r="J56" s="162"/>
      <c r="K56" s="161">
        <f t="shared" si="2"/>
        <v>0</v>
      </c>
      <c r="L56" s="161">
        <v>21</v>
      </c>
      <c r="M56" s="161">
        <f t="shared" si="3"/>
        <v>0</v>
      </c>
      <c r="N56" s="161">
        <v>0</v>
      </c>
      <c r="O56" s="161">
        <f t="shared" si="4"/>
        <v>0</v>
      </c>
      <c r="P56" s="161">
        <v>0</v>
      </c>
      <c r="Q56" s="161">
        <f t="shared" si="5"/>
        <v>0</v>
      </c>
      <c r="R56" s="161"/>
      <c r="S56" s="161" t="s">
        <v>116</v>
      </c>
      <c r="T56" s="161" t="s">
        <v>117</v>
      </c>
      <c r="U56" s="161">
        <v>1.65</v>
      </c>
      <c r="V56" s="161">
        <f t="shared" si="6"/>
        <v>1.65</v>
      </c>
      <c r="W56" s="161"/>
      <c r="X56" s="161" t="s">
        <v>138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139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81">
        <v>19</v>
      </c>
      <c r="B57" s="182" t="s">
        <v>185</v>
      </c>
      <c r="C57" s="192" t="s">
        <v>186</v>
      </c>
      <c r="D57" s="183" t="s">
        <v>178</v>
      </c>
      <c r="E57" s="184">
        <v>1</v>
      </c>
      <c r="F57" s="185"/>
      <c r="G57" s="186">
        <f t="shared" si="0"/>
        <v>0</v>
      </c>
      <c r="H57" s="162"/>
      <c r="I57" s="161">
        <f t="shared" si="1"/>
        <v>0</v>
      </c>
      <c r="J57" s="162"/>
      <c r="K57" s="161">
        <f t="shared" si="2"/>
        <v>0</v>
      </c>
      <c r="L57" s="161">
        <v>21</v>
      </c>
      <c r="M57" s="161">
        <f t="shared" si="3"/>
        <v>0</v>
      </c>
      <c r="N57" s="161">
        <v>0</v>
      </c>
      <c r="O57" s="161">
        <f t="shared" si="4"/>
        <v>0</v>
      </c>
      <c r="P57" s="161">
        <v>0</v>
      </c>
      <c r="Q57" s="161">
        <f t="shared" si="5"/>
        <v>0</v>
      </c>
      <c r="R57" s="161"/>
      <c r="S57" s="161" t="s">
        <v>116</v>
      </c>
      <c r="T57" s="161" t="s">
        <v>117</v>
      </c>
      <c r="U57" s="161">
        <v>0</v>
      </c>
      <c r="V57" s="161">
        <f t="shared" si="6"/>
        <v>0</v>
      </c>
      <c r="W57" s="161"/>
      <c r="X57" s="161" t="s">
        <v>118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73">
        <v>20</v>
      </c>
      <c r="B58" s="174" t="s">
        <v>187</v>
      </c>
      <c r="C58" s="189" t="s">
        <v>188</v>
      </c>
      <c r="D58" s="175" t="s">
        <v>189</v>
      </c>
      <c r="E58" s="176">
        <v>1</v>
      </c>
      <c r="F58" s="177"/>
      <c r="G58" s="178">
        <f t="shared" si="0"/>
        <v>0</v>
      </c>
      <c r="H58" s="162"/>
      <c r="I58" s="161">
        <f t="shared" si="1"/>
        <v>0</v>
      </c>
      <c r="J58" s="162"/>
      <c r="K58" s="161">
        <f t="shared" si="2"/>
        <v>0</v>
      </c>
      <c r="L58" s="161">
        <v>21</v>
      </c>
      <c r="M58" s="161">
        <f t="shared" si="3"/>
        <v>0</v>
      </c>
      <c r="N58" s="161">
        <v>0</v>
      </c>
      <c r="O58" s="161">
        <f t="shared" si="4"/>
        <v>0</v>
      </c>
      <c r="P58" s="161">
        <v>0</v>
      </c>
      <c r="Q58" s="161">
        <f t="shared" si="5"/>
        <v>0</v>
      </c>
      <c r="R58" s="161"/>
      <c r="S58" s="161" t="s">
        <v>116</v>
      </c>
      <c r="T58" s="161" t="s">
        <v>117</v>
      </c>
      <c r="U58" s="161">
        <v>0</v>
      </c>
      <c r="V58" s="161">
        <f t="shared" si="6"/>
        <v>0</v>
      </c>
      <c r="W58" s="161"/>
      <c r="X58" s="161" t="s">
        <v>138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139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>
        <v>21</v>
      </c>
      <c r="B59" s="159" t="s">
        <v>190</v>
      </c>
      <c r="C59" s="191" t="s">
        <v>191</v>
      </c>
      <c r="D59" s="160" t="s">
        <v>0</v>
      </c>
      <c r="E59" s="180"/>
      <c r="F59" s="162"/>
      <c r="G59" s="161">
        <f t="shared" si="0"/>
        <v>0</v>
      </c>
      <c r="H59" s="162"/>
      <c r="I59" s="161">
        <f t="shared" si="1"/>
        <v>0</v>
      </c>
      <c r="J59" s="162"/>
      <c r="K59" s="161">
        <f t="shared" si="2"/>
        <v>0</v>
      </c>
      <c r="L59" s="161">
        <v>21</v>
      </c>
      <c r="M59" s="161">
        <f t="shared" si="3"/>
        <v>0</v>
      </c>
      <c r="N59" s="161">
        <v>0</v>
      </c>
      <c r="O59" s="161">
        <f t="shared" si="4"/>
        <v>0</v>
      </c>
      <c r="P59" s="161">
        <v>0</v>
      </c>
      <c r="Q59" s="161">
        <f t="shared" si="5"/>
        <v>0</v>
      </c>
      <c r="R59" s="161"/>
      <c r="S59" s="161" t="s">
        <v>148</v>
      </c>
      <c r="T59" s="161" t="s">
        <v>148</v>
      </c>
      <c r="U59" s="161">
        <v>0</v>
      </c>
      <c r="V59" s="161">
        <f t="shared" si="6"/>
        <v>0</v>
      </c>
      <c r="W59" s="161"/>
      <c r="X59" s="161" t="s">
        <v>149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150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67" t="s">
        <v>111</v>
      </c>
      <c r="B60" s="168" t="s">
        <v>84</v>
      </c>
      <c r="C60" s="188" t="s">
        <v>29</v>
      </c>
      <c r="D60" s="169"/>
      <c r="E60" s="170"/>
      <c r="F60" s="171"/>
      <c r="G60" s="172">
        <f>SUMIF(AG61:AG65,"&lt;&gt;NOR",G61:G65)</f>
        <v>0</v>
      </c>
      <c r="H60" s="166"/>
      <c r="I60" s="166">
        <f>SUM(I61:I65)</f>
        <v>0</v>
      </c>
      <c r="J60" s="166"/>
      <c r="K60" s="166">
        <f>SUM(K61:K65)</f>
        <v>0</v>
      </c>
      <c r="L60" s="166"/>
      <c r="M60" s="166">
        <f>SUM(M61:M65)</f>
        <v>0</v>
      </c>
      <c r="N60" s="166"/>
      <c r="O60" s="166">
        <f>SUM(O61:O65)</f>
        <v>0</v>
      </c>
      <c r="P60" s="166"/>
      <c r="Q60" s="166">
        <f>SUM(Q61:Q65)</f>
        <v>0</v>
      </c>
      <c r="R60" s="166"/>
      <c r="S60" s="166"/>
      <c r="T60" s="166"/>
      <c r="U60" s="166"/>
      <c r="V60" s="166">
        <f>SUM(V61:V65)</f>
        <v>12</v>
      </c>
      <c r="W60" s="166"/>
      <c r="X60" s="166"/>
      <c r="AG60" t="s">
        <v>112</v>
      </c>
    </row>
    <row r="61" spans="1:60" ht="22.5" outlineLevel="1" x14ac:dyDescent="0.2">
      <c r="A61" s="181">
        <v>22</v>
      </c>
      <c r="B61" s="182" t="s">
        <v>192</v>
      </c>
      <c r="C61" s="192" t="s">
        <v>193</v>
      </c>
      <c r="D61" s="183" t="s">
        <v>184</v>
      </c>
      <c r="E61" s="184">
        <v>1</v>
      </c>
      <c r="F61" s="185"/>
      <c r="G61" s="186">
        <f>ROUND(E61*F61,2)</f>
        <v>0</v>
      </c>
      <c r="H61" s="162"/>
      <c r="I61" s="161">
        <f>ROUND(E61*H61,2)</f>
        <v>0</v>
      </c>
      <c r="J61" s="162"/>
      <c r="K61" s="161">
        <f>ROUND(E61*J61,2)</f>
        <v>0</v>
      </c>
      <c r="L61" s="161">
        <v>21</v>
      </c>
      <c r="M61" s="161">
        <f>G61*(1+L61/100)</f>
        <v>0</v>
      </c>
      <c r="N61" s="161">
        <v>0</v>
      </c>
      <c r="O61" s="161">
        <f>ROUND(E61*N61,2)</f>
        <v>0</v>
      </c>
      <c r="P61" s="161">
        <v>0</v>
      </c>
      <c r="Q61" s="161">
        <f>ROUND(E61*P61,2)</f>
        <v>0</v>
      </c>
      <c r="R61" s="161"/>
      <c r="S61" s="161" t="s">
        <v>116</v>
      </c>
      <c r="T61" s="161" t="s">
        <v>117</v>
      </c>
      <c r="U61" s="161">
        <v>0</v>
      </c>
      <c r="V61" s="161">
        <f>ROUND(E61*U61,2)</f>
        <v>0</v>
      </c>
      <c r="W61" s="161"/>
      <c r="X61" s="161" t="s">
        <v>138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194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1">
        <v>23</v>
      </c>
      <c r="B62" s="182" t="s">
        <v>195</v>
      </c>
      <c r="C62" s="192" t="s">
        <v>196</v>
      </c>
      <c r="D62" s="183" t="s">
        <v>184</v>
      </c>
      <c r="E62" s="184">
        <v>1</v>
      </c>
      <c r="F62" s="185"/>
      <c r="G62" s="186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21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116</v>
      </c>
      <c r="T62" s="161" t="s">
        <v>117</v>
      </c>
      <c r="U62" s="161">
        <v>0</v>
      </c>
      <c r="V62" s="161">
        <f>ROUND(E62*U62,2)</f>
        <v>0</v>
      </c>
      <c r="W62" s="161"/>
      <c r="X62" s="161" t="s">
        <v>138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194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1">
        <v>24</v>
      </c>
      <c r="B63" s="182" t="s">
        <v>197</v>
      </c>
      <c r="C63" s="192" t="s">
        <v>198</v>
      </c>
      <c r="D63" s="183" t="s">
        <v>184</v>
      </c>
      <c r="E63" s="184">
        <v>1</v>
      </c>
      <c r="F63" s="185"/>
      <c r="G63" s="186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21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116</v>
      </c>
      <c r="T63" s="161" t="s">
        <v>117</v>
      </c>
      <c r="U63" s="161">
        <v>0</v>
      </c>
      <c r="V63" s="161">
        <f>ROUND(E63*U63,2)</f>
        <v>0</v>
      </c>
      <c r="W63" s="161"/>
      <c r="X63" s="161" t="s">
        <v>138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194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81">
        <v>25</v>
      </c>
      <c r="B64" s="182" t="s">
        <v>199</v>
      </c>
      <c r="C64" s="192" t="s">
        <v>200</v>
      </c>
      <c r="D64" s="183" t="s">
        <v>201</v>
      </c>
      <c r="E64" s="184">
        <v>4</v>
      </c>
      <c r="F64" s="185"/>
      <c r="G64" s="186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 t="s">
        <v>202</v>
      </c>
      <c r="S64" s="161" t="s">
        <v>148</v>
      </c>
      <c r="T64" s="161" t="s">
        <v>203</v>
      </c>
      <c r="U64" s="161">
        <v>1</v>
      </c>
      <c r="V64" s="161">
        <f>ROUND(E64*U64,2)</f>
        <v>4</v>
      </c>
      <c r="W64" s="161"/>
      <c r="X64" s="161" t="s">
        <v>204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205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1">
        <v>26</v>
      </c>
      <c r="B65" s="182" t="s">
        <v>206</v>
      </c>
      <c r="C65" s="192" t="s">
        <v>207</v>
      </c>
      <c r="D65" s="183" t="s">
        <v>201</v>
      </c>
      <c r="E65" s="184">
        <v>8</v>
      </c>
      <c r="F65" s="185"/>
      <c r="G65" s="186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21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 t="s">
        <v>202</v>
      </c>
      <c r="S65" s="161" t="s">
        <v>148</v>
      </c>
      <c r="T65" s="161" t="s">
        <v>203</v>
      </c>
      <c r="U65" s="161">
        <v>1</v>
      </c>
      <c r="V65" s="161">
        <f>ROUND(E65*U65,2)</f>
        <v>8</v>
      </c>
      <c r="W65" s="161"/>
      <c r="X65" s="161" t="s">
        <v>204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205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7" t="s">
        <v>111</v>
      </c>
      <c r="B66" s="168" t="s">
        <v>85</v>
      </c>
      <c r="C66" s="188" t="s">
        <v>30</v>
      </c>
      <c r="D66" s="169"/>
      <c r="E66" s="170"/>
      <c r="F66" s="171"/>
      <c r="G66" s="172">
        <f>SUMIF(AG67:AG68,"&lt;&gt;NOR",G67:G68)</f>
        <v>0</v>
      </c>
      <c r="H66" s="166"/>
      <c r="I66" s="166">
        <f>SUM(I67:I68)</f>
        <v>0</v>
      </c>
      <c r="J66" s="166"/>
      <c r="K66" s="166">
        <f>SUM(K67:K68)</f>
        <v>0</v>
      </c>
      <c r="L66" s="166"/>
      <c r="M66" s="166">
        <f>SUM(M67:M68)</f>
        <v>0</v>
      </c>
      <c r="N66" s="166"/>
      <c r="O66" s="166">
        <f>SUM(O67:O68)</f>
        <v>0</v>
      </c>
      <c r="P66" s="166"/>
      <c r="Q66" s="166">
        <f>SUM(Q67:Q68)</f>
        <v>0</v>
      </c>
      <c r="R66" s="166"/>
      <c r="S66" s="166"/>
      <c r="T66" s="166"/>
      <c r="U66" s="166"/>
      <c r="V66" s="166">
        <f>SUM(V67:V68)</f>
        <v>0</v>
      </c>
      <c r="W66" s="166"/>
      <c r="X66" s="166"/>
      <c r="AG66" t="s">
        <v>112</v>
      </c>
    </row>
    <row r="67" spans="1:60" outlineLevel="1" x14ac:dyDescent="0.2">
      <c r="A67" s="181">
        <v>27</v>
      </c>
      <c r="B67" s="182" t="s">
        <v>208</v>
      </c>
      <c r="C67" s="192" t="s">
        <v>209</v>
      </c>
      <c r="D67" s="183" t="s">
        <v>210</v>
      </c>
      <c r="E67" s="184">
        <v>8</v>
      </c>
      <c r="F67" s="185"/>
      <c r="G67" s="186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21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116</v>
      </c>
      <c r="T67" s="161" t="s">
        <v>117</v>
      </c>
      <c r="U67" s="161">
        <v>0</v>
      </c>
      <c r="V67" s="161">
        <f>ROUND(E67*U67,2)</f>
        <v>0</v>
      </c>
      <c r="W67" s="161"/>
      <c r="X67" s="161" t="s">
        <v>138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194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3">
        <v>28</v>
      </c>
      <c r="B68" s="174" t="s">
        <v>211</v>
      </c>
      <c r="C68" s="189" t="s">
        <v>212</v>
      </c>
      <c r="D68" s="175" t="s">
        <v>178</v>
      </c>
      <c r="E68" s="176">
        <v>1</v>
      </c>
      <c r="F68" s="177"/>
      <c r="G68" s="178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21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116</v>
      </c>
      <c r="T68" s="161" t="s">
        <v>117</v>
      </c>
      <c r="U68" s="161">
        <v>0</v>
      </c>
      <c r="V68" s="161">
        <f>ROUND(E68*U68,2)</f>
        <v>0</v>
      </c>
      <c r="W68" s="161"/>
      <c r="X68" s="161" t="s">
        <v>118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213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3"/>
      <c r="B69" s="4"/>
      <c r="C69" s="19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98</v>
      </c>
    </row>
    <row r="70" spans="1:60" x14ac:dyDescent="0.2">
      <c r="A70" s="154"/>
      <c r="B70" s="155" t="s">
        <v>31</v>
      </c>
      <c r="C70" s="194"/>
      <c r="D70" s="156"/>
      <c r="E70" s="157"/>
      <c r="F70" s="157"/>
      <c r="G70" s="187">
        <f>G8+G43+G60+G66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214</v>
      </c>
    </row>
    <row r="71" spans="1:60" x14ac:dyDescent="0.2">
      <c r="A71" s="3"/>
      <c r="B71" s="4"/>
      <c r="C71" s="19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">
      <c r="A72" s="3"/>
      <c r="B72" s="4"/>
      <c r="C72" s="19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">
      <c r="A73" s="260" t="s">
        <v>215</v>
      </c>
      <c r="B73" s="260"/>
      <c r="C73" s="261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62"/>
      <c r="B74" s="263"/>
      <c r="C74" s="264"/>
      <c r="D74" s="263"/>
      <c r="E74" s="263"/>
      <c r="F74" s="263"/>
      <c r="G74" s="26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G74" t="s">
        <v>216</v>
      </c>
    </row>
    <row r="75" spans="1:60" x14ac:dyDescent="0.2">
      <c r="A75" s="266"/>
      <c r="B75" s="267"/>
      <c r="C75" s="268"/>
      <c r="D75" s="267"/>
      <c r="E75" s="267"/>
      <c r="F75" s="267"/>
      <c r="G75" s="26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66"/>
      <c r="B76" s="267"/>
      <c r="C76" s="268"/>
      <c r="D76" s="267"/>
      <c r="E76" s="267"/>
      <c r="F76" s="267"/>
      <c r="G76" s="26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66"/>
      <c r="B77" s="267"/>
      <c r="C77" s="268"/>
      <c r="D77" s="267"/>
      <c r="E77" s="267"/>
      <c r="F77" s="267"/>
      <c r="G77" s="26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70"/>
      <c r="B78" s="271"/>
      <c r="C78" s="272"/>
      <c r="D78" s="271"/>
      <c r="E78" s="271"/>
      <c r="F78" s="271"/>
      <c r="G78" s="27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3"/>
      <c r="B79" s="4"/>
      <c r="C79" s="19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C80" s="195"/>
      <c r="D80" s="10"/>
      <c r="AG80" t="s">
        <v>217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7">
    <mergeCell ref="A74:G78"/>
    <mergeCell ref="C11:G11"/>
    <mergeCell ref="C13:G13"/>
    <mergeCell ref="C14:G14"/>
    <mergeCell ref="C15:G15"/>
    <mergeCell ref="A1:G1"/>
    <mergeCell ref="C2:G2"/>
    <mergeCell ref="C3:G3"/>
    <mergeCell ref="C4:G4"/>
    <mergeCell ref="A73:C73"/>
    <mergeCell ref="C30:G30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7:G27"/>
    <mergeCell ref="C29:G29"/>
    <mergeCell ref="C31:G31"/>
    <mergeCell ref="C34:G34"/>
    <mergeCell ref="C36:G36"/>
    <mergeCell ref="C39:G39"/>
    <mergeCell ref="C41:G4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86</v>
      </c>
    </row>
    <row r="2" spans="1:60" ht="24.95" customHeight="1" x14ac:dyDescent="0.2">
      <c r="A2" s="143" t="s">
        <v>8</v>
      </c>
      <c r="B2" s="49" t="s">
        <v>43</v>
      </c>
      <c r="C2" s="254" t="s">
        <v>44</v>
      </c>
      <c r="D2" s="255"/>
      <c r="E2" s="255"/>
      <c r="F2" s="255"/>
      <c r="G2" s="256"/>
      <c r="AG2" t="s">
        <v>87</v>
      </c>
    </row>
    <row r="3" spans="1:60" ht="24.95" customHeight="1" x14ac:dyDescent="0.2">
      <c r="A3" s="143" t="s">
        <v>9</v>
      </c>
      <c r="B3" s="49" t="s">
        <v>46</v>
      </c>
      <c r="C3" s="254" t="s">
        <v>47</v>
      </c>
      <c r="D3" s="255"/>
      <c r="E3" s="255"/>
      <c r="F3" s="255"/>
      <c r="G3" s="256"/>
      <c r="AC3" s="125" t="s">
        <v>87</v>
      </c>
      <c r="AG3" t="s">
        <v>88</v>
      </c>
    </row>
    <row r="4" spans="1:60" ht="24.95" customHeight="1" x14ac:dyDescent="0.2">
      <c r="A4" s="144" t="s">
        <v>10</v>
      </c>
      <c r="B4" s="145" t="s">
        <v>50</v>
      </c>
      <c r="C4" s="257" t="s">
        <v>51</v>
      </c>
      <c r="D4" s="258"/>
      <c r="E4" s="258"/>
      <c r="F4" s="258"/>
      <c r="G4" s="259"/>
      <c r="AG4" t="s">
        <v>89</v>
      </c>
    </row>
    <row r="5" spans="1:60" x14ac:dyDescent="0.2">
      <c r="D5" s="10"/>
    </row>
    <row r="6" spans="1:60" ht="38.25" x14ac:dyDescent="0.2">
      <c r="A6" s="147" t="s">
        <v>90</v>
      </c>
      <c r="B6" s="149" t="s">
        <v>91</v>
      </c>
      <c r="C6" s="149" t="s">
        <v>92</v>
      </c>
      <c r="D6" s="148" t="s">
        <v>93</v>
      </c>
      <c r="E6" s="147" t="s">
        <v>94</v>
      </c>
      <c r="F6" s="146" t="s">
        <v>95</v>
      </c>
      <c r="G6" s="147" t="s">
        <v>31</v>
      </c>
      <c r="H6" s="150" t="s">
        <v>32</v>
      </c>
      <c r="I6" s="150" t="s">
        <v>96</v>
      </c>
      <c r="J6" s="150" t="s">
        <v>33</v>
      </c>
      <c r="K6" s="150" t="s">
        <v>97</v>
      </c>
      <c r="L6" s="150" t="s">
        <v>98</v>
      </c>
      <c r="M6" s="150" t="s">
        <v>99</v>
      </c>
      <c r="N6" s="150" t="s">
        <v>100</v>
      </c>
      <c r="O6" s="150" t="s">
        <v>101</v>
      </c>
      <c r="P6" s="150" t="s">
        <v>102</v>
      </c>
      <c r="Q6" s="150" t="s">
        <v>103</v>
      </c>
      <c r="R6" s="150" t="s">
        <v>104</v>
      </c>
      <c r="S6" s="150" t="s">
        <v>105</v>
      </c>
      <c r="T6" s="150" t="s">
        <v>106</v>
      </c>
      <c r="U6" s="150" t="s">
        <v>107</v>
      </c>
      <c r="V6" s="150" t="s">
        <v>108</v>
      </c>
      <c r="W6" s="150" t="s">
        <v>109</v>
      </c>
      <c r="X6" s="150" t="s">
        <v>110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7" t="s">
        <v>111</v>
      </c>
      <c r="B8" s="168" t="s">
        <v>76</v>
      </c>
      <c r="C8" s="188" t="s">
        <v>77</v>
      </c>
      <c r="D8" s="169"/>
      <c r="E8" s="170"/>
      <c r="F8" s="171"/>
      <c r="G8" s="172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6"/>
      <c r="O8" s="166">
        <f>SUM(O9:O13)</f>
        <v>2.59</v>
      </c>
      <c r="P8" s="166"/>
      <c r="Q8" s="166">
        <f>SUM(Q9:Q13)</f>
        <v>0</v>
      </c>
      <c r="R8" s="166"/>
      <c r="S8" s="166"/>
      <c r="T8" s="166"/>
      <c r="U8" s="166"/>
      <c r="V8" s="166">
        <f>SUM(V9:V13)</f>
        <v>6.11</v>
      </c>
      <c r="W8" s="166"/>
      <c r="X8" s="166"/>
      <c r="AG8" t="s">
        <v>112</v>
      </c>
    </row>
    <row r="9" spans="1:60" outlineLevel="1" x14ac:dyDescent="0.2">
      <c r="A9" s="181">
        <v>1</v>
      </c>
      <c r="B9" s="182" t="s">
        <v>218</v>
      </c>
      <c r="C9" s="192" t="s">
        <v>219</v>
      </c>
      <c r="D9" s="183" t="s">
        <v>137</v>
      </c>
      <c r="E9" s="184">
        <v>1</v>
      </c>
      <c r="F9" s="185"/>
      <c r="G9" s="186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2</v>
      </c>
      <c r="O9" s="161">
        <f>ROUND(E9*N9,2)</f>
        <v>2</v>
      </c>
      <c r="P9" s="161">
        <v>0</v>
      </c>
      <c r="Q9" s="161">
        <f>ROUND(E9*P9,2)</f>
        <v>0</v>
      </c>
      <c r="R9" s="161"/>
      <c r="S9" s="161" t="s">
        <v>116</v>
      </c>
      <c r="T9" s="161" t="s">
        <v>117</v>
      </c>
      <c r="U9" s="161">
        <v>0</v>
      </c>
      <c r="V9" s="161">
        <f>ROUND(E9*U9,2)</f>
        <v>0</v>
      </c>
      <c r="W9" s="161"/>
      <c r="X9" s="161" t="s">
        <v>138</v>
      </c>
      <c r="Y9" s="151"/>
      <c r="Z9" s="151"/>
      <c r="AA9" s="151"/>
      <c r="AB9" s="151"/>
      <c r="AC9" s="151"/>
      <c r="AD9" s="151"/>
      <c r="AE9" s="151"/>
      <c r="AF9" s="151"/>
      <c r="AG9" s="151" t="s">
        <v>139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1">
        <v>2</v>
      </c>
      <c r="B10" s="182" t="s">
        <v>220</v>
      </c>
      <c r="C10" s="192" t="s">
        <v>221</v>
      </c>
      <c r="D10" s="183" t="s">
        <v>137</v>
      </c>
      <c r="E10" s="184">
        <v>3</v>
      </c>
      <c r="F10" s="185"/>
      <c r="G10" s="186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1">
        <v>1.4999999999999999E-2</v>
      </c>
      <c r="O10" s="161">
        <f>ROUND(E10*N10,2)</f>
        <v>0.05</v>
      </c>
      <c r="P10" s="161">
        <v>0</v>
      </c>
      <c r="Q10" s="161">
        <f>ROUND(E10*P10,2)</f>
        <v>0</v>
      </c>
      <c r="R10" s="161"/>
      <c r="S10" s="161" t="s">
        <v>116</v>
      </c>
      <c r="T10" s="161" t="s">
        <v>117</v>
      </c>
      <c r="U10" s="161">
        <v>0</v>
      </c>
      <c r="V10" s="161">
        <f>ROUND(E10*U10,2)</f>
        <v>0</v>
      </c>
      <c r="W10" s="161"/>
      <c r="X10" s="161" t="s">
        <v>138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139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222</v>
      </c>
      <c r="C11" s="192" t="s">
        <v>223</v>
      </c>
      <c r="D11" s="183" t="s">
        <v>224</v>
      </c>
      <c r="E11" s="184">
        <v>12</v>
      </c>
      <c r="F11" s="185"/>
      <c r="G11" s="186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1">
        <v>0.02</v>
      </c>
      <c r="O11" s="161">
        <f>ROUND(E11*N11,2)</f>
        <v>0.24</v>
      </c>
      <c r="P11" s="161">
        <v>0</v>
      </c>
      <c r="Q11" s="161">
        <f>ROUND(E11*P11,2)</f>
        <v>0</v>
      </c>
      <c r="R11" s="161"/>
      <c r="S11" s="161" t="s">
        <v>116</v>
      </c>
      <c r="T11" s="161" t="s">
        <v>117</v>
      </c>
      <c r="U11" s="161">
        <v>0</v>
      </c>
      <c r="V11" s="161">
        <f>ROUND(E11*U11,2)</f>
        <v>0</v>
      </c>
      <c r="W11" s="161"/>
      <c r="X11" s="161" t="s">
        <v>138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81">
        <v>4</v>
      </c>
      <c r="B12" s="182" t="s">
        <v>225</v>
      </c>
      <c r="C12" s="192" t="s">
        <v>226</v>
      </c>
      <c r="D12" s="183" t="s">
        <v>137</v>
      </c>
      <c r="E12" s="184">
        <v>2</v>
      </c>
      <c r="F12" s="185"/>
      <c r="G12" s="186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1">
        <v>0.15</v>
      </c>
      <c r="O12" s="161">
        <f>ROUND(E12*N12,2)</f>
        <v>0.3</v>
      </c>
      <c r="P12" s="161">
        <v>0</v>
      </c>
      <c r="Q12" s="161">
        <f>ROUND(E12*P12,2)</f>
        <v>0</v>
      </c>
      <c r="R12" s="161"/>
      <c r="S12" s="161" t="s">
        <v>116</v>
      </c>
      <c r="T12" s="161" t="s">
        <v>117</v>
      </c>
      <c r="U12" s="161">
        <v>0</v>
      </c>
      <c r="V12" s="161">
        <f>ROUND(E12*U12,2)</f>
        <v>0</v>
      </c>
      <c r="W12" s="161"/>
      <c r="X12" s="161" t="s">
        <v>138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5</v>
      </c>
      <c r="B13" s="182" t="s">
        <v>227</v>
      </c>
      <c r="C13" s="192" t="s">
        <v>147</v>
      </c>
      <c r="D13" s="183" t="s">
        <v>158</v>
      </c>
      <c r="E13" s="184">
        <v>2.585</v>
      </c>
      <c r="F13" s="185"/>
      <c r="G13" s="186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1">
        <v>0</v>
      </c>
      <c r="O13" s="161">
        <f>ROUND(E13*N13,2)</f>
        <v>0</v>
      </c>
      <c r="P13" s="161">
        <v>0</v>
      </c>
      <c r="Q13" s="161">
        <f>ROUND(E13*P13,2)</f>
        <v>0</v>
      </c>
      <c r="R13" s="161"/>
      <c r="S13" s="161" t="s">
        <v>148</v>
      </c>
      <c r="T13" s="161" t="s">
        <v>148</v>
      </c>
      <c r="U13" s="161">
        <v>2.3639999999999999</v>
      </c>
      <c r="V13" s="161">
        <f>ROUND(E13*U13,2)</f>
        <v>6.11</v>
      </c>
      <c r="W13" s="161"/>
      <c r="X13" s="161" t="s">
        <v>149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150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67" t="s">
        <v>111</v>
      </c>
      <c r="B14" s="168" t="s">
        <v>78</v>
      </c>
      <c r="C14" s="188" t="s">
        <v>79</v>
      </c>
      <c r="D14" s="169"/>
      <c r="E14" s="170"/>
      <c r="F14" s="171"/>
      <c r="G14" s="172">
        <f>SUMIF(AG15:AG19,"&lt;&gt;NOR",G15:G19)</f>
        <v>0</v>
      </c>
      <c r="H14" s="166"/>
      <c r="I14" s="166">
        <f>SUM(I15:I19)</f>
        <v>0</v>
      </c>
      <c r="J14" s="166"/>
      <c r="K14" s="166">
        <f>SUM(K15:K19)</f>
        <v>0</v>
      </c>
      <c r="L14" s="166"/>
      <c r="M14" s="166">
        <f>SUM(M15:M19)</f>
        <v>0</v>
      </c>
      <c r="N14" s="166"/>
      <c r="O14" s="166">
        <f>SUM(O15:O19)</f>
        <v>0</v>
      </c>
      <c r="P14" s="166"/>
      <c r="Q14" s="166">
        <f>SUM(Q15:Q19)</f>
        <v>0.23</v>
      </c>
      <c r="R14" s="166"/>
      <c r="S14" s="166"/>
      <c r="T14" s="166"/>
      <c r="U14" s="166"/>
      <c r="V14" s="166">
        <f>SUM(V15:V19)</f>
        <v>18.25</v>
      </c>
      <c r="W14" s="166"/>
      <c r="X14" s="166"/>
      <c r="AG14" t="s">
        <v>112</v>
      </c>
    </row>
    <row r="15" spans="1:60" outlineLevel="1" x14ac:dyDescent="0.2">
      <c r="A15" s="181">
        <v>6</v>
      </c>
      <c r="B15" s="182" t="s">
        <v>228</v>
      </c>
      <c r="C15" s="192" t="s">
        <v>229</v>
      </c>
      <c r="D15" s="183" t="s">
        <v>162</v>
      </c>
      <c r="E15" s="184">
        <v>4</v>
      </c>
      <c r="F15" s="185"/>
      <c r="G15" s="186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1">
        <v>0</v>
      </c>
      <c r="O15" s="161">
        <f>ROUND(E15*N15,2)</f>
        <v>0</v>
      </c>
      <c r="P15" s="161">
        <v>0.01</v>
      </c>
      <c r="Q15" s="161">
        <f>ROUND(E15*P15,2)</f>
        <v>0.04</v>
      </c>
      <c r="R15" s="161"/>
      <c r="S15" s="161" t="s">
        <v>148</v>
      </c>
      <c r="T15" s="161" t="s">
        <v>148</v>
      </c>
      <c r="U15" s="161">
        <v>1.4365000000000001</v>
      </c>
      <c r="V15" s="161">
        <f>ROUND(E15*U15,2)</f>
        <v>5.75</v>
      </c>
      <c r="W15" s="161"/>
      <c r="X15" s="161" t="s">
        <v>138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139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81">
        <v>7</v>
      </c>
      <c r="B16" s="182" t="s">
        <v>230</v>
      </c>
      <c r="C16" s="192" t="s">
        <v>231</v>
      </c>
      <c r="D16" s="183" t="s">
        <v>162</v>
      </c>
      <c r="E16" s="184">
        <v>2</v>
      </c>
      <c r="F16" s="185"/>
      <c r="G16" s="186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21</v>
      </c>
      <c r="M16" s="161">
        <f>G16*(1+L16/100)</f>
        <v>0</v>
      </c>
      <c r="N16" s="161">
        <v>0</v>
      </c>
      <c r="O16" s="161">
        <f>ROUND(E16*N16,2)</f>
        <v>0</v>
      </c>
      <c r="P16" s="161">
        <v>1.0800000000000001E-2</v>
      </c>
      <c r="Q16" s="161">
        <f>ROUND(E16*P16,2)</f>
        <v>0.02</v>
      </c>
      <c r="R16" s="161"/>
      <c r="S16" s="161" t="s">
        <v>148</v>
      </c>
      <c r="T16" s="161" t="s">
        <v>148</v>
      </c>
      <c r="U16" s="161">
        <v>1.4624999999999999</v>
      </c>
      <c r="V16" s="161">
        <f>ROUND(E16*U16,2)</f>
        <v>2.93</v>
      </c>
      <c r="W16" s="161"/>
      <c r="X16" s="161" t="s">
        <v>138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139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8</v>
      </c>
      <c r="B17" s="182" t="s">
        <v>232</v>
      </c>
      <c r="C17" s="192" t="s">
        <v>233</v>
      </c>
      <c r="D17" s="183" t="s">
        <v>162</v>
      </c>
      <c r="E17" s="184">
        <v>2</v>
      </c>
      <c r="F17" s="185"/>
      <c r="G17" s="186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1">
        <v>0</v>
      </c>
      <c r="O17" s="161">
        <f>ROUND(E17*N17,2)</f>
        <v>0</v>
      </c>
      <c r="P17" s="161">
        <v>0.04</v>
      </c>
      <c r="Q17" s="161">
        <f>ROUND(E17*P17,2)</f>
        <v>0.08</v>
      </c>
      <c r="R17" s="161"/>
      <c r="S17" s="161" t="s">
        <v>148</v>
      </c>
      <c r="T17" s="161" t="s">
        <v>148</v>
      </c>
      <c r="U17" s="161">
        <v>2.0350000000000001</v>
      </c>
      <c r="V17" s="161">
        <f>ROUND(E17*U17,2)</f>
        <v>4.07</v>
      </c>
      <c r="W17" s="161"/>
      <c r="X17" s="161" t="s">
        <v>138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139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3">
        <v>9</v>
      </c>
      <c r="B18" s="174" t="s">
        <v>234</v>
      </c>
      <c r="C18" s="189" t="s">
        <v>235</v>
      </c>
      <c r="D18" s="175" t="s">
        <v>162</v>
      </c>
      <c r="E18" s="176">
        <v>2</v>
      </c>
      <c r="F18" s="177"/>
      <c r="G18" s="178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1">
        <v>0</v>
      </c>
      <c r="O18" s="161">
        <f>ROUND(E18*N18,2)</f>
        <v>0</v>
      </c>
      <c r="P18" s="161">
        <v>4.5999999999999999E-2</v>
      </c>
      <c r="Q18" s="161">
        <f>ROUND(E18*P18,2)</f>
        <v>0.09</v>
      </c>
      <c r="R18" s="161"/>
      <c r="S18" s="161" t="s">
        <v>148</v>
      </c>
      <c r="T18" s="161" t="s">
        <v>148</v>
      </c>
      <c r="U18" s="161">
        <v>2.75</v>
      </c>
      <c r="V18" s="161">
        <f>ROUND(E18*U18,2)</f>
        <v>5.5</v>
      </c>
      <c r="W18" s="161"/>
      <c r="X18" s="161" t="s">
        <v>138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139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10</v>
      </c>
      <c r="B19" s="159" t="s">
        <v>190</v>
      </c>
      <c r="C19" s="191" t="s">
        <v>191</v>
      </c>
      <c r="D19" s="160" t="s">
        <v>0</v>
      </c>
      <c r="E19" s="180"/>
      <c r="F19" s="162"/>
      <c r="G19" s="161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21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148</v>
      </c>
      <c r="T19" s="161" t="s">
        <v>148</v>
      </c>
      <c r="U19" s="161">
        <v>0</v>
      </c>
      <c r="V19" s="161">
        <f>ROUND(E19*U19,2)</f>
        <v>0</v>
      </c>
      <c r="W19" s="161"/>
      <c r="X19" s="161" t="s">
        <v>149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150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3"/>
      <c r="B20" s="4"/>
      <c r="C20" s="19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98</v>
      </c>
    </row>
    <row r="21" spans="1:60" x14ac:dyDescent="0.2">
      <c r="A21" s="154"/>
      <c r="B21" s="155" t="s">
        <v>31</v>
      </c>
      <c r="C21" s="194"/>
      <c r="D21" s="156"/>
      <c r="E21" s="157"/>
      <c r="F21" s="157"/>
      <c r="G21" s="187">
        <f>G8+G14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214</v>
      </c>
    </row>
    <row r="22" spans="1:60" x14ac:dyDescent="0.2">
      <c r="A22" s="3"/>
      <c r="B22" s="4"/>
      <c r="C22" s="19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3"/>
      <c r="B23" s="4"/>
      <c r="C23" s="193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">
      <c r="A24" s="260" t="s">
        <v>215</v>
      </c>
      <c r="B24" s="260"/>
      <c r="C24" s="261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262"/>
      <c r="B25" s="263"/>
      <c r="C25" s="264"/>
      <c r="D25" s="263"/>
      <c r="E25" s="263"/>
      <c r="F25" s="263"/>
      <c r="G25" s="26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G25" t="s">
        <v>216</v>
      </c>
    </row>
    <row r="26" spans="1:60" x14ac:dyDescent="0.2">
      <c r="A26" s="266"/>
      <c r="B26" s="267"/>
      <c r="C26" s="268"/>
      <c r="D26" s="267"/>
      <c r="E26" s="267"/>
      <c r="F26" s="267"/>
      <c r="G26" s="26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66"/>
      <c r="B27" s="267"/>
      <c r="C27" s="268"/>
      <c r="D27" s="267"/>
      <c r="E27" s="267"/>
      <c r="F27" s="267"/>
      <c r="G27" s="26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66"/>
      <c r="B28" s="267"/>
      <c r="C28" s="268"/>
      <c r="D28" s="267"/>
      <c r="E28" s="267"/>
      <c r="F28" s="267"/>
      <c r="G28" s="26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70"/>
      <c r="B29" s="271"/>
      <c r="C29" s="272"/>
      <c r="D29" s="271"/>
      <c r="E29" s="271"/>
      <c r="F29" s="271"/>
      <c r="G29" s="27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3"/>
      <c r="B30" s="4"/>
      <c r="C30" s="19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C31" s="195"/>
      <c r="D31" s="10"/>
      <c r="AG31" t="s">
        <v>217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5:G29"/>
    <mergeCell ref="A1:G1"/>
    <mergeCell ref="C2:G2"/>
    <mergeCell ref="C3:G3"/>
    <mergeCell ref="C4:G4"/>
    <mergeCell ref="A24:C2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86</v>
      </c>
    </row>
    <row r="2" spans="1:60" ht="24.95" customHeight="1" x14ac:dyDescent="0.2">
      <c r="A2" s="143" t="s">
        <v>8</v>
      </c>
      <c r="B2" s="49" t="s">
        <v>43</v>
      </c>
      <c r="C2" s="254" t="s">
        <v>44</v>
      </c>
      <c r="D2" s="255"/>
      <c r="E2" s="255"/>
      <c r="F2" s="255"/>
      <c r="G2" s="256"/>
      <c r="AG2" t="s">
        <v>87</v>
      </c>
    </row>
    <row r="3" spans="1:60" ht="24.95" customHeight="1" x14ac:dyDescent="0.2">
      <c r="A3" s="143" t="s">
        <v>9</v>
      </c>
      <c r="B3" s="49" t="s">
        <v>46</v>
      </c>
      <c r="C3" s="254" t="s">
        <v>47</v>
      </c>
      <c r="D3" s="255"/>
      <c r="E3" s="255"/>
      <c r="F3" s="255"/>
      <c r="G3" s="256"/>
      <c r="AC3" s="125" t="s">
        <v>87</v>
      </c>
      <c r="AG3" t="s">
        <v>88</v>
      </c>
    </row>
    <row r="4" spans="1:60" ht="24.95" customHeight="1" x14ac:dyDescent="0.2">
      <c r="A4" s="144" t="s">
        <v>10</v>
      </c>
      <c r="B4" s="145" t="s">
        <v>52</v>
      </c>
      <c r="C4" s="257" t="s">
        <v>53</v>
      </c>
      <c r="D4" s="258"/>
      <c r="E4" s="258"/>
      <c r="F4" s="258"/>
      <c r="G4" s="259"/>
      <c r="AG4" t="s">
        <v>89</v>
      </c>
    </row>
    <row r="5" spans="1:60" x14ac:dyDescent="0.2">
      <c r="D5" s="10"/>
    </row>
    <row r="6" spans="1:60" ht="38.25" x14ac:dyDescent="0.2">
      <c r="A6" s="147" t="s">
        <v>90</v>
      </c>
      <c r="B6" s="149" t="s">
        <v>91</v>
      </c>
      <c r="C6" s="149" t="s">
        <v>92</v>
      </c>
      <c r="D6" s="148" t="s">
        <v>93</v>
      </c>
      <c r="E6" s="147" t="s">
        <v>94</v>
      </c>
      <c r="F6" s="146" t="s">
        <v>95</v>
      </c>
      <c r="G6" s="147" t="s">
        <v>31</v>
      </c>
      <c r="H6" s="150" t="s">
        <v>32</v>
      </c>
      <c r="I6" s="150" t="s">
        <v>96</v>
      </c>
      <c r="J6" s="150" t="s">
        <v>33</v>
      </c>
      <c r="K6" s="150" t="s">
        <v>97</v>
      </c>
      <c r="L6" s="150" t="s">
        <v>98</v>
      </c>
      <c r="M6" s="150" t="s">
        <v>99</v>
      </c>
      <c r="N6" s="150" t="s">
        <v>100</v>
      </c>
      <c r="O6" s="150" t="s">
        <v>101</v>
      </c>
      <c r="P6" s="150" t="s">
        <v>102</v>
      </c>
      <c r="Q6" s="150" t="s">
        <v>103</v>
      </c>
      <c r="R6" s="150" t="s">
        <v>104</v>
      </c>
      <c r="S6" s="150" t="s">
        <v>105</v>
      </c>
      <c r="T6" s="150" t="s">
        <v>106</v>
      </c>
      <c r="U6" s="150" t="s">
        <v>107</v>
      </c>
      <c r="V6" s="150" t="s">
        <v>108</v>
      </c>
      <c r="W6" s="150" t="s">
        <v>109</v>
      </c>
      <c r="X6" s="150" t="s">
        <v>110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7" t="s">
        <v>111</v>
      </c>
      <c r="B8" s="168" t="s">
        <v>63</v>
      </c>
      <c r="C8" s="188" t="s">
        <v>65</v>
      </c>
      <c r="D8" s="169"/>
      <c r="E8" s="170"/>
      <c r="F8" s="171"/>
      <c r="G8" s="172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6"/>
      <c r="O8" s="166">
        <f>SUM(O9:O13)</f>
        <v>0.57000000000000006</v>
      </c>
      <c r="P8" s="166"/>
      <c r="Q8" s="166">
        <f>SUM(Q9:Q13)</f>
        <v>0</v>
      </c>
      <c r="R8" s="166"/>
      <c r="S8" s="166"/>
      <c r="T8" s="166"/>
      <c r="U8" s="166"/>
      <c r="V8" s="166">
        <f>SUM(V9:V13)</f>
        <v>14.08</v>
      </c>
      <c r="W8" s="166"/>
      <c r="X8" s="166"/>
      <c r="AG8" t="s">
        <v>112</v>
      </c>
    </row>
    <row r="9" spans="1:60" outlineLevel="1" x14ac:dyDescent="0.2">
      <c r="A9" s="181">
        <v>1</v>
      </c>
      <c r="B9" s="182" t="s">
        <v>236</v>
      </c>
      <c r="C9" s="192" t="s">
        <v>237</v>
      </c>
      <c r="D9" s="183" t="s">
        <v>238</v>
      </c>
      <c r="E9" s="184">
        <v>0.1</v>
      </c>
      <c r="F9" s="185"/>
      <c r="G9" s="186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1.79267</v>
      </c>
      <c r="O9" s="161">
        <f>ROUND(E9*N9,2)</f>
        <v>0.18</v>
      </c>
      <c r="P9" s="161">
        <v>0</v>
      </c>
      <c r="Q9" s="161">
        <f>ROUND(E9*P9,2)</f>
        <v>0</v>
      </c>
      <c r="R9" s="161"/>
      <c r="S9" s="161" t="s">
        <v>148</v>
      </c>
      <c r="T9" s="161" t="s">
        <v>148</v>
      </c>
      <c r="U9" s="161">
        <v>4.83</v>
      </c>
      <c r="V9" s="161">
        <f>ROUND(E9*U9,2)</f>
        <v>0.48</v>
      </c>
      <c r="W9" s="161"/>
      <c r="X9" s="161" t="s">
        <v>138</v>
      </c>
      <c r="Y9" s="151"/>
      <c r="Z9" s="151"/>
      <c r="AA9" s="151"/>
      <c r="AB9" s="151"/>
      <c r="AC9" s="151"/>
      <c r="AD9" s="151"/>
      <c r="AE9" s="151"/>
      <c r="AF9" s="151"/>
      <c r="AG9" s="151" t="s">
        <v>139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1">
        <v>2</v>
      </c>
      <c r="B10" s="182" t="s">
        <v>239</v>
      </c>
      <c r="C10" s="192" t="s">
        <v>240</v>
      </c>
      <c r="D10" s="183" t="s">
        <v>162</v>
      </c>
      <c r="E10" s="184">
        <v>2</v>
      </c>
      <c r="F10" s="185"/>
      <c r="G10" s="186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1">
        <v>4.3049999999999998E-2</v>
      </c>
      <c r="O10" s="161">
        <f>ROUND(E10*N10,2)</f>
        <v>0.09</v>
      </c>
      <c r="P10" s="161">
        <v>0</v>
      </c>
      <c r="Q10" s="161">
        <f>ROUND(E10*P10,2)</f>
        <v>0</v>
      </c>
      <c r="R10" s="161"/>
      <c r="S10" s="161" t="s">
        <v>148</v>
      </c>
      <c r="T10" s="161" t="s">
        <v>148</v>
      </c>
      <c r="U10" s="161">
        <v>0.88</v>
      </c>
      <c r="V10" s="161">
        <f>ROUND(E10*U10,2)</f>
        <v>1.76</v>
      </c>
      <c r="W10" s="161"/>
      <c r="X10" s="161" t="s">
        <v>138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139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241</v>
      </c>
      <c r="C11" s="192" t="s">
        <v>242</v>
      </c>
      <c r="D11" s="183" t="s">
        <v>243</v>
      </c>
      <c r="E11" s="184">
        <v>1.2</v>
      </c>
      <c r="F11" s="185"/>
      <c r="G11" s="186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1">
        <v>3.9199999999999999E-2</v>
      </c>
      <c r="O11" s="161">
        <f>ROUND(E11*N11,2)</f>
        <v>0.05</v>
      </c>
      <c r="P11" s="161">
        <v>0</v>
      </c>
      <c r="Q11" s="161">
        <f>ROUND(E11*P11,2)</f>
        <v>0</v>
      </c>
      <c r="R11" s="161"/>
      <c r="S11" s="161" t="s">
        <v>116</v>
      </c>
      <c r="T11" s="161" t="s">
        <v>117</v>
      </c>
      <c r="U11" s="161">
        <v>1.6</v>
      </c>
      <c r="V11" s="161">
        <f>ROUND(E11*U11,2)</f>
        <v>1.92</v>
      </c>
      <c r="W11" s="161"/>
      <c r="X11" s="161" t="s">
        <v>138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4</v>
      </c>
      <c r="B12" s="182" t="s">
        <v>244</v>
      </c>
      <c r="C12" s="192" t="s">
        <v>245</v>
      </c>
      <c r="D12" s="183" t="s">
        <v>153</v>
      </c>
      <c r="E12" s="184">
        <v>5</v>
      </c>
      <c r="F12" s="185"/>
      <c r="G12" s="186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1">
        <v>3.9199999999999999E-2</v>
      </c>
      <c r="O12" s="161">
        <f>ROUND(E12*N12,2)</f>
        <v>0.2</v>
      </c>
      <c r="P12" s="161">
        <v>0</v>
      </c>
      <c r="Q12" s="161">
        <f>ROUND(E12*P12,2)</f>
        <v>0</v>
      </c>
      <c r="R12" s="161"/>
      <c r="S12" s="161" t="s">
        <v>116</v>
      </c>
      <c r="T12" s="161" t="s">
        <v>117</v>
      </c>
      <c r="U12" s="161">
        <v>1.6</v>
      </c>
      <c r="V12" s="161">
        <f>ROUND(E12*U12,2)</f>
        <v>8</v>
      </c>
      <c r="W12" s="161"/>
      <c r="X12" s="161" t="s">
        <v>138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139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5</v>
      </c>
      <c r="B13" s="182" t="s">
        <v>246</v>
      </c>
      <c r="C13" s="192" t="s">
        <v>247</v>
      </c>
      <c r="D13" s="183" t="s">
        <v>243</v>
      </c>
      <c r="E13" s="184">
        <v>1.2</v>
      </c>
      <c r="F13" s="185"/>
      <c r="G13" s="186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1">
        <v>3.9199999999999999E-2</v>
      </c>
      <c r="O13" s="161">
        <f>ROUND(E13*N13,2)</f>
        <v>0.05</v>
      </c>
      <c r="P13" s="161">
        <v>0</v>
      </c>
      <c r="Q13" s="161">
        <f>ROUND(E13*P13,2)</f>
        <v>0</v>
      </c>
      <c r="R13" s="161"/>
      <c r="S13" s="161" t="s">
        <v>116</v>
      </c>
      <c r="T13" s="161" t="s">
        <v>117</v>
      </c>
      <c r="U13" s="161">
        <v>1.6</v>
      </c>
      <c r="V13" s="161">
        <f>ROUND(E13*U13,2)</f>
        <v>1.92</v>
      </c>
      <c r="W13" s="161"/>
      <c r="X13" s="161" t="s">
        <v>138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139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67" t="s">
        <v>111</v>
      </c>
      <c r="B14" s="168" t="s">
        <v>72</v>
      </c>
      <c r="C14" s="188" t="s">
        <v>73</v>
      </c>
      <c r="D14" s="169"/>
      <c r="E14" s="170"/>
      <c r="F14" s="171"/>
      <c r="G14" s="172">
        <f>SUMIF(AG15:AG15,"&lt;&gt;NOR",G15:G15)</f>
        <v>0</v>
      </c>
      <c r="H14" s="166"/>
      <c r="I14" s="166">
        <f>SUM(I15:I15)</f>
        <v>0</v>
      </c>
      <c r="J14" s="166"/>
      <c r="K14" s="166">
        <f>SUM(K15:K15)</f>
        <v>0</v>
      </c>
      <c r="L14" s="166"/>
      <c r="M14" s="166">
        <f>SUM(M15:M15)</f>
        <v>0</v>
      </c>
      <c r="N14" s="166"/>
      <c r="O14" s="166">
        <f>SUM(O15:O15)</f>
        <v>0.04</v>
      </c>
      <c r="P14" s="166"/>
      <c r="Q14" s="166">
        <f>SUM(Q15:Q15)</f>
        <v>0</v>
      </c>
      <c r="R14" s="166"/>
      <c r="S14" s="166"/>
      <c r="T14" s="166"/>
      <c r="U14" s="166"/>
      <c r="V14" s="166">
        <f>SUM(V15:V15)</f>
        <v>1.22</v>
      </c>
      <c r="W14" s="166"/>
      <c r="X14" s="166"/>
      <c r="AG14" t="s">
        <v>112</v>
      </c>
    </row>
    <row r="15" spans="1:60" outlineLevel="1" x14ac:dyDescent="0.2">
      <c r="A15" s="181">
        <v>6</v>
      </c>
      <c r="B15" s="182" t="s">
        <v>248</v>
      </c>
      <c r="C15" s="192" t="s">
        <v>249</v>
      </c>
      <c r="D15" s="183" t="s">
        <v>250</v>
      </c>
      <c r="E15" s="184">
        <v>1</v>
      </c>
      <c r="F15" s="185"/>
      <c r="G15" s="186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1">
        <v>3.8339999999999999E-2</v>
      </c>
      <c r="O15" s="161">
        <f>ROUND(E15*N15,2)</f>
        <v>0.04</v>
      </c>
      <c r="P15" s="161">
        <v>0</v>
      </c>
      <c r="Q15" s="161">
        <f>ROUND(E15*P15,2)</f>
        <v>0</v>
      </c>
      <c r="R15" s="161"/>
      <c r="S15" s="161" t="s">
        <v>148</v>
      </c>
      <c r="T15" s="161" t="s">
        <v>148</v>
      </c>
      <c r="U15" s="161">
        <v>1.2171400000000001</v>
      </c>
      <c r="V15" s="161">
        <f>ROUND(E15*U15,2)</f>
        <v>1.22</v>
      </c>
      <c r="W15" s="161"/>
      <c r="X15" s="161" t="s">
        <v>138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139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67" t="s">
        <v>111</v>
      </c>
      <c r="B16" s="168" t="s">
        <v>74</v>
      </c>
      <c r="C16" s="188" t="s">
        <v>75</v>
      </c>
      <c r="D16" s="169"/>
      <c r="E16" s="170"/>
      <c r="F16" s="171"/>
      <c r="G16" s="172">
        <f>SUMIF(AG17:AG18,"&lt;&gt;NOR",G17:G18)</f>
        <v>0</v>
      </c>
      <c r="H16" s="166"/>
      <c r="I16" s="166">
        <f>SUM(I17:I18)</f>
        <v>0</v>
      </c>
      <c r="J16" s="166"/>
      <c r="K16" s="166">
        <f>SUM(K17:K18)</f>
        <v>0</v>
      </c>
      <c r="L16" s="166"/>
      <c r="M16" s="166">
        <f>SUM(M17:M18)</f>
        <v>0</v>
      </c>
      <c r="N16" s="166"/>
      <c r="O16" s="166">
        <f>SUM(O17:O18)</f>
        <v>0</v>
      </c>
      <c r="P16" s="166"/>
      <c r="Q16" s="166">
        <f>SUM(Q17:Q18)</f>
        <v>0.5</v>
      </c>
      <c r="R16" s="166"/>
      <c r="S16" s="166"/>
      <c r="T16" s="166"/>
      <c r="U16" s="166"/>
      <c r="V16" s="166">
        <f>SUM(V17:V18)</f>
        <v>0.63</v>
      </c>
      <c r="W16" s="166"/>
      <c r="X16" s="166"/>
      <c r="AG16" t="s">
        <v>112</v>
      </c>
    </row>
    <row r="17" spans="1:60" outlineLevel="1" x14ac:dyDescent="0.2">
      <c r="A17" s="181">
        <v>7</v>
      </c>
      <c r="B17" s="182" t="s">
        <v>251</v>
      </c>
      <c r="C17" s="192" t="s">
        <v>252</v>
      </c>
      <c r="D17" s="183" t="s">
        <v>238</v>
      </c>
      <c r="E17" s="184">
        <v>0.1</v>
      </c>
      <c r="F17" s="185"/>
      <c r="G17" s="186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1">
        <v>1.2800000000000001E-3</v>
      </c>
      <c r="O17" s="161">
        <f>ROUND(E17*N17,2)</f>
        <v>0</v>
      </c>
      <c r="P17" s="161">
        <v>1.8</v>
      </c>
      <c r="Q17" s="161">
        <f>ROUND(E17*P17,2)</f>
        <v>0.18</v>
      </c>
      <c r="R17" s="161"/>
      <c r="S17" s="161" t="s">
        <v>116</v>
      </c>
      <c r="T17" s="161" t="s">
        <v>117</v>
      </c>
      <c r="U17" s="161">
        <v>1.52</v>
      </c>
      <c r="V17" s="161">
        <f>ROUND(E17*U17,2)</f>
        <v>0.15</v>
      </c>
      <c r="W17" s="161"/>
      <c r="X17" s="161" t="s">
        <v>138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139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1">
        <v>8</v>
      </c>
      <c r="B18" s="182" t="s">
        <v>253</v>
      </c>
      <c r="C18" s="192" t="s">
        <v>254</v>
      </c>
      <c r="D18" s="183" t="s">
        <v>238</v>
      </c>
      <c r="E18" s="184">
        <v>0.2</v>
      </c>
      <c r="F18" s="185"/>
      <c r="G18" s="186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1">
        <v>0</v>
      </c>
      <c r="O18" s="161">
        <f>ROUND(E18*N18,2)</f>
        <v>0</v>
      </c>
      <c r="P18" s="161">
        <v>1.5940000000000001</v>
      </c>
      <c r="Q18" s="161">
        <f>ROUND(E18*P18,2)</f>
        <v>0.32</v>
      </c>
      <c r="R18" s="161"/>
      <c r="S18" s="161" t="s">
        <v>116</v>
      </c>
      <c r="T18" s="161" t="s">
        <v>117</v>
      </c>
      <c r="U18" s="161">
        <v>2.42</v>
      </c>
      <c r="V18" s="161">
        <f>ROUND(E18*U18,2)</f>
        <v>0.48</v>
      </c>
      <c r="W18" s="161"/>
      <c r="X18" s="161" t="s">
        <v>138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139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7" t="s">
        <v>111</v>
      </c>
      <c r="B19" s="168" t="s">
        <v>80</v>
      </c>
      <c r="C19" s="188" t="s">
        <v>81</v>
      </c>
      <c r="D19" s="169"/>
      <c r="E19" s="170"/>
      <c r="F19" s="171"/>
      <c r="G19" s="172">
        <f>SUMIF(AG20:AG20,"&lt;&gt;NOR",G20:G20)</f>
        <v>0</v>
      </c>
      <c r="H19" s="166"/>
      <c r="I19" s="166">
        <f>SUM(I20:I20)</f>
        <v>0</v>
      </c>
      <c r="J19" s="166"/>
      <c r="K19" s="166">
        <f>SUM(K20:K20)</f>
        <v>0</v>
      </c>
      <c r="L19" s="166"/>
      <c r="M19" s="166">
        <f>SUM(M20:M20)</f>
        <v>0</v>
      </c>
      <c r="N19" s="166"/>
      <c r="O19" s="166">
        <f>SUM(O20:O20)</f>
        <v>0</v>
      </c>
      <c r="P19" s="166"/>
      <c r="Q19" s="166">
        <f>SUM(Q20:Q20)</f>
        <v>0.05</v>
      </c>
      <c r="R19" s="166"/>
      <c r="S19" s="166"/>
      <c r="T19" s="166"/>
      <c r="U19" s="166"/>
      <c r="V19" s="166">
        <f>SUM(V20:V20)</f>
        <v>4.5</v>
      </c>
      <c r="W19" s="166"/>
      <c r="X19" s="166"/>
      <c r="AG19" t="s">
        <v>112</v>
      </c>
    </row>
    <row r="20" spans="1:60" outlineLevel="1" x14ac:dyDescent="0.2">
      <c r="A20" s="181">
        <v>9</v>
      </c>
      <c r="B20" s="182" t="s">
        <v>255</v>
      </c>
      <c r="C20" s="192" t="s">
        <v>256</v>
      </c>
      <c r="D20" s="183" t="s">
        <v>257</v>
      </c>
      <c r="E20" s="184">
        <v>45</v>
      </c>
      <c r="F20" s="185"/>
      <c r="G20" s="186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21</v>
      </c>
      <c r="M20" s="161">
        <f>G20*(1+L20/100)</f>
        <v>0</v>
      </c>
      <c r="N20" s="161">
        <v>5.0000000000000002E-5</v>
      </c>
      <c r="O20" s="161">
        <f>ROUND(E20*N20,2)</f>
        <v>0</v>
      </c>
      <c r="P20" s="161">
        <v>1E-3</v>
      </c>
      <c r="Q20" s="161">
        <f>ROUND(E20*P20,2)</f>
        <v>0.05</v>
      </c>
      <c r="R20" s="161"/>
      <c r="S20" s="161" t="s">
        <v>148</v>
      </c>
      <c r="T20" s="161" t="s">
        <v>148</v>
      </c>
      <c r="U20" s="161">
        <v>0.1</v>
      </c>
      <c r="V20" s="161">
        <f>ROUND(E20*U20,2)</f>
        <v>4.5</v>
      </c>
      <c r="W20" s="161"/>
      <c r="X20" s="161" t="s">
        <v>138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139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7" t="s">
        <v>111</v>
      </c>
      <c r="B21" s="168" t="s">
        <v>82</v>
      </c>
      <c r="C21" s="188" t="s">
        <v>83</v>
      </c>
      <c r="D21" s="169"/>
      <c r="E21" s="170"/>
      <c r="F21" s="171"/>
      <c r="G21" s="172">
        <f>SUMIF(AG22:AG23,"&lt;&gt;NOR",G22:G23)</f>
        <v>0</v>
      </c>
      <c r="H21" s="166"/>
      <c r="I21" s="166">
        <f>SUM(I22:I23)</f>
        <v>0</v>
      </c>
      <c r="J21" s="166"/>
      <c r="K21" s="166">
        <f>SUM(K22:K23)</f>
        <v>0</v>
      </c>
      <c r="L21" s="166"/>
      <c r="M21" s="166">
        <f>SUM(M22:M23)</f>
        <v>0</v>
      </c>
      <c r="N21" s="166"/>
      <c r="O21" s="166">
        <f>SUM(O22:O23)</f>
        <v>0.06</v>
      </c>
      <c r="P21" s="166"/>
      <c r="Q21" s="166">
        <f>SUM(Q22:Q23)</f>
        <v>0</v>
      </c>
      <c r="R21" s="166"/>
      <c r="S21" s="166"/>
      <c r="T21" s="166"/>
      <c r="U21" s="166"/>
      <c r="V21" s="166">
        <f>SUM(V22:V23)</f>
        <v>20.54</v>
      </c>
      <c r="W21" s="166"/>
      <c r="X21" s="166"/>
      <c r="AG21" t="s">
        <v>112</v>
      </c>
    </row>
    <row r="22" spans="1:60" outlineLevel="1" x14ac:dyDescent="0.2">
      <c r="A22" s="181">
        <v>10</v>
      </c>
      <c r="B22" s="182" t="s">
        <v>258</v>
      </c>
      <c r="C22" s="192" t="s">
        <v>259</v>
      </c>
      <c r="D22" s="183" t="s">
        <v>250</v>
      </c>
      <c r="E22" s="184">
        <v>158</v>
      </c>
      <c r="F22" s="185"/>
      <c r="G22" s="186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21</v>
      </c>
      <c r="M22" s="161">
        <f>G22*(1+L22/100)</f>
        <v>0</v>
      </c>
      <c r="N22" s="161">
        <v>2.0000000000000001E-4</v>
      </c>
      <c r="O22" s="161">
        <f>ROUND(E22*N22,2)</f>
        <v>0.03</v>
      </c>
      <c r="P22" s="161">
        <v>0</v>
      </c>
      <c r="Q22" s="161">
        <f>ROUND(E22*P22,2)</f>
        <v>0</v>
      </c>
      <c r="R22" s="161"/>
      <c r="S22" s="161" t="s">
        <v>148</v>
      </c>
      <c r="T22" s="161" t="s">
        <v>148</v>
      </c>
      <c r="U22" s="161">
        <v>0.03</v>
      </c>
      <c r="V22" s="161">
        <f>ROUND(E22*U22,2)</f>
        <v>4.74</v>
      </c>
      <c r="W22" s="161"/>
      <c r="X22" s="161" t="s">
        <v>138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139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1">
        <v>11</v>
      </c>
      <c r="B23" s="182" t="s">
        <v>260</v>
      </c>
      <c r="C23" s="192" t="s">
        <v>261</v>
      </c>
      <c r="D23" s="183" t="s">
        <v>250</v>
      </c>
      <c r="E23" s="184">
        <v>158</v>
      </c>
      <c r="F23" s="185"/>
      <c r="G23" s="186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1">
        <v>2.1000000000000001E-4</v>
      </c>
      <c r="O23" s="161">
        <f>ROUND(E23*N23,2)</f>
        <v>0.03</v>
      </c>
      <c r="P23" s="161">
        <v>0</v>
      </c>
      <c r="Q23" s="161">
        <f>ROUND(E23*P23,2)</f>
        <v>0</v>
      </c>
      <c r="R23" s="161"/>
      <c r="S23" s="161" t="s">
        <v>148</v>
      </c>
      <c r="T23" s="161" t="s">
        <v>203</v>
      </c>
      <c r="U23" s="161">
        <v>0.1</v>
      </c>
      <c r="V23" s="161">
        <f>ROUND(E23*U23,2)</f>
        <v>15.8</v>
      </c>
      <c r="W23" s="161"/>
      <c r="X23" s="161" t="s">
        <v>138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139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7" t="s">
        <v>111</v>
      </c>
      <c r="B24" s="168" t="s">
        <v>84</v>
      </c>
      <c r="C24" s="188" t="s">
        <v>29</v>
      </c>
      <c r="D24" s="169"/>
      <c r="E24" s="170"/>
      <c r="F24" s="171"/>
      <c r="G24" s="172">
        <f>SUMIF(AG25:AG27,"&lt;&gt;NOR",G25:G27)</f>
        <v>0</v>
      </c>
      <c r="H24" s="166"/>
      <c r="I24" s="166">
        <f>SUM(I25:I27)</f>
        <v>0</v>
      </c>
      <c r="J24" s="166"/>
      <c r="K24" s="166">
        <f>SUM(K25:K27)</f>
        <v>0</v>
      </c>
      <c r="L24" s="166"/>
      <c r="M24" s="166">
        <f>SUM(M25:M27)</f>
        <v>0</v>
      </c>
      <c r="N24" s="166"/>
      <c r="O24" s="166">
        <f>SUM(O25:O27)</f>
        <v>0</v>
      </c>
      <c r="P24" s="166"/>
      <c r="Q24" s="166">
        <f>SUM(Q25:Q27)</f>
        <v>0</v>
      </c>
      <c r="R24" s="166"/>
      <c r="S24" s="166"/>
      <c r="T24" s="166"/>
      <c r="U24" s="166"/>
      <c r="V24" s="166">
        <f>SUM(V25:V27)</f>
        <v>12</v>
      </c>
      <c r="W24" s="166"/>
      <c r="X24" s="166"/>
      <c r="AG24" t="s">
        <v>112</v>
      </c>
    </row>
    <row r="25" spans="1:60" ht="22.5" outlineLevel="1" x14ac:dyDescent="0.2">
      <c r="A25" s="181">
        <v>12</v>
      </c>
      <c r="B25" s="182" t="s">
        <v>195</v>
      </c>
      <c r="C25" s="192" t="s">
        <v>196</v>
      </c>
      <c r="D25" s="183" t="s">
        <v>184</v>
      </c>
      <c r="E25" s="184">
        <v>1</v>
      </c>
      <c r="F25" s="185"/>
      <c r="G25" s="186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21</v>
      </c>
      <c r="M25" s="161">
        <f>G25*(1+L25/100)</f>
        <v>0</v>
      </c>
      <c r="N25" s="161">
        <v>0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116</v>
      </c>
      <c r="T25" s="161" t="s">
        <v>117</v>
      </c>
      <c r="U25" s="161">
        <v>0</v>
      </c>
      <c r="V25" s="161">
        <f>ROUND(E25*U25,2)</f>
        <v>0</v>
      </c>
      <c r="W25" s="161"/>
      <c r="X25" s="161" t="s">
        <v>138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194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1">
        <v>13</v>
      </c>
      <c r="B26" s="182" t="s">
        <v>197</v>
      </c>
      <c r="C26" s="192" t="s">
        <v>198</v>
      </c>
      <c r="D26" s="183" t="s">
        <v>184</v>
      </c>
      <c r="E26" s="184">
        <v>1</v>
      </c>
      <c r="F26" s="185"/>
      <c r="G26" s="186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1">
        <v>0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116</v>
      </c>
      <c r="T26" s="161" t="s">
        <v>117</v>
      </c>
      <c r="U26" s="161">
        <v>0</v>
      </c>
      <c r="V26" s="161">
        <f>ROUND(E26*U26,2)</f>
        <v>0</v>
      </c>
      <c r="W26" s="161"/>
      <c r="X26" s="161" t="s">
        <v>138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194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3">
        <v>14</v>
      </c>
      <c r="B27" s="174" t="s">
        <v>206</v>
      </c>
      <c r="C27" s="189" t="s">
        <v>207</v>
      </c>
      <c r="D27" s="175" t="s">
        <v>201</v>
      </c>
      <c r="E27" s="176">
        <v>12</v>
      </c>
      <c r="F27" s="177"/>
      <c r="G27" s="178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21</v>
      </c>
      <c r="M27" s="161">
        <f>G27*(1+L27/100)</f>
        <v>0</v>
      </c>
      <c r="N27" s="161">
        <v>0</v>
      </c>
      <c r="O27" s="161">
        <f>ROUND(E27*N27,2)</f>
        <v>0</v>
      </c>
      <c r="P27" s="161">
        <v>0</v>
      </c>
      <c r="Q27" s="161">
        <f>ROUND(E27*P27,2)</f>
        <v>0</v>
      </c>
      <c r="R27" s="161" t="s">
        <v>202</v>
      </c>
      <c r="S27" s="161" t="s">
        <v>148</v>
      </c>
      <c r="T27" s="161" t="s">
        <v>203</v>
      </c>
      <c r="U27" s="161">
        <v>1</v>
      </c>
      <c r="V27" s="161">
        <f>ROUND(E27*U27,2)</f>
        <v>12</v>
      </c>
      <c r="W27" s="161"/>
      <c r="X27" s="161" t="s">
        <v>204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205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3"/>
      <c r="B28" s="4"/>
      <c r="C28" s="19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98</v>
      </c>
    </row>
    <row r="29" spans="1:60" x14ac:dyDescent="0.2">
      <c r="A29" s="154"/>
      <c r="B29" s="155" t="s">
        <v>31</v>
      </c>
      <c r="C29" s="194"/>
      <c r="D29" s="156"/>
      <c r="E29" s="157"/>
      <c r="F29" s="157"/>
      <c r="G29" s="187">
        <f>G8+G14+G16+G19+G21+G24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214</v>
      </c>
    </row>
    <row r="30" spans="1:60" x14ac:dyDescent="0.2">
      <c r="A30" s="3"/>
      <c r="B30" s="4"/>
      <c r="C30" s="19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3"/>
      <c r="B31" s="4"/>
      <c r="C31" s="19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60" t="s">
        <v>215</v>
      </c>
      <c r="B32" s="260"/>
      <c r="C32" s="26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62"/>
      <c r="B33" s="263"/>
      <c r="C33" s="264"/>
      <c r="D33" s="263"/>
      <c r="E33" s="263"/>
      <c r="F33" s="263"/>
      <c r="G33" s="26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216</v>
      </c>
    </row>
    <row r="34" spans="1:33" x14ac:dyDescent="0.2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66"/>
      <c r="B35" s="267"/>
      <c r="C35" s="268"/>
      <c r="D35" s="267"/>
      <c r="E35" s="267"/>
      <c r="F35" s="267"/>
      <c r="G35" s="26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66"/>
      <c r="B36" s="267"/>
      <c r="C36" s="268"/>
      <c r="D36" s="267"/>
      <c r="E36" s="267"/>
      <c r="F36" s="267"/>
      <c r="G36" s="26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70"/>
      <c r="B37" s="271"/>
      <c r="C37" s="272"/>
      <c r="D37" s="271"/>
      <c r="E37" s="271"/>
      <c r="F37" s="271"/>
      <c r="G37" s="27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3"/>
      <c r="B38" s="4"/>
      <c r="C38" s="19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C39" s="195"/>
      <c r="D39" s="10"/>
      <c r="AG39" t="s">
        <v>217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86</v>
      </c>
    </row>
    <row r="2" spans="1:60" ht="24.95" customHeight="1" x14ac:dyDescent="0.2">
      <c r="A2" s="143" t="s">
        <v>8</v>
      </c>
      <c r="B2" s="49" t="s">
        <v>43</v>
      </c>
      <c r="C2" s="254" t="s">
        <v>44</v>
      </c>
      <c r="D2" s="255"/>
      <c r="E2" s="255"/>
      <c r="F2" s="255"/>
      <c r="G2" s="256"/>
      <c r="AG2" t="s">
        <v>87</v>
      </c>
    </row>
    <row r="3" spans="1:60" ht="24.95" customHeight="1" x14ac:dyDescent="0.2">
      <c r="A3" s="143" t="s">
        <v>9</v>
      </c>
      <c r="B3" s="49" t="s">
        <v>46</v>
      </c>
      <c r="C3" s="254" t="s">
        <v>47</v>
      </c>
      <c r="D3" s="255"/>
      <c r="E3" s="255"/>
      <c r="F3" s="255"/>
      <c r="G3" s="256"/>
      <c r="AC3" s="125" t="s">
        <v>87</v>
      </c>
      <c r="AG3" t="s">
        <v>88</v>
      </c>
    </row>
    <row r="4" spans="1:60" ht="24.95" customHeight="1" x14ac:dyDescent="0.2">
      <c r="A4" s="144" t="s">
        <v>10</v>
      </c>
      <c r="B4" s="145" t="s">
        <v>54</v>
      </c>
      <c r="C4" s="257" t="s">
        <v>55</v>
      </c>
      <c r="D4" s="258"/>
      <c r="E4" s="258"/>
      <c r="F4" s="258"/>
      <c r="G4" s="259"/>
      <c r="AG4" t="s">
        <v>89</v>
      </c>
    </row>
    <row r="5" spans="1:60" x14ac:dyDescent="0.2">
      <c r="D5" s="10"/>
    </row>
    <row r="6" spans="1:60" ht="38.25" x14ac:dyDescent="0.2">
      <c r="A6" s="147" t="s">
        <v>90</v>
      </c>
      <c r="B6" s="149" t="s">
        <v>91</v>
      </c>
      <c r="C6" s="149" t="s">
        <v>92</v>
      </c>
      <c r="D6" s="148" t="s">
        <v>93</v>
      </c>
      <c r="E6" s="147" t="s">
        <v>94</v>
      </c>
      <c r="F6" s="146" t="s">
        <v>95</v>
      </c>
      <c r="G6" s="147" t="s">
        <v>31</v>
      </c>
      <c r="H6" s="150" t="s">
        <v>32</v>
      </c>
      <c r="I6" s="150" t="s">
        <v>96</v>
      </c>
      <c r="J6" s="150" t="s">
        <v>33</v>
      </c>
      <c r="K6" s="150" t="s">
        <v>97</v>
      </c>
      <c r="L6" s="150" t="s">
        <v>98</v>
      </c>
      <c r="M6" s="150" t="s">
        <v>99</v>
      </c>
      <c r="N6" s="150" t="s">
        <v>100</v>
      </c>
      <c r="O6" s="150" t="s">
        <v>101</v>
      </c>
      <c r="P6" s="150" t="s">
        <v>102</v>
      </c>
      <c r="Q6" s="150" t="s">
        <v>103</v>
      </c>
      <c r="R6" s="150" t="s">
        <v>104</v>
      </c>
      <c r="S6" s="150" t="s">
        <v>105</v>
      </c>
      <c r="T6" s="150" t="s">
        <v>106</v>
      </c>
      <c r="U6" s="150" t="s">
        <v>107</v>
      </c>
      <c r="V6" s="150" t="s">
        <v>108</v>
      </c>
      <c r="W6" s="150" t="s">
        <v>109</v>
      </c>
      <c r="X6" s="150" t="s">
        <v>110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7" t="s">
        <v>111</v>
      </c>
      <c r="B8" s="168" t="s">
        <v>60</v>
      </c>
      <c r="C8" s="188" t="s">
        <v>61</v>
      </c>
      <c r="D8" s="169"/>
      <c r="E8" s="170"/>
      <c r="F8" s="171"/>
      <c r="G8" s="172">
        <f>SUMIF(AG9:AG27,"&lt;&gt;NOR",G9:G27)</f>
        <v>0</v>
      </c>
      <c r="H8" s="166"/>
      <c r="I8" s="166">
        <f>SUM(I9:I27)</f>
        <v>0</v>
      </c>
      <c r="J8" s="166"/>
      <c r="K8" s="166">
        <f>SUM(K9:K27)</f>
        <v>0</v>
      </c>
      <c r="L8" s="166"/>
      <c r="M8" s="166">
        <f>SUM(M9:M27)</f>
        <v>0</v>
      </c>
      <c r="N8" s="166"/>
      <c r="O8" s="166">
        <f>SUM(O9:O27)</f>
        <v>0</v>
      </c>
      <c r="P8" s="166"/>
      <c r="Q8" s="166">
        <f>SUM(Q9:Q27)</f>
        <v>0</v>
      </c>
      <c r="R8" s="166"/>
      <c r="S8" s="166"/>
      <c r="T8" s="166"/>
      <c r="U8" s="166"/>
      <c r="V8" s="166">
        <f>SUM(V9:V27)</f>
        <v>0</v>
      </c>
      <c r="W8" s="166"/>
      <c r="X8" s="166"/>
      <c r="AG8" t="s">
        <v>112</v>
      </c>
    </row>
    <row r="9" spans="1:60" outlineLevel="1" x14ac:dyDescent="0.2">
      <c r="A9" s="181">
        <v>1</v>
      </c>
      <c r="B9" s="182" t="s">
        <v>262</v>
      </c>
      <c r="C9" s="192" t="s">
        <v>263</v>
      </c>
      <c r="D9" s="183" t="s">
        <v>224</v>
      </c>
      <c r="E9" s="184">
        <v>30</v>
      </c>
      <c r="F9" s="185"/>
      <c r="G9" s="186">
        <f t="shared" ref="G9:G27" si="0">ROUND(E9*F9,2)</f>
        <v>0</v>
      </c>
      <c r="H9" s="162"/>
      <c r="I9" s="161">
        <f t="shared" ref="I9:I27" si="1">ROUND(E9*H9,2)</f>
        <v>0</v>
      </c>
      <c r="J9" s="162"/>
      <c r="K9" s="161">
        <f t="shared" ref="K9:K27" si="2">ROUND(E9*J9,2)</f>
        <v>0</v>
      </c>
      <c r="L9" s="161">
        <v>21</v>
      </c>
      <c r="M9" s="161">
        <f t="shared" ref="M9:M27" si="3">G9*(1+L9/100)</f>
        <v>0</v>
      </c>
      <c r="N9" s="161">
        <v>0</v>
      </c>
      <c r="O9" s="161">
        <f t="shared" ref="O9:O27" si="4">ROUND(E9*N9,2)</f>
        <v>0</v>
      </c>
      <c r="P9" s="161">
        <v>0</v>
      </c>
      <c r="Q9" s="161">
        <f t="shared" ref="Q9:Q27" si="5">ROUND(E9*P9,2)</f>
        <v>0</v>
      </c>
      <c r="R9" s="161"/>
      <c r="S9" s="161" t="s">
        <v>116</v>
      </c>
      <c r="T9" s="161" t="s">
        <v>117</v>
      </c>
      <c r="U9" s="161">
        <v>0</v>
      </c>
      <c r="V9" s="161">
        <f t="shared" ref="V9:V27" si="6">ROUND(E9*U9,2)</f>
        <v>0</v>
      </c>
      <c r="W9" s="161"/>
      <c r="X9" s="161" t="s">
        <v>138</v>
      </c>
      <c r="Y9" s="151"/>
      <c r="Z9" s="151"/>
      <c r="AA9" s="151"/>
      <c r="AB9" s="151"/>
      <c r="AC9" s="151"/>
      <c r="AD9" s="151"/>
      <c r="AE9" s="151"/>
      <c r="AF9" s="151"/>
      <c r="AG9" s="151" t="s">
        <v>194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1">
        <v>2</v>
      </c>
      <c r="B10" s="182" t="s">
        <v>264</v>
      </c>
      <c r="C10" s="192" t="s">
        <v>265</v>
      </c>
      <c r="D10" s="183" t="s">
        <v>224</v>
      </c>
      <c r="E10" s="184">
        <v>48</v>
      </c>
      <c r="F10" s="185"/>
      <c r="G10" s="186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1">
        <v>0</v>
      </c>
      <c r="O10" s="161">
        <f t="shared" si="4"/>
        <v>0</v>
      </c>
      <c r="P10" s="161">
        <v>0</v>
      </c>
      <c r="Q10" s="161">
        <f t="shared" si="5"/>
        <v>0</v>
      </c>
      <c r="R10" s="161"/>
      <c r="S10" s="161" t="s">
        <v>116</v>
      </c>
      <c r="T10" s="161" t="s">
        <v>117</v>
      </c>
      <c r="U10" s="161">
        <v>0</v>
      </c>
      <c r="V10" s="161">
        <f t="shared" si="6"/>
        <v>0</v>
      </c>
      <c r="W10" s="161"/>
      <c r="X10" s="161" t="s">
        <v>138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194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266</v>
      </c>
      <c r="C11" s="192" t="s">
        <v>267</v>
      </c>
      <c r="D11" s="183" t="s">
        <v>224</v>
      </c>
      <c r="E11" s="184">
        <v>12</v>
      </c>
      <c r="F11" s="185"/>
      <c r="G11" s="186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1">
        <v>0</v>
      </c>
      <c r="O11" s="161">
        <f t="shared" si="4"/>
        <v>0</v>
      </c>
      <c r="P11" s="161">
        <v>0</v>
      </c>
      <c r="Q11" s="161">
        <f t="shared" si="5"/>
        <v>0</v>
      </c>
      <c r="R11" s="161"/>
      <c r="S11" s="161" t="s">
        <v>116</v>
      </c>
      <c r="T11" s="161" t="s">
        <v>117</v>
      </c>
      <c r="U11" s="161">
        <v>0</v>
      </c>
      <c r="V11" s="161">
        <f t="shared" si="6"/>
        <v>0</v>
      </c>
      <c r="W11" s="161"/>
      <c r="X11" s="161" t="s">
        <v>138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194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4</v>
      </c>
      <c r="B12" s="182" t="s">
        <v>268</v>
      </c>
      <c r="C12" s="192" t="s">
        <v>269</v>
      </c>
      <c r="D12" s="183" t="s">
        <v>224</v>
      </c>
      <c r="E12" s="184">
        <v>18</v>
      </c>
      <c r="F12" s="185"/>
      <c r="G12" s="186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1">
        <v>0</v>
      </c>
      <c r="O12" s="161">
        <f t="shared" si="4"/>
        <v>0</v>
      </c>
      <c r="P12" s="161">
        <v>0</v>
      </c>
      <c r="Q12" s="161">
        <f t="shared" si="5"/>
        <v>0</v>
      </c>
      <c r="R12" s="161"/>
      <c r="S12" s="161" t="s">
        <v>116</v>
      </c>
      <c r="T12" s="161" t="s">
        <v>117</v>
      </c>
      <c r="U12" s="161">
        <v>0</v>
      </c>
      <c r="V12" s="161">
        <f t="shared" si="6"/>
        <v>0</v>
      </c>
      <c r="W12" s="161"/>
      <c r="X12" s="161" t="s">
        <v>138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194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5</v>
      </c>
      <c r="B13" s="182" t="s">
        <v>270</v>
      </c>
      <c r="C13" s="192" t="s">
        <v>271</v>
      </c>
      <c r="D13" s="183" t="s">
        <v>224</v>
      </c>
      <c r="E13" s="184">
        <v>10</v>
      </c>
      <c r="F13" s="185"/>
      <c r="G13" s="186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1">
        <v>0</v>
      </c>
      <c r="O13" s="161">
        <f t="shared" si="4"/>
        <v>0</v>
      </c>
      <c r="P13" s="161">
        <v>0</v>
      </c>
      <c r="Q13" s="161">
        <f t="shared" si="5"/>
        <v>0</v>
      </c>
      <c r="R13" s="161"/>
      <c r="S13" s="161" t="s">
        <v>116</v>
      </c>
      <c r="T13" s="161" t="s">
        <v>117</v>
      </c>
      <c r="U13" s="161">
        <v>0</v>
      </c>
      <c r="V13" s="161">
        <f t="shared" si="6"/>
        <v>0</v>
      </c>
      <c r="W13" s="161"/>
      <c r="X13" s="161" t="s">
        <v>138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194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1">
        <v>6</v>
      </c>
      <c r="B14" s="182" t="s">
        <v>272</v>
      </c>
      <c r="C14" s="192" t="s">
        <v>273</v>
      </c>
      <c r="D14" s="183" t="s">
        <v>224</v>
      </c>
      <c r="E14" s="184">
        <v>32</v>
      </c>
      <c r="F14" s="185"/>
      <c r="G14" s="186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1">
        <v>0</v>
      </c>
      <c r="O14" s="161">
        <f t="shared" si="4"/>
        <v>0</v>
      </c>
      <c r="P14" s="161">
        <v>0</v>
      </c>
      <c r="Q14" s="161">
        <f t="shared" si="5"/>
        <v>0</v>
      </c>
      <c r="R14" s="161"/>
      <c r="S14" s="161" t="s">
        <v>116</v>
      </c>
      <c r="T14" s="161" t="s">
        <v>117</v>
      </c>
      <c r="U14" s="161">
        <v>0</v>
      </c>
      <c r="V14" s="161">
        <f t="shared" si="6"/>
        <v>0</v>
      </c>
      <c r="W14" s="161"/>
      <c r="X14" s="161" t="s">
        <v>138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194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7</v>
      </c>
      <c r="B15" s="182" t="s">
        <v>274</v>
      </c>
      <c r="C15" s="192" t="s">
        <v>275</v>
      </c>
      <c r="D15" s="183" t="s">
        <v>224</v>
      </c>
      <c r="E15" s="184">
        <v>20</v>
      </c>
      <c r="F15" s="185"/>
      <c r="G15" s="186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1">
        <v>0</v>
      </c>
      <c r="O15" s="161">
        <f t="shared" si="4"/>
        <v>0</v>
      </c>
      <c r="P15" s="161">
        <v>0</v>
      </c>
      <c r="Q15" s="161">
        <f t="shared" si="5"/>
        <v>0</v>
      </c>
      <c r="R15" s="161"/>
      <c r="S15" s="161" t="s">
        <v>116</v>
      </c>
      <c r="T15" s="161" t="s">
        <v>117</v>
      </c>
      <c r="U15" s="161">
        <v>0</v>
      </c>
      <c r="V15" s="161">
        <f t="shared" si="6"/>
        <v>0</v>
      </c>
      <c r="W15" s="161"/>
      <c r="X15" s="161" t="s">
        <v>138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194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81">
        <v>8</v>
      </c>
      <c r="B16" s="182" t="s">
        <v>276</v>
      </c>
      <c r="C16" s="192" t="s">
        <v>277</v>
      </c>
      <c r="D16" s="183" t="s">
        <v>278</v>
      </c>
      <c r="E16" s="184">
        <v>12</v>
      </c>
      <c r="F16" s="185"/>
      <c r="G16" s="186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1">
        <v>0</v>
      </c>
      <c r="O16" s="161">
        <f t="shared" si="4"/>
        <v>0</v>
      </c>
      <c r="P16" s="161">
        <v>0</v>
      </c>
      <c r="Q16" s="161">
        <f t="shared" si="5"/>
        <v>0</v>
      </c>
      <c r="R16" s="161"/>
      <c r="S16" s="161" t="s">
        <v>116</v>
      </c>
      <c r="T16" s="161" t="s">
        <v>117</v>
      </c>
      <c r="U16" s="161">
        <v>0</v>
      </c>
      <c r="V16" s="161">
        <f t="shared" si="6"/>
        <v>0</v>
      </c>
      <c r="W16" s="161"/>
      <c r="X16" s="161" t="s">
        <v>138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194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81">
        <v>9</v>
      </c>
      <c r="B17" s="182" t="s">
        <v>279</v>
      </c>
      <c r="C17" s="192" t="s">
        <v>280</v>
      </c>
      <c r="D17" s="183" t="s">
        <v>278</v>
      </c>
      <c r="E17" s="184">
        <v>6</v>
      </c>
      <c r="F17" s="185"/>
      <c r="G17" s="186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1">
        <v>0</v>
      </c>
      <c r="O17" s="161">
        <f t="shared" si="4"/>
        <v>0</v>
      </c>
      <c r="P17" s="161">
        <v>0</v>
      </c>
      <c r="Q17" s="161">
        <f t="shared" si="5"/>
        <v>0</v>
      </c>
      <c r="R17" s="161"/>
      <c r="S17" s="161" t="s">
        <v>116</v>
      </c>
      <c r="T17" s="161" t="s">
        <v>117</v>
      </c>
      <c r="U17" s="161">
        <v>0</v>
      </c>
      <c r="V17" s="161">
        <f t="shared" si="6"/>
        <v>0</v>
      </c>
      <c r="W17" s="161"/>
      <c r="X17" s="161" t="s">
        <v>138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194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81">
        <v>10</v>
      </c>
      <c r="B18" s="182" t="s">
        <v>281</v>
      </c>
      <c r="C18" s="192" t="s">
        <v>282</v>
      </c>
      <c r="D18" s="183" t="s">
        <v>278</v>
      </c>
      <c r="E18" s="184">
        <v>4</v>
      </c>
      <c r="F18" s="185"/>
      <c r="G18" s="186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1">
        <v>0</v>
      </c>
      <c r="O18" s="161">
        <f t="shared" si="4"/>
        <v>0</v>
      </c>
      <c r="P18" s="161">
        <v>0</v>
      </c>
      <c r="Q18" s="161">
        <f t="shared" si="5"/>
        <v>0</v>
      </c>
      <c r="R18" s="161"/>
      <c r="S18" s="161" t="s">
        <v>116</v>
      </c>
      <c r="T18" s="161" t="s">
        <v>117</v>
      </c>
      <c r="U18" s="161">
        <v>0</v>
      </c>
      <c r="V18" s="161">
        <f t="shared" si="6"/>
        <v>0</v>
      </c>
      <c r="W18" s="161"/>
      <c r="X18" s="161" t="s">
        <v>138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194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11</v>
      </c>
      <c r="B19" s="182" t="s">
        <v>283</v>
      </c>
      <c r="C19" s="192" t="s">
        <v>284</v>
      </c>
      <c r="D19" s="183" t="s">
        <v>278</v>
      </c>
      <c r="E19" s="184">
        <v>2</v>
      </c>
      <c r="F19" s="185"/>
      <c r="G19" s="186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1">
        <v>0</v>
      </c>
      <c r="O19" s="161">
        <f t="shared" si="4"/>
        <v>0</v>
      </c>
      <c r="P19" s="161">
        <v>0</v>
      </c>
      <c r="Q19" s="161">
        <f t="shared" si="5"/>
        <v>0</v>
      </c>
      <c r="R19" s="161"/>
      <c r="S19" s="161" t="s">
        <v>116</v>
      </c>
      <c r="T19" s="161" t="s">
        <v>117</v>
      </c>
      <c r="U19" s="161">
        <v>0</v>
      </c>
      <c r="V19" s="161">
        <f t="shared" si="6"/>
        <v>0</v>
      </c>
      <c r="W19" s="161"/>
      <c r="X19" s="161" t="s">
        <v>138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194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1">
        <v>12</v>
      </c>
      <c r="B20" s="182" t="s">
        <v>285</v>
      </c>
      <c r="C20" s="192" t="s">
        <v>286</v>
      </c>
      <c r="D20" s="183" t="s">
        <v>175</v>
      </c>
      <c r="E20" s="184">
        <v>6</v>
      </c>
      <c r="F20" s="185"/>
      <c r="G20" s="186">
        <f t="shared" si="0"/>
        <v>0</v>
      </c>
      <c r="H20" s="162"/>
      <c r="I20" s="161">
        <f t="shared" si="1"/>
        <v>0</v>
      </c>
      <c r="J20" s="162"/>
      <c r="K20" s="161">
        <f t="shared" si="2"/>
        <v>0</v>
      </c>
      <c r="L20" s="161">
        <v>21</v>
      </c>
      <c r="M20" s="161">
        <f t="shared" si="3"/>
        <v>0</v>
      </c>
      <c r="N20" s="161">
        <v>0</v>
      </c>
      <c r="O20" s="161">
        <f t="shared" si="4"/>
        <v>0</v>
      </c>
      <c r="P20" s="161">
        <v>0</v>
      </c>
      <c r="Q20" s="161">
        <f t="shared" si="5"/>
        <v>0</v>
      </c>
      <c r="R20" s="161"/>
      <c r="S20" s="161" t="s">
        <v>116</v>
      </c>
      <c r="T20" s="161" t="s">
        <v>117</v>
      </c>
      <c r="U20" s="161">
        <v>0</v>
      </c>
      <c r="V20" s="161">
        <f t="shared" si="6"/>
        <v>0</v>
      </c>
      <c r="W20" s="161"/>
      <c r="X20" s="161" t="s">
        <v>138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194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1">
        <v>13</v>
      </c>
      <c r="B21" s="182" t="s">
        <v>287</v>
      </c>
      <c r="C21" s="192" t="s">
        <v>288</v>
      </c>
      <c r="D21" s="183" t="s">
        <v>175</v>
      </c>
      <c r="E21" s="184">
        <v>2</v>
      </c>
      <c r="F21" s="185"/>
      <c r="G21" s="186">
        <f t="shared" si="0"/>
        <v>0</v>
      </c>
      <c r="H21" s="162"/>
      <c r="I21" s="161">
        <f t="shared" si="1"/>
        <v>0</v>
      </c>
      <c r="J21" s="162"/>
      <c r="K21" s="161">
        <f t="shared" si="2"/>
        <v>0</v>
      </c>
      <c r="L21" s="161">
        <v>21</v>
      </c>
      <c r="M21" s="161">
        <f t="shared" si="3"/>
        <v>0</v>
      </c>
      <c r="N21" s="161">
        <v>0</v>
      </c>
      <c r="O21" s="161">
        <f t="shared" si="4"/>
        <v>0</v>
      </c>
      <c r="P21" s="161">
        <v>0</v>
      </c>
      <c r="Q21" s="161">
        <f t="shared" si="5"/>
        <v>0</v>
      </c>
      <c r="R21" s="161"/>
      <c r="S21" s="161" t="s">
        <v>116</v>
      </c>
      <c r="T21" s="161" t="s">
        <v>117</v>
      </c>
      <c r="U21" s="161">
        <v>0</v>
      </c>
      <c r="V21" s="161">
        <f t="shared" si="6"/>
        <v>0</v>
      </c>
      <c r="W21" s="161"/>
      <c r="X21" s="161" t="s">
        <v>138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194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81">
        <v>14</v>
      </c>
      <c r="B22" s="182" t="s">
        <v>289</v>
      </c>
      <c r="C22" s="192" t="s">
        <v>290</v>
      </c>
      <c r="D22" s="183" t="s">
        <v>224</v>
      </c>
      <c r="E22" s="184">
        <v>4</v>
      </c>
      <c r="F22" s="185"/>
      <c r="G22" s="186">
        <f t="shared" si="0"/>
        <v>0</v>
      </c>
      <c r="H22" s="162"/>
      <c r="I22" s="161">
        <f t="shared" si="1"/>
        <v>0</v>
      </c>
      <c r="J22" s="162"/>
      <c r="K22" s="161">
        <f t="shared" si="2"/>
        <v>0</v>
      </c>
      <c r="L22" s="161">
        <v>21</v>
      </c>
      <c r="M22" s="161">
        <f t="shared" si="3"/>
        <v>0</v>
      </c>
      <c r="N22" s="161">
        <v>0</v>
      </c>
      <c r="O22" s="161">
        <f t="shared" si="4"/>
        <v>0</v>
      </c>
      <c r="P22" s="161">
        <v>0</v>
      </c>
      <c r="Q22" s="161">
        <f t="shared" si="5"/>
        <v>0</v>
      </c>
      <c r="R22" s="161"/>
      <c r="S22" s="161" t="s">
        <v>116</v>
      </c>
      <c r="T22" s="161" t="s">
        <v>117</v>
      </c>
      <c r="U22" s="161">
        <v>0</v>
      </c>
      <c r="V22" s="161">
        <f t="shared" si="6"/>
        <v>0</v>
      </c>
      <c r="W22" s="161"/>
      <c r="X22" s="161" t="s">
        <v>138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194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1">
        <v>15</v>
      </c>
      <c r="B23" s="182" t="s">
        <v>291</v>
      </c>
      <c r="C23" s="192" t="s">
        <v>292</v>
      </c>
      <c r="D23" s="183" t="s">
        <v>175</v>
      </c>
      <c r="E23" s="184">
        <v>72</v>
      </c>
      <c r="F23" s="185"/>
      <c r="G23" s="186">
        <f t="shared" si="0"/>
        <v>0</v>
      </c>
      <c r="H23" s="162"/>
      <c r="I23" s="161">
        <f t="shared" si="1"/>
        <v>0</v>
      </c>
      <c r="J23" s="162"/>
      <c r="K23" s="161">
        <f t="shared" si="2"/>
        <v>0</v>
      </c>
      <c r="L23" s="161">
        <v>21</v>
      </c>
      <c r="M23" s="161">
        <f t="shared" si="3"/>
        <v>0</v>
      </c>
      <c r="N23" s="161">
        <v>0</v>
      </c>
      <c r="O23" s="161">
        <f t="shared" si="4"/>
        <v>0</v>
      </c>
      <c r="P23" s="161">
        <v>0</v>
      </c>
      <c r="Q23" s="161">
        <f t="shared" si="5"/>
        <v>0</v>
      </c>
      <c r="R23" s="161"/>
      <c r="S23" s="161" t="s">
        <v>116</v>
      </c>
      <c r="T23" s="161" t="s">
        <v>117</v>
      </c>
      <c r="U23" s="161">
        <v>0</v>
      </c>
      <c r="V23" s="161">
        <f t="shared" si="6"/>
        <v>0</v>
      </c>
      <c r="W23" s="161"/>
      <c r="X23" s="161" t="s">
        <v>138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194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1">
        <v>16</v>
      </c>
      <c r="B24" s="182" t="s">
        <v>293</v>
      </c>
      <c r="C24" s="192" t="s">
        <v>294</v>
      </c>
      <c r="D24" s="183" t="s">
        <v>175</v>
      </c>
      <c r="E24" s="184">
        <v>120</v>
      </c>
      <c r="F24" s="185"/>
      <c r="G24" s="186">
        <f t="shared" si="0"/>
        <v>0</v>
      </c>
      <c r="H24" s="162"/>
      <c r="I24" s="161">
        <f t="shared" si="1"/>
        <v>0</v>
      </c>
      <c r="J24" s="162"/>
      <c r="K24" s="161">
        <f t="shared" si="2"/>
        <v>0</v>
      </c>
      <c r="L24" s="161">
        <v>21</v>
      </c>
      <c r="M24" s="161">
        <f t="shared" si="3"/>
        <v>0</v>
      </c>
      <c r="N24" s="161">
        <v>0</v>
      </c>
      <c r="O24" s="161">
        <f t="shared" si="4"/>
        <v>0</v>
      </c>
      <c r="P24" s="161">
        <v>0</v>
      </c>
      <c r="Q24" s="161">
        <f t="shared" si="5"/>
        <v>0</v>
      </c>
      <c r="R24" s="161"/>
      <c r="S24" s="161" t="s">
        <v>116</v>
      </c>
      <c r="T24" s="161" t="s">
        <v>117</v>
      </c>
      <c r="U24" s="161">
        <v>0</v>
      </c>
      <c r="V24" s="161">
        <f t="shared" si="6"/>
        <v>0</v>
      </c>
      <c r="W24" s="161"/>
      <c r="X24" s="161" t="s">
        <v>138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194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17</v>
      </c>
      <c r="B25" s="182" t="s">
        <v>295</v>
      </c>
      <c r="C25" s="192" t="s">
        <v>296</v>
      </c>
      <c r="D25" s="183" t="s">
        <v>224</v>
      </c>
      <c r="E25" s="184">
        <v>15</v>
      </c>
      <c r="F25" s="185"/>
      <c r="G25" s="186">
        <f t="shared" si="0"/>
        <v>0</v>
      </c>
      <c r="H25" s="162"/>
      <c r="I25" s="161">
        <f t="shared" si="1"/>
        <v>0</v>
      </c>
      <c r="J25" s="162"/>
      <c r="K25" s="161">
        <f t="shared" si="2"/>
        <v>0</v>
      </c>
      <c r="L25" s="161">
        <v>21</v>
      </c>
      <c r="M25" s="161">
        <f t="shared" si="3"/>
        <v>0</v>
      </c>
      <c r="N25" s="161">
        <v>0</v>
      </c>
      <c r="O25" s="161">
        <f t="shared" si="4"/>
        <v>0</v>
      </c>
      <c r="P25" s="161">
        <v>0</v>
      </c>
      <c r="Q25" s="161">
        <f t="shared" si="5"/>
        <v>0</v>
      </c>
      <c r="R25" s="161"/>
      <c r="S25" s="161" t="s">
        <v>116</v>
      </c>
      <c r="T25" s="161" t="s">
        <v>117</v>
      </c>
      <c r="U25" s="161">
        <v>0</v>
      </c>
      <c r="V25" s="161">
        <f t="shared" si="6"/>
        <v>0</v>
      </c>
      <c r="W25" s="161"/>
      <c r="X25" s="161" t="s">
        <v>138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194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1">
        <v>18</v>
      </c>
      <c r="B26" s="182" t="s">
        <v>297</v>
      </c>
      <c r="C26" s="192" t="s">
        <v>298</v>
      </c>
      <c r="D26" s="183" t="s">
        <v>175</v>
      </c>
      <c r="E26" s="184">
        <v>32</v>
      </c>
      <c r="F26" s="185"/>
      <c r="G26" s="186">
        <f t="shared" si="0"/>
        <v>0</v>
      </c>
      <c r="H26" s="162"/>
      <c r="I26" s="161">
        <f t="shared" si="1"/>
        <v>0</v>
      </c>
      <c r="J26" s="162"/>
      <c r="K26" s="161">
        <f t="shared" si="2"/>
        <v>0</v>
      </c>
      <c r="L26" s="161">
        <v>21</v>
      </c>
      <c r="M26" s="161">
        <f t="shared" si="3"/>
        <v>0</v>
      </c>
      <c r="N26" s="161">
        <v>0</v>
      </c>
      <c r="O26" s="161">
        <f t="shared" si="4"/>
        <v>0</v>
      </c>
      <c r="P26" s="161">
        <v>0</v>
      </c>
      <c r="Q26" s="161">
        <f t="shared" si="5"/>
        <v>0</v>
      </c>
      <c r="R26" s="161"/>
      <c r="S26" s="161" t="s">
        <v>116</v>
      </c>
      <c r="T26" s="161" t="s">
        <v>117</v>
      </c>
      <c r="U26" s="161">
        <v>0</v>
      </c>
      <c r="V26" s="161">
        <f t="shared" si="6"/>
        <v>0</v>
      </c>
      <c r="W26" s="161"/>
      <c r="X26" s="161" t="s">
        <v>138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194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19</v>
      </c>
      <c r="B27" s="182" t="s">
        <v>299</v>
      </c>
      <c r="C27" s="192" t="s">
        <v>300</v>
      </c>
      <c r="D27" s="183" t="s">
        <v>175</v>
      </c>
      <c r="E27" s="184">
        <v>16</v>
      </c>
      <c r="F27" s="185"/>
      <c r="G27" s="186">
        <f t="shared" si="0"/>
        <v>0</v>
      </c>
      <c r="H27" s="162"/>
      <c r="I27" s="161">
        <f t="shared" si="1"/>
        <v>0</v>
      </c>
      <c r="J27" s="162"/>
      <c r="K27" s="161">
        <f t="shared" si="2"/>
        <v>0</v>
      </c>
      <c r="L27" s="161">
        <v>21</v>
      </c>
      <c r="M27" s="161">
        <f t="shared" si="3"/>
        <v>0</v>
      </c>
      <c r="N27" s="161">
        <v>0</v>
      </c>
      <c r="O27" s="161">
        <f t="shared" si="4"/>
        <v>0</v>
      </c>
      <c r="P27" s="161">
        <v>0</v>
      </c>
      <c r="Q27" s="161">
        <f t="shared" si="5"/>
        <v>0</v>
      </c>
      <c r="R27" s="161"/>
      <c r="S27" s="161" t="s">
        <v>116</v>
      </c>
      <c r="T27" s="161" t="s">
        <v>117</v>
      </c>
      <c r="U27" s="161">
        <v>0</v>
      </c>
      <c r="V27" s="161">
        <f t="shared" si="6"/>
        <v>0</v>
      </c>
      <c r="W27" s="161"/>
      <c r="X27" s="161" t="s">
        <v>138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194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67" t="s">
        <v>111</v>
      </c>
      <c r="B28" s="168" t="s">
        <v>46</v>
      </c>
      <c r="C28" s="188" t="s">
        <v>62</v>
      </c>
      <c r="D28" s="169"/>
      <c r="E28" s="170"/>
      <c r="F28" s="171"/>
      <c r="G28" s="172">
        <f>SUMIF(AG29:AG30,"&lt;&gt;NOR",G29:G30)</f>
        <v>0</v>
      </c>
      <c r="H28" s="166"/>
      <c r="I28" s="166">
        <f>SUM(I29:I30)</f>
        <v>0</v>
      </c>
      <c r="J28" s="166"/>
      <c r="K28" s="166">
        <f>SUM(K29:K30)</f>
        <v>0</v>
      </c>
      <c r="L28" s="166"/>
      <c r="M28" s="166">
        <f>SUM(M29:M30)</f>
        <v>0</v>
      </c>
      <c r="N28" s="166"/>
      <c r="O28" s="166">
        <f>SUM(O29:O30)</f>
        <v>0</v>
      </c>
      <c r="P28" s="166"/>
      <c r="Q28" s="166">
        <f>SUM(Q29:Q30)</f>
        <v>0</v>
      </c>
      <c r="R28" s="166"/>
      <c r="S28" s="166"/>
      <c r="T28" s="166"/>
      <c r="U28" s="166"/>
      <c r="V28" s="166">
        <f>SUM(V29:V30)</f>
        <v>0</v>
      </c>
      <c r="W28" s="166"/>
      <c r="X28" s="166"/>
      <c r="AG28" t="s">
        <v>112</v>
      </c>
    </row>
    <row r="29" spans="1:60" ht="22.5" outlineLevel="1" x14ac:dyDescent="0.2">
      <c r="A29" s="181">
        <v>20</v>
      </c>
      <c r="B29" s="182" t="s">
        <v>301</v>
      </c>
      <c r="C29" s="192" t="s">
        <v>302</v>
      </c>
      <c r="D29" s="183" t="s">
        <v>175</v>
      </c>
      <c r="E29" s="184">
        <v>1</v>
      </c>
      <c r="F29" s="185"/>
      <c r="G29" s="186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1">
        <v>0</v>
      </c>
      <c r="O29" s="161">
        <f>ROUND(E29*N29,2)</f>
        <v>0</v>
      </c>
      <c r="P29" s="161">
        <v>0</v>
      </c>
      <c r="Q29" s="161">
        <f>ROUND(E29*P29,2)</f>
        <v>0</v>
      </c>
      <c r="R29" s="161"/>
      <c r="S29" s="161" t="s">
        <v>116</v>
      </c>
      <c r="T29" s="161" t="s">
        <v>117</v>
      </c>
      <c r="U29" s="161">
        <v>0</v>
      </c>
      <c r="V29" s="161">
        <f>ROUND(E29*U29,2)</f>
        <v>0</v>
      </c>
      <c r="W29" s="161"/>
      <c r="X29" s="161" t="s">
        <v>138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194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81">
        <v>21</v>
      </c>
      <c r="B30" s="182" t="s">
        <v>303</v>
      </c>
      <c r="C30" s="192" t="s">
        <v>304</v>
      </c>
      <c r="D30" s="183" t="s">
        <v>175</v>
      </c>
      <c r="E30" s="184">
        <v>1</v>
      </c>
      <c r="F30" s="185"/>
      <c r="G30" s="186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1">
        <v>0</v>
      </c>
      <c r="O30" s="161">
        <f>ROUND(E30*N30,2)</f>
        <v>0</v>
      </c>
      <c r="P30" s="161">
        <v>0</v>
      </c>
      <c r="Q30" s="161">
        <f>ROUND(E30*P30,2)</f>
        <v>0</v>
      </c>
      <c r="R30" s="161"/>
      <c r="S30" s="161" t="s">
        <v>116</v>
      </c>
      <c r="T30" s="161" t="s">
        <v>117</v>
      </c>
      <c r="U30" s="161">
        <v>0</v>
      </c>
      <c r="V30" s="161">
        <f>ROUND(E30*U30,2)</f>
        <v>0</v>
      </c>
      <c r="W30" s="161"/>
      <c r="X30" s="161" t="s">
        <v>138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194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7" t="s">
        <v>111</v>
      </c>
      <c r="B31" s="168" t="s">
        <v>63</v>
      </c>
      <c r="C31" s="188" t="s">
        <v>64</v>
      </c>
      <c r="D31" s="169"/>
      <c r="E31" s="170"/>
      <c r="F31" s="171"/>
      <c r="G31" s="172">
        <f>SUMIF(AG32:AG34,"&lt;&gt;NOR",G32:G34)</f>
        <v>0</v>
      </c>
      <c r="H31" s="166"/>
      <c r="I31" s="166">
        <f>SUM(I32:I34)</f>
        <v>0</v>
      </c>
      <c r="J31" s="166"/>
      <c r="K31" s="166">
        <f>SUM(K32:K34)</f>
        <v>0</v>
      </c>
      <c r="L31" s="166"/>
      <c r="M31" s="166">
        <f>SUM(M32:M34)</f>
        <v>0</v>
      </c>
      <c r="N31" s="166"/>
      <c r="O31" s="166">
        <f>SUM(O32:O34)</f>
        <v>0</v>
      </c>
      <c r="P31" s="166"/>
      <c r="Q31" s="166">
        <f>SUM(Q32:Q34)</f>
        <v>0</v>
      </c>
      <c r="R31" s="166"/>
      <c r="S31" s="166"/>
      <c r="T31" s="166"/>
      <c r="U31" s="166"/>
      <c r="V31" s="166">
        <f>SUM(V32:V34)</f>
        <v>0</v>
      </c>
      <c r="W31" s="166"/>
      <c r="X31" s="166"/>
      <c r="AG31" t="s">
        <v>112</v>
      </c>
    </row>
    <row r="32" spans="1:60" outlineLevel="1" x14ac:dyDescent="0.2">
      <c r="A32" s="181">
        <v>22</v>
      </c>
      <c r="B32" s="182" t="s">
        <v>305</v>
      </c>
      <c r="C32" s="192" t="s">
        <v>306</v>
      </c>
      <c r="D32" s="183" t="s">
        <v>224</v>
      </c>
      <c r="E32" s="184">
        <v>20</v>
      </c>
      <c r="F32" s="185"/>
      <c r="G32" s="186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116</v>
      </c>
      <c r="T32" s="161" t="s">
        <v>117</v>
      </c>
      <c r="U32" s="161">
        <v>0</v>
      </c>
      <c r="V32" s="161">
        <f>ROUND(E32*U32,2)</f>
        <v>0</v>
      </c>
      <c r="W32" s="161"/>
      <c r="X32" s="161" t="s">
        <v>138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194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23</v>
      </c>
      <c r="B33" s="182" t="s">
        <v>307</v>
      </c>
      <c r="C33" s="192" t="s">
        <v>308</v>
      </c>
      <c r="D33" s="183" t="s">
        <v>178</v>
      </c>
      <c r="E33" s="184">
        <v>1</v>
      </c>
      <c r="F33" s="185"/>
      <c r="G33" s="186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116</v>
      </c>
      <c r="T33" s="161" t="s">
        <v>117</v>
      </c>
      <c r="U33" s="161">
        <v>0</v>
      </c>
      <c r="V33" s="161">
        <f>ROUND(E33*U33,2)</f>
        <v>0</v>
      </c>
      <c r="W33" s="161"/>
      <c r="X33" s="161" t="s">
        <v>138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194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24</v>
      </c>
      <c r="B34" s="182" t="s">
        <v>309</v>
      </c>
      <c r="C34" s="192" t="s">
        <v>310</v>
      </c>
      <c r="D34" s="183" t="s">
        <v>175</v>
      </c>
      <c r="E34" s="184">
        <v>1</v>
      </c>
      <c r="F34" s="185"/>
      <c r="G34" s="186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21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116</v>
      </c>
      <c r="T34" s="161" t="s">
        <v>117</v>
      </c>
      <c r="U34" s="161">
        <v>0</v>
      </c>
      <c r="V34" s="161">
        <f>ROUND(E34*U34,2)</f>
        <v>0</v>
      </c>
      <c r="W34" s="161"/>
      <c r="X34" s="161" t="s">
        <v>138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194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7" t="s">
        <v>111</v>
      </c>
      <c r="B35" s="168" t="s">
        <v>66</v>
      </c>
      <c r="C35" s="188" t="s">
        <v>67</v>
      </c>
      <c r="D35" s="169"/>
      <c r="E35" s="170"/>
      <c r="F35" s="171"/>
      <c r="G35" s="172">
        <f>SUMIF(AG36:AG42,"&lt;&gt;NOR",G36:G42)</f>
        <v>0</v>
      </c>
      <c r="H35" s="166"/>
      <c r="I35" s="166">
        <f>SUM(I36:I42)</f>
        <v>0</v>
      </c>
      <c r="J35" s="166"/>
      <c r="K35" s="166">
        <f>SUM(K36:K42)</f>
        <v>0</v>
      </c>
      <c r="L35" s="166"/>
      <c r="M35" s="166">
        <f>SUM(M36:M42)</f>
        <v>0</v>
      </c>
      <c r="N35" s="166"/>
      <c r="O35" s="166">
        <f>SUM(O36:O42)</f>
        <v>0</v>
      </c>
      <c r="P35" s="166"/>
      <c r="Q35" s="166">
        <f>SUM(Q36:Q42)</f>
        <v>0</v>
      </c>
      <c r="R35" s="166"/>
      <c r="S35" s="166"/>
      <c r="T35" s="166"/>
      <c r="U35" s="166"/>
      <c r="V35" s="166">
        <f>SUM(V36:V42)</f>
        <v>0</v>
      </c>
      <c r="W35" s="166"/>
      <c r="X35" s="166"/>
      <c r="AG35" t="s">
        <v>112</v>
      </c>
    </row>
    <row r="36" spans="1:60" outlineLevel="1" x14ac:dyDescent="0.2">
      <c r="A36" s="181">
        <v>25</v>
      </c>
      <c r="B36" s="182" t="s">
        <v>311</v>
      </c>
      <c r="C36" s="192" t="s">
        <v>312</v>
      </c>
      <c r="D36" s="183" t="s">
        <v>224</v>
      </c>
      <c r="E36" s="184">
        <v>1</v>
      </c>
      <c r="F36" s="185"/>
      <c r="G36" s="186">
        <f t="shared" ref="G36:G42" si="7">ROUND(E36*F36,2)</f>
        <v>0</v>
      </c>
      <c r="H36" s="162"/>
      <c r="I36" s="161">
        <f t="shared" ref="I36:I42" si="8">ROUND(E36*H36,2)</f>
        <v>0</v>
      </c>
      <c r="J36" s="162"/>
      <c r="K36" s="161">
        <f t="shared" ref="K36:K42" si="9">ROUND(E36*J36,2)</f>
        <v>0</v>
      </c>
      <c r="L36" s="161">
        <v>21</v>
      </c>
      <c r="M36" s="161">
        <f t="shared" ref="M36:M42" si="10">G36*(1+L36/100)</f>
        <v>0</v>
      </c>
      <c r="N36" s="161">
        <v>0</v>
      </c>
      <c r="O36" s="161">
        <f t="shared" ref="O36:O42" si="11">ROUND(E36*N36,2)</f>
        <v>0</v>
      </c>
      <c r="P36" s="161">
        <v>0</v>
      </c>
      <c r="Q36" s="161">
        <f t="shared" ref="Q36:Q42" si="12">ROUND(E36*P36,2)</f>
        <v>0</v>
      </c>
      <c r="R36" s="161"/>
      <c r="S36" s="161" t="s">
        <v>116</v>
      </c>
      <c r="T36" s="161" t="s">
        <v>117</v>
      </c>
      <c r="U36" s="161">
        <v>0</v>
      </c>
      <c r="V36" s="161">
        <f t="shared" ref="V36:V42" si="13">ROUND(E36*U36,2)</f>
        <v>0</v>
      </c>
      <c r="W36" s="161"/>
      <c r="X36" s="161" t="s">
        <v>138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194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26</v>
      </c>
      <c r="B37" s="182" t="s">
        <v>313</v>
      </c>
      <c r="C37" s="192" t="s">
        <v>314</v>
      </c>
      <c r="D37" s="183" t="s">
        <v>224</v>
      </c>
      <c r="E37" s="184">
        <v>12</v>
      </c>
      <c r="F37" s="185"/>
      <c r="G37" s="186">
        <f t="shared" si="7"/>
        <v>0</v>
      </c>
      <c r="H37" s="162"/>
      <c r="I37" s="161">
        <f t="shared" si="8"/>
        <v>0</v>
      </c>
      <c r="J37" s="162"/>
      <c r="K37" s="161">
        <f t="shared" si="9"/>
        <v>0</v>
      </c>
      <c r="L37" s="161">
        <v>21</v>
      </c>
      <c r="M37" s="161">
        <f t="shared" si="10"/>
        <v>0</v>
      </c>
      <c r="N37" s="161">
        <v>0</v>
      </c>
      <c r="O37" s="161">
        <f t="shared" si="11"/>
        <v>0</v>
      </c>
      <c r="P37" s="161">
        <v>0</v>
      </c>
      <c r="Q37" s="161">
        <f t="shared" si="12"/>
        <v>0</v>
      </c>
      <c r="R37" s="161"/>
      <c r="S37" s="161" t="s">
        <v>116</v>
      </c>
      <c r="T37" s="161" t="s">
        <v>117</v>
      </c>
      <c r="U37" s="161">
        <v>0</v>
      </c>
      <c r="V37" s="161">
        <f t="shared" si="13"/>
        <v>0</v>
      </c>
      <c r="W37" s="161"/>
      <c r="X37" s="161" t="s">
        <v>138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194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1">
        <v>27</v>
      </c>
      <c r="B38" s="182" t="s">
        <v>315</v>
      </c>
      <c r="C38" s="192" t="s">
        <v>316</v>
      </c>
      <c r="D38" s="183" t="s">
        <v>224</v>
      </c>
      <c r="E38" s="184">
        <v>14</v>
      </c>
      <c r="F38" s="185"/>
      <c r="G38" s="186">
        <f t="shared" si="7"/>
        <v>0</v>
      </c>
      <c r="H38" s="162"/>
      <c r="I38" s="161">
        <f t="shared" si="8"/>
        <v>0</v>
      </c>
      <c r="J38" s="162"/>
      <c r="K38" s="161">
        <f t="shared" si="9"/>
        <v>0</v>
      </c>
      <c r="L38" s="161">
        <v>21</v>
      </c>
      <c r="M38" s="161">
        <f t="shared" si="10"/>
        <v>0</v>
      </c>
      <c r="N38" s="161">
        <v>0</v>
      </c>
      <c r="O38" s="161">
        <f t="shared" si="11"/>
        <v>0</v>
      </c>
      <c r="P38" s="161">
        <v>0</v>
      </c>
      <c r="Q38" s="161">
        <f t="shared" si="12"/>
        <v>0</v>
      </c>
      <c r="R38" s="161"/>
      <c r="S38" s="161" t="s">
        <v>116</v>
      </c>
      <c r="T38" s="161" t="s">
        <v>117</v>
      </c>
      <c r="U38" s="161">
        <v>0</v>
      </c>
      <c r="V38" s="161">
        <f t="shared" si="13"/>
        <v>0</v>
      </c>
      <c r="W38" s="161"/>
      <c r="X38" s="161" t="s">
        <v>138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194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28</v>
      </c>
      <c r="B39" s="182" t="s">
        <v>317</v>
      </c>
      <c r="C39" s="192" t="s">
        <v>269</v>
      </c>
      <c r="D39" s="183" t="s">
        <v>224</v>
      </c>
      <c r="E39" s="184">
        <v>6</v>
      </c>
      <c r="F39" s="185"/>
      <c r="G39" s="186">
        <f t="shared" si="7"/>
        <v>0</v>
      </c>
      <c r="H39" s="162"/>
      <c r="I39" s="161">
        <f t="shared" si="8"/>
        <v>0</v>
      </c>
      <c r="J39" s="162"/>
      <c r="K39" s="161">
        <f t="shared" si="9"/>
        <v>0</v>
      </c>
      <c r="L39" s="161">
        <v>21</v>
      </c>
      <c r="M39" s="161">
        <f t="shared" si="10"/>
        <v>0</v>
      </c>
      <c r="N39" s="161">
        <v>0</v>
      </c>
      <c r="O39" s="161">
        <f t="shared" si="11"/>
        <v>0</v>
      </c>
      <c r="P39" s="161">
        <v>0</v>
      </c>
      <c r="Q39" s="161">
        <f t="shared" si="12"/>
        <v>0</v>
      </c>
      <c r="R39" s="161"/>
      <c r="S39" s="161" t="s">
        <v>116</v>
      </c>
      <c r="T39" s="161" t="s">
        <v>117</v>
      </c>
      <c r="U39" s="161">
        <v>0</v>
      </c>
      <c r="V39" s="161">
        <f t="shared" si="13"/>
        <v>0</v>
      </c>
      <c r="W39" s="161"/>
      <c r="X39" s="161" t="s">
        <v>138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194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29</v>
      </c>
      <c r="B40" s="182" t="s">
        <v>318</v>
      </c>
      <c r="C40" s="192" t="s">
        <v>319</v>
      </c>
      <c r="D40" s="183" t="s">
        <v>175</v>
      </c>
      <c r="E40" s="184">
        <v>4</v>
      </c>
      <c r="F40" s="185"/>
      <c r="G40" s="186">
        <f t="shared" si="7"/>
        <v>0</v>
      </c>
      <c r="H40" s="162"/>
      <c r="I40" s="161">
        <f t="shared" si="8"/>
        <v>0</v>
      </c>
      <c r="J40" s="162"/>
      <c r="K40" s="161">
        <f t="shared" si="9"/>
        <v>0</v>
      </c>
      <c r="L40" s="161">
        <v>21</v>
      </c>
      <c r="M40" s="161">
        <f t="shared" si="10"/>
        <v>0</v>
      </c>
      <c r="N40" s="161">
        <v>0</v>
      </c>
      <c r="O40" s="161">
        <f t="shared" si="11"/>
        <v>0</v>
      </c>
      <c r="P40" s="161">
        <v>0</v>
      </c>
      <c r="Q40" s="161">
        <f t="shared" si="12"/>
        <v>0</v>
      </c>
      <c r="R40" s="161"/>
      <c r="S40" s="161" t="s">
        <v>116</v>
      </c>
      <c r="T40" s="161" t="s">
        <v>117</v>
      </c>
      <c r="U40" s="161">
        <v>0</v>
      </c>
      <c r="V40" s="161">
        <f t="shared" si="13"/>
        <v>0</v>
      </c>
      <c r="W40" s="161"/>
      <c r="X40" s="161" t="s">
        <v>138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194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81">
        <v>30</v>
      </c>
      <c r="B41" s="182" t="s">
        <v>320</v>
      </c>
      <c r="C41" s="192" t="s">
        <v>321</v>
      </c>
      <c r="D41" s="183" t="s">
        <v>175</v>
      </c>
      <c r="E41" s="184">
        <v>8</v>
      </c>
      <c r="F41" s="185"/>
      <c r="G41" s="186">
        <f t="shared" si="7"/>
        <v>0</v>
      </c>
      <c r="H41" s="162"/>
      <c r="I41" s="161">
        <f t="shared" si="8"/>
        <v>0</v>
      </c>
      <c r="J41" s="162"/>
      <c r="K41" s="161">
        <f t="shared" si="9"/>
        <v>0</v>
      </c>
      <c r="L41" s="161">
        <v>21</v>
      </c>
      <c r="M41" s="161">
        <f t="shared" si="10"/>
        <v>0</v>
      </c>
      <c r="N41" s="161">
        <v>0</v>
      </c>
      <c r="O41" s="161">
        <f t="shared" si="11"/>
        <v>0</v>
      </c>
      <c r="P41" s="161">
        <v>0</v>
      </c>
      <c r="Q41" s="161">
        <f t="shared" si="12"/>
        <v>0</v>
      </c>
      <c r="R41" s="161"/>
      <c r="S41" s="161" t="s">
        <v>116</v>
      </c>
      <c r="T41" s="161" t="s">
        <v>117</v>
      </c>
      <c r="U41" s="161">
        <v>0</v>
      </c>
      <c r="V41" s="161">
        <f t="shared" si="13"/>
        <v>0</v>
      </c>
      <c r="W41" s="161"/>
      <c r="X41" s="161" t="s">
        <v>138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194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31</v>
      </c>
      <c r="B42" s="182" t="s">
        <v>322</v>
      </c>
      <c r="C42" s="192" t="s">
        <v>284</v>
      </c>
      <c r="D42" s="183" t="s">
        <v>278</v>
      </c>
      <c r="E42" s="184">
        <v>4</v>
      </c>
      <c r="F42" s="185"/>
      <c r="G42" s="186">
        <f t="shared" si="7"/>
        <v>0</v>
      </c>
      <c r="H42" s="162"/>
      <c r="I42" s="161">
        <f t="shared" si="8"/>
        <v>0</v>
      </c>
      <c r="J42" s="162"/>
      <c r="K42" s="161">
        <f t="shared" si="9"/>
        <v>0</v>
      </c>
      <c r="L42" s="161">
        <v>21</v>
      </c>
      <c r="M42" s="161">
        <f t="shared" si="10"/>
        <v>0</v>
      </c>
      <c r="N42" s="161">
        <v>0</v>
      </c>
      <c r="O42" s="161">
        <f t="shared" si="11"/>
        <v>0</v>
      </c>
      <c r="P42" s="161">
        <v>0</v>
      </c>
      <c r="Q42" s="161">
        <f t="shared" si="12"/>
        <v>0</v>
      </c>
      <c r="R42" s="161"/>
      <c r="S42" s="161" t="s">
        <v>116</v>
      </c>
      <c r="T42" s="161" t="s">
        <v>117</v>
      </c>
      <c r="U42" s="161">
        <v>0</v>
      </c>
      <c r="V42" s="161">
        <f t="shared" si="13"/>
        <v>0</v>
      </c>
      <c r="W42" s="161"/>
      <c r="X42" s="161" t="s">
        <v>138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194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7" t="s">
        <v>111</v>
      </c>
      <c r="B43" s="168" t="s">
        <v>68</v>
      </c>
      <c r="C43" s="188" t="s">
        <v>69</v>
      </c>
      <c r="D43" s="169"/>
      <c r="E43" s="170"/>
      <c r="F43" s="171"/>
      <c r="G43" s="172">
        <f>SUMIF(AG44:AG45,"&lt;&gt;NOR",G44:G45)</f>
        <v>0</v>
      </c>
      <c r="H43" s="166"/>
      <c r="I43" s="166">
        <f>SUM(I44:I45)</f>
        <v>0</v>
      </c>
      <c r="J43" s="166"/>
      <c r="K43" s="166">
        <f>SUM(K44:K45)</f>
        <v>0</v>
      </c>
      <c r="L43" s="166"/>
      <c r="M43" s="166">
        <f>SUM(M44:M45)</f>
        <v>0</v>
      </c>
      <c r="N43" s="166"/>
      <c r="O43" s="166">
        <f>SUM(O44:O45)</f>
        <v>0</v>
      </c>
      <c r="P43" s="166"/>
      <c r="Q43" s="166">
        <f>SUM(Q44:Q45)</f>
        <v>0</v>
      </c>
      <c r="R43" s="166"/>
      <c r="S43" s="166"/>
      <c r="T43" s="166"/>
      <c r="U43" s="166"/>
      <c r="V43" s="166">
        <f>SUM(V44:V45)</f>
        <v>0</v>
      </c>
      <c r="W43" s="166"/>
      <c r="X43" s="166"/>
      <c r="AG43" t="s">
        <v>112</v>
      </c>
    </row>
    <row r="44" spans="1:60" ht="22.5" outlineLevel="1" x14ac:dyDescent="0.2">
      <c r="A44" s="181">
        <v>32</v>
      </c>
      <c r="B44" s="182" t="s">
        <v>323</v>
      </c>
      <c r="C44" s="192" t="s">
        <v>324</v>
      </c>
      <c r="D44" s="183" t="s">
        <v>175</v>
      </c>
      <c r="E44" s="184">
        <v>1</v>
      </c>
      <c r="F44" s="185"/>
      <c r="G44" s="186">
        <f>ROUND(E44*F44,2)</f>
        <v>0</v>
      </c>
      <c r="H44" s="162"/>
      <c r="I44" s="161">
        <f>ROUND(E44*H44,2)</f>
        <v>0</v>
      </c>
      <c r="J44" s="162"/>
      <c r="K44" s="161">
        <f>ROUND(E44*J44,2)</f>
        <v>0</v>
      </c>
      <c r="L44" s="161">
        <v>21</v>
      </c>
      <c r="M44" s="161">
        <f>G44*(1+L44/100)</f>
        <v>0</v>
      </c>
      <c r="N44" s="161">
        <v>0</v>
      </c>
      <c r="O44" s="161">
        <f>ROUND(E44*N44,2)</f>
        <v>0</v>
      </c>
      <c r="P44" s="161">
        <v>0</v>
      </c>
      <c r="Q44" s="161">
        <f>ROUND(E44*P44,2)</f>
        <v>0</v>
      </c>
      <c r="R44" s="161"/>
      <c r="S44" s="161" t="s">
        <v>116</v>
      </c>
      <c r="T44" s="161" t="s">
        <v>117</v>
      </c>
      <c r="U44" s="161">
        <v>0</v>
      </c>
      <c r="V44" s="161">
        <f>ROUND(E44*U44,2)</f>
        <v>0</v>
      </c>
      <c r="W44" s="161"/>
      <c r="X44" s="161" t="s">
        <v>138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194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1">
        <v>33</v>
      </c>
      <c r="B45" s="182" t="s">
        <v>325</v>
      </c>
      <c r="C45" s="192" t="s">
        <v>326</v>
      </c>
      <c r="D45" s="183" t="s">
        <v>250</v>
      </c>
      <c r="E45" s="184">
        <v>1</v>
      </c>
      <c r="F45" s="185"/>
      <c r="G45" s="186">
        <f>ROUND(E45*F45,2)</f>
        <v>0</v>
      </c>
      <c r="H45" s="162"/>
      <c r="I45" s="161">
        <f>ROUND(E45*H45,2)</f>
        <v>0</v>
      </c>
      <c r="J45" s="162"/>
      <c r="K45" s="161">
        <f>ROUND(E45*J45,2)</f>
        <v>0</v>
      </c>
      <c r="L45" s="161">
        <v>21</v>
      </c>
      <c r="M45" s="161">
        <f>G45*(1+L45/100)</f>
        <v>0</v>
      </c>
      <c r="N45" s="161">
        <v>0</v>
      </c>
      <c r="O45" s="161">
        <f>ROUND(E45*N45,2)</f>
        <v>0</v>
      </c>
      <c r="P45" s="161">
        <v>0</v>
      </c>
      <c r="Q45" s="161">
        <f>ROUND(E45*P45,2)</f>
        <v>0</v>
      </c>
      <c r="R45" s="161"/>
      <c r="S45" s="161" t="s">
        <v>116</v>
      </c>
      <c r="T45" s="161" t="s">
        <v>117</v>
      </c>
      <c r="U45" s="161">
        <v>0</v>
      </c>
      <c r="V45" s="161">
        <f>ROUND(E45*U45,2)</f>
        <v>0</v>
      </c>
      <c r="W45" s="161"/>
      <c r="X45" s="161" t="s">
        <v>138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194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67" t="s">
        <v>111</v>
      </c>
      <c r="B46" s="168" t="s">
        <v>70</v>
      </c>
      <c r="C46" s="188" t="s">
        <v>71</v>
      </c>
      <c r="D46" s="169"/>
      <c r="E46" s="170"/>
      <c r="F46" s="171"/>
      <c r="G46" s="172">
        <f>SUMIF(AG47:AG49,"&lt;&gt;NOR",G47:G49)</f>
        <v>0</v>
      </c>
      <c r="H46" s="166"/>
      <c r="I46" s="166">
        <f>SUM(I47:I49)</f>
        <v>0</v>
      </c>
      <c r="J46" s="166"/>
      <c r="K46" s="166">
        <f>SUM(K47:K49)</f>
        <v>0</v>
      </c>
      <c r="L46" s="166"/>
      <c r="M46" s="166">
        <f>SUM(M47:M49)</f>
        <v>0</v>
      </c>
      <c r="N46" s="166"/>
      <c r="O46" s="166">
        <f>SUM(O47:O49)</f>
        <v>0</v>
      </c>
      <c r="P46" s="166"/>
      <c r="Q46" s="166">
        <f>SUM(Q47:Q49)</f>
        <v>0</v>
      </c>
      <c r="R46" s="166"/>
      <c r="S46" s="166"/>
      <c r="T46" s="166"/>
      <c r="U46" s="166"/>
      <c r="V46" s="166">
        <f>SUM(V47:V49)</f>
        <v>0</v>
      </c>
      <c r="W46" s="166"/>
      <c r="X46" s="166"/>
      <c r="AG46" t="s">
        <v>112</v>
      </c>
    </row>
    <row r="47" spans="1:60" outlineLevel="1" x14ac:dyDescent="0.2">
      <c r="A47" s="181">
        <v>34</v>
      </c>
      <c r="B47" s="182" t="s">
        <v>327</v>
      </c>
      <c r="C47" s="192" t="s">
        <v>328</v>
      </c>
      <c r="D47" s="183" t="s">
        <v>257</v>
      </c>
      <c r="E47" s="184">
        <v>15</v>
      </c>
      <c r="F47" s="185"/>
      <c r="G47" s="186">
        <f>ROUND(E47*F47,2)</f>
        <v>0</v>
      </c>
      <c r="H47" s="162"/>
      <c r="I47" s="161">
        <f>ROUND(E47*H47,2)</f>
        <v>0</v>
      </c>
      <c r="J47" s="162"/>
      <c r="K47" s="161">
        <f>ROUND(E47*J47,2)</f>
        <v>0</v>
      </c>
      <c r="L47" s="161">
        <v>21</v>
      </c>
      <c r="M47" s="161">
        <f>G47*(1+L47/100)</f>
        <v>0</v>
      </c>
      <c r="N47" s="161">
        <v>0</v>
      </c>
      <c r="O47" s="161">
        <f>ROUND(E47*N47,2)</f>
        <v>0</v>
      </c>
      <c r="P47" s="161">
        <v>0</v>
      </c>
      <c r="Q47" s="161">
        <f>ROUND(E47*P47,2)</f>
        <v>0</v>
      </c>
      <c r="R47" s="161"/>
      <c r="S47" s="161" t="s">
        <v>116</v>
      </c>
      <c r="T47" s="161" t="s">
        <v>117</v>
      </c>
      <c r="U47" s="161">
        <v>0</v>
      </c>
      <c r="V47" s="161">
        <f>ROUND(E47*U47,2)</f>
        <v>0</v>
      </c>
      <c r="W47" s="161"/>
      <c r="X47" s="161" t="s">
        <v>138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194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1">
        <v>35</v>
      </c>
      <c r="B48" s="182" t="s">
        <v>329</v>
      </c>
      <c r="C48" s="192" t="s">
        <v>330</v>
      </c>
      <c r="D48" s="183" t="s">
        <v>257</v>
      </c>
      <c r="E48" s="184">
        <v>15</v>
      </c>
      <c r="F48" s="185"/>
      <c r="G48" s="186">
        <f>ROUND(E48*F48,2)</f>
        <v>0</v>
      </c>
      <c r="H48" s="162"/>
      <c r="I48" s="161">
        <f>ROUND(E48*H48,2)</f>
        <v>0</v>
      </c>
      <c r="J48" s="162"/>
      <c r="K48" s="161">
        <f>ROUND(E48*J48,2)</f>
        <v>0</v>
      </c>
      <c r="L48" s="161">
        <v>21</v>
      </c>
      <c r="M48" s="161">
        <f>G48*(1+L48/100)</f>
        <v>0</v>
      </c>
      <c r="N48" s="161">
        <v>0</v>
      </c>
      <c r="O48" s="161">
        <f>ROUND(E48*N48,2)</f>
        <v>0</v>
      </c>
      <c r="P48" s="161">
        <v>0</v>
      </c>
      <c r="Q48" s="161">
        <f>ROUND(E48*P48,2)</f>
        <v>0</v>
      </c>
      <c r="R48" s="161"/>
      <c r="S48" s="161" t="s">
        <v>116</v>
      </c>
      <c r="T48" s="161" t="s">
        <v>117</v>
      </c>
      <c r="U48" s="161">
        <v>0</v>
      </c>
      <c r="V48" s="161">
        <f>ROUND(E48*U48,2)</f>
        <v>0</v>
      </c>
      <c r="W48" s="161"/>
      <c r="X48" s="161" t="s">
        <v>138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194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3">
        <v>36</v>
      </c>
      <c r="B49" s="174" t="s">
        <v>331</v>
      </c>
      <c r="C49" s="189" t="s">
        <v>332</v>
      </c>
      <c r="D49" s="175" t="s">
        <v>224</v>
      </c>
      <c r="E49" s="176">
        <v>8</v>
      </c>
      <c r="F49" s="177"/>
      <c r="G49" s="178">
        <f>ROUND(E49*F49,2)</f>
        <v>0</v>
      </c>
      <c r="H49" s="162"/>
      <c r="I49" s="161">
        <f>ROUND(E49*H49,2)</f>
        <v>0</v>
      </c>
      <c r="J49" s="162"/>
      <c r="K49" s="161">
        <f>ROUND(E49*J49,2)</f>
        <v>0</v>
      </c>
      <c r="L49" s="161">
        <v>21</v>
      </c>
      <c r="M49" s="161">
        <f>G49*(1+L49/100)</f>
        <v>0</v>
      </c>
      <c r="N49" s="161">
        <v>0</v>
      </c>
      <c r="O49" s="161">
        <f>ROUND(E49*N49,2)</f>
        <v>0</v>
      </c>
      <c r="P49" s="161">
        <v>0</v>
      </c>
      <c r="Q49" s="161">
        <f>ROUND(E49*P49,2)</f>
        <v>0</v>
      </c>
      <c r="R49" s="161"/>
      <c r="S49" s="161" t="s">
        <v>116</v>
      </c>
      <c r="T49" s="161" t="s">
        <v>117</v>
      </c>
      <c r="U49" s="161">
        <v>0</v>
      </c>
      <c r="V49" s="161">
        <f>ROUND(E49*U49,2)</f>
        <v>0</v>
      </c>
      <c r="W49" s="161"/>
      <c r="X49" s="161" t="s">
        <v>138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194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3"/>
      <c r="B50" s="4"/>
      <c r="C50" s="19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98</v>
      </c>
    </row>
    <row r="51" spans="1:60" x14ac:dyDescent="0.2">
      <c r="A51" s="154"/>
      <c r="B51" s="155" t="s">
        <v>31</v>
      </c>
      <c r="C51" s="194"/>
      <c r="D51" s="156"/>
      <c r="E51" s="157"/>
      <c r="F51" s="157"/>
      <c r="G51" s="187">
        <f>G8+G28+G31+G35+G43+G46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214</v>
      </c>
    </row>
    <row r="52" spans="1:60" x14ac:dyDescent="0.2">
      <c r="A52" s="3"/>
      <c r="B52" s="4"/>
      <c r="C52" s="193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60" x14ac:dyDescent="0.2">
      <c r="A53" s="3"/>
      <c r="B53" s="4"/>
      <c r="C53" s="19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">
      <c r="A54" s="260" t="s">
        <v>215</v>
      </c>
      <c r="B54" s="260"/>
      <c r="C54" s="261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">
      <c r="A55" s="262"/>
      <c r="B55" s="263"/>
      <c r="C55" s="264"/>
      <c r="D55" s="263"/>
      <c r="E55" s="263"/>
      <c r="F55" s="263"/>
      <c r="G55" s="26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G55" t="s">
        <v>216</v>
      </c>
    </row>
    <row r="56" spans="1:60" x14ac:dyDescent="0.2">
      <c r="A56" s="266"/>
      <c r="B56" s="267"/>
      <c r="C56" s="268"/>
      <c r="D56" s="267"/>
      <c r="E56" s="267"/>
      <c r="F56" s="267"/>
      <c r="G56" s="26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266"/>
      <c r="B57" s="267"/>
      <c r="C57" s="268"/>
      <c r="D57" s="267"/>
      <c r="E57" s="267"/>
      <c r="F57" s="267"/>
      <c r="G57" s="26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66"/>
      <c r="B58" s="267"/>
      <c r="C58" s="268"/>
      <c r="D58" s="267"/>
      <c r="E58" s="267"/>
      <c r="F58" s="267"/>
      <c r="G58" s="26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70"/>
      <c r="B59" s="271"/>
      <c r="C59" s="272"/>
      <c r="D59" s="271"/>
      <c r="E59" s="271"/>
      <c r="F59" s="271"/>
      <c r="G59" s="27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3"/>
      <c r="B60" s="4"/>
      <c r="C60" s="19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C61" s="195"/>
      <c r="D61" s="10"/>
      <c r="AG61" t="s">
        <v>217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5:G59"/>
    <mergeCell ref="A1:G1"/>
    <mergeCell ref="C2:G2"/>
    <mergeCell ref="C3:G3"/>
    <mergeCell ref="C4:G4"/>
    <mergeCell ref="A54:C5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2 R190477201 Pol</vt:lpstr>
      <vt:lpstr>2 R190477202 Pol</vt:lpstr>
      <vt:lpstr>2 R190477203 Pol</vt:lpstr>
      <vt:lpstr>2 R190477204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R190477201 Pol'!Názvy_tisku</vt:lpstr>
      <vt:lpstr>'2 R190477202 Pol'!Názvy_tisku</vt:lpstr>
      <vt:lpstr>'2 R190477203 Pol'!Názvy_tisku</vt:lpstr>
      <vt:lpstr>'2 R190477204 Pol'!Názvy_tisku</vt:lpstr>
      <vt:lpstr>oadresa</vt:lpstr>
      <vt:lpstr>Stavba!Objednatel</vt:lpstr>
      <vt:lpstr>Stavba!Objekt</vt:lpstr>
      <vt:lpstr>'2 R190477201 Pol'!Oblast_tisku</vt:lpstr>
      <vt:lpstr>'2 R190477202 Pol'!Oblast_tisku</vt:lpstr>
      <vt:lpstr>'2 R190477203 Pol'!Oblast_tisku</vt:lpstr>
      <vt:lpstr>'2 R190477204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Reitknecht</dc:creator>
  <cp:lastModifiedBy>Petra Neuwirthova</cp:lastModifiedBy>
  <cp:lastPrinted>2019-03-19T12:27:02Z</cp:lastPrinted>
  <dcterms:created xsi:type="dcterms:W3CDTF">2009-04-08T07:15:50Z</dcterms:created>
  <dcterms:modified xsi:type="dcterms:W3CDTF">2020-04-02T16:48:27Z</dcterms:modified>
</cp:coreProperties>
</file>