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akce 2019\LDN - 1.NP\rozpočet\DOPLNĚNÍ ROZPOČTU O KOLEJNICOVÝ SYSTÉM\"/>
    </mc:Choice>
  </mc:AlternateContent>
  <xr:revisionPtr revIDLastSave="0" documentId="13_ncr:1_{66B2F5CE-D26F-4B17-A913-6CD5ADAE62CA}"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elektroinstalace sil..." sheetId="3" r:id="rId3"/>
    <sheet name="03 - elektroinstalace sla..." sheetId="4" r:id="rId4"/>
    <sheet name="04 - zdravotechnické inst..." sheetId="5" r:id="rId5"/>
    <sheet name="05 - ústřední vytápění" sheetId="6" r:id="rId6"/>
    <sheet name="06 - vzduchotechnika" sheetId="7" r:id="rId7"/>
    <sheet name="07 - medicinální plyny" sheetId="8" r:id="rId8"/>
    <sheet name="08 - kolejnicový systém" sheetId="9" r:id="rId9"/>
    <sheet name="VON - vedlejší a ostatní ..." sheetId="10" r:id="rId10"/>
    <sheet name="Pokyny pro vyplnění" sheetId="11" r:id="rId11"/>
  </sheets>
  <definedNames>
    <definedName name="_xlnm._FilterDatabase" localSheetId="1" hidden="1">'01 - stavební část'!$C$99:$K$1150</definedName>
    <definedName name="_xlnm._FilterDatabase" localSheetId="2" hidden="1">'02 - elektroinstalace sil...'!$C$91:$K$197</definedName>
    <definedName name="_xlnm._FilterDatabase" localSheetId="3" hidden="1">'03 - elektroinstalace sla...'!$C$135:$K$583</definedName>
    <definedName name="_xlnm._FilterDatabase" localSheetId="4" hidden="1">'04 - zdravotechnické inst...'!$C$89:$K$289</definedName>
    <definedName name="_xlnm._FilterDatabase" localSheetId="5" hidden="1">'05 - ústřední vytápění'!$C$80:$K$96</definedName>
    <definedName name="_xlnm._FilterDatabase" localSheetId="6" hidden="1">'06 - vzduchotechnika'!$C$82:$K$129</definedName>
    <definedName name="_xlnm._FilterDatabase" localSheetId="7" hidden="1">'07 - medicinální plyny'!$C$80:$K$112</definedName>
    <definedName name="_xlnm._FilterDatabase" localSheetId="8" hidden="1">'08 - kolejnicový systém'!$C$79:$K$86</definedName>
    <definedName name="_xlnm._FilterDatabase" localSheetId="9" hidden="1">'VON - vedlejší a ostatní ...'!$C$84:$K$96</definedName>
    <definedName name="_xlnm.Print_Titles" localSheetId="1">'01 - stavební část'!$99:$99</definedName>
    <definedName name="_xlnm.Print_Titles" localSheetId="2">'02 - elektroinstalace sil...'!$91:$91</definedName>
    <definedName name="_xlnm.Print_Titles" localSheetId="3">'03 - elektroinstalace sla...'!$135:$135</definedName>
    <definedName name="_xlnm.Print_Titles" localSheetId="4">'04 - zdravotechnické inst...'!$89:$89</definedName>
    <definedName name="_xlnm.Print_Titles" localSheetId="5">'05 - ústřední vytápění'!$80:$80</definedName>
    <definedName name="_xlnm.Print_Titles" localSheetId="6">'06 - vzduchotechnika'!$82:$82</definedName>
    <definedName name="_xlnm.Print_Titles" localSheetId="7">'07 - medicinální plyny'!$80:$80</definedName>
    <definedName name="_xlnm.Print_Titles" localSheetId="8">'08 - kolejnicový systém'!$79:$79</definedName>
    <definedName name="_xlnm.Print_Titles" localSheetId="0">'Rekapitulace stavby'!$52:$52</definedName>
    <definedName name="_xlnm.Print_Titles" localSheetId="9">'VON - vedlejší a ostatní ...'!$84:$84</definedName>
    <definedName name="_xlnm.Print_Area" localSheetId="1">'01 - stavební část'!$C$4:$J$39,'01 - stavební část'!$C$45:$J$81,'01 - stavební část'!$C$87:$K$1150</definedName>
    <definedName name="_xlnm.Print_Area" localSheetId="2">'02 - elektroinstalace sil...'!$C$4:$J$39,'02 - elektroinstalace sil...'!$C$45:$J$73,'02 - elektroinstalace sil...'!$C$79:$K$197</definedName>
    <definedName name="_xlnm.Print_Area" localSheetId="3">'03 - elektroinstalace sla...'!$C$4:$J$39,'03 - elektroinstalace sla...'!$C$45:$J$117,'03 - elektroinstalace sla...'!$C$123:$K$583</definedName>
    <definedName name="_xlnm.Print_Area" localSheetId="4">'04 - zdravotechnické inst...'!$C$4:$J$39,'04 - zdravotechnické inst...'!$C$45:$J$71,'04 - zdravotechnické inst...'!$C$77:$K$289</definedName>
    <definedName name="_xlnm.Print_Area" localSheetId="5">'05 - ústřední vytápění'!$C$4:$J$39,'05 - ústřední vytápění'!$C$45:$J$62,'05 - ústřední vytápění'!$C$68:$K$96</definedName>
    <definedName name="_xlnm.Print_Area" localSheetId="6">'06 - vzduchotechnika'!$C$4:$J$39,'06 - vzduchotechnika'!$C$45:$J$64,'06 - vzduchotechnika'!$C$70:$K$129</definedName>
    <definedName name="_xlnm.Print_Area" localSheetId="7">'07 - medicinální plyny'!$C$4:$J$39,'07 - medicinální plyny'!$C$45:$J$62,'07 - medicinální plyny'!$C$68:$K$112</definedName>
    <definedName name="_xlnm.Print_Area" localSheetId="8">'08 - kolejnicový systém'!$C$4:$J$39,'08 - kolejnicový systém'!$C$45:$J$61,'08 - kolejnicový systém'!$C$67:$K$86</definedName>
    <definedName name="_xlnm.Print_Area" localSheetId="10">'Pokyny pro vyplnění'!$B$2:$K$71,'Pokyny pro vyplnění'!$B$74:$K$118,'Pokyny pro vyplnění'!$B$121:$K$190,'Pokyny pro vyplnění'!$B$198:$K$218</definedName>
    <definedName name="_xlnm.Print_Area" localSheetId="0">'Rekapitulace stavby'!$D$4:$AO$36,'Rekapitulace stavby'!$C$42:$AQ$64</definedName>
    <definedName name="_xlnm.Print_Area" localSheetId="9">'VON - vedlejší a ostatní ...'!$C$4:$J$39,'VON - vedlejší a ostatní ...'!$C$45:$J$66,'VON - vedlejší a ostatní ...'!$C$72:$K$96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10" l="1"/>
  <c r="J36" i="10"/>
  <c r="AY63" i="1"/>
  <c r="J35" i="10"/>
  <c r="AX63" i="1" s="1"/>
  <c r="BI96" i="10"/>
  <c r="BH96" i="10"/>
  <c r="BG96" i="10"/>
  <c r="BF96" i="10"/>
  <c r="T96" i="10"/>
  <c r="T95" i="10"/>
  <c r="R96" i="10"/>
  <c r="R95" i="10" s="1"/>
  <c r="P96" i="10"/>
  <c r="P95" i="10"/>
  <c r="BK96" i="10"/>
  <c r="BK95" i="10" s="1"/>
  <c r="J95" i="10" s="1"/>
  <c r="J65" i="10" s="1"/>
  <c r="J96" i="10"/>
  <c r="BE96" i="10"/>
  <c r="BI94" i="10"/>
  <c r="BH94" i="10"/>
  <c r="BG94" i="10"/>
  <c r="BF94" i="10"/>
  <c r="T94" i="10"/>
  <c r="T93" i="10"/>
  <c r="R94" i="10"/>
  <c r="R93" i="10" s="1"/>
  <c r="P94" i="10"/>
  <c r="P93" i="10"/>
  <c r="BK94" i="10"/>
  <c r="BK93" i="10" s="1"/>
  <c r="J93" i="10" s="1"/>
  <c r="J64" i="10" s="1"/>
  <c r="J94" i="10"/>
  <c r="BE94" i="10"/>
  <c r="BI92" i="10"/>
  <c r="BH92" i="10"/>
  <c r="BG92" i="10"/>
  <c r="BF92" i="10"/>
  <c r="T92" i="10"/>
  <c r="T91" i="10"/>
  <c r="R92" i="10"/>
  <c r="R91" i="10" s="1"/>
  <c r="P92" i="10"/>
  <c r="P91" i="10"/>
  <c r="BK92" i="10"/>
  <c r="BK91" i="10" s="1"/>
  <c r="J91" i="10" s="1"/>
  <c r="J63" i="10" s="1"/>
  <c r="J92" i="10"/>
  <c r="BE92" i="10"/>
  <c r="BI90" i="10"/>
  <c r="BH90" i="10"/>
  <c r="F36" i="10" s="1"/>
  <c r="BC63" i="1" s="1"/>
  <c r="BG90" i="10"/>
  <c r="BF90" i="10"/>
  <c r="T90" i="10"/>
  <c r="T89" i="10"/>
  <c r="R90" i="10"/>
  <c r="R89" i="10" s="1"/>
  <c r="P90" i="10"/>
  <c r="P89" i="10"/>
  <c r="BK90" i="10"/>
  <c r="BK89" i="10" s="1"/>
  <c r="J89" i="10" s="1"/>
  <c r="J62" i="10" s="1"/>
  <c r="J90" i="10"/>
  <c r="BE90" i="10"/>
  <c r="F33" i="10" s="1"/>
  <c r="AZ63" i="1" s="1"/>
  <c r="BI88" i="10"/>
  <c r="F37" i="10"/>
  <c r="BD63" i="1"/>
  <c r="BH88" i="10"/>
  <c r="BG88" i="10"/>
  <c r="BF88" i="10"/>
  <c r="F34" i="10" s="1"/>
  <c r="BA63" i="1" s="1"/>
  <c r="J34" i="10"/>
  <c r="AW63" i="1" s="1"/>
  <c r="T88" i="10"/>
  <c r="T87" i="10" s="1"/>
  <c r="T86" i="10" s="1"/>
  <c r="T85" i="10"/>
  <c r="R88" i="10"/>
  <c r="R87" i="10" s="1"/>
  <c r="R86" i="10" s="1"/>
  <c r="R85" i="10" s="1"/>
  <c r="P88" i="10"/>
  <c r="P87" i="10" s="1"/>
  <c r="P86" i="10" s="1"/>
  <c r="P85" i="10"/>
  <c r="AU63" i="1"/>
  <c r="BK88" i="10"/>
  <c r="BK87" i="10" s="1"/>
  <c r="J87" i="10"/>
  <c r="J61" i="10" s="1"/>
  <c r="BK86" i="10"/>
  <c r="J88" i="10"/>
  <c r="BE88" i="10"/>
  <c r="J81" i="10"/>
  <c r="F79" i="10"/>
  <c r="E77" i="10"/>
  <c r="J54" i="10"/>
  <c r="F52" i="10"/>
  <c r="E50" i="10"/>
  <c r="J24" i="10"/>
  <c r="E24" i="10"/>
  <c r="J55" i="10" s="1"/>
  <c r="J82" i="10"/>
  <c r="J23" i="10"/>
  <c r="J18" i="10"/>
  <c r="E18" i="10"/>
  <c r="J17" i="10"/>
  <c r="J15" i="10"/>
  <c r="E15" i="10"/>
  <c r="F81" i="10" s="1"/>
  <c r="F54" i="10"/>
  <c r="J14" i="10"/>
  <c r="J12" i="10"/>
  <c r="J79" i="10" s="1"/>
  <c r="J52" i="10"/>
  <c r="E7" i="10"/>
  <c r="J37" i="9"/>
  <c r="J36" i="9"/>
  <c r="AY62" i="1" s="1"/>
  <c r="J35" i="9"/>
  <c r="AX62" i="1"/>
  <c r="BI86" i="9"/>
  <c r="BH86" i="9"/>
  <c r="BG86" i="9"/>
  <c r="BE86" i="9"/>
  <c r="T86" i="9"/>
  <c r="R86" i="9"/>
  <c r="P86" i="9"/>
  <c r="BK86" i="9"/>
  <c r="J86" i="9"/>
  <c r="BF86" i="9" s="1"/>
  <c r="BI85" i="9"/>
  <c r="BH85" i="9"/>
  <c r="BG85" i="9"/>
  <c r="BE85" i="9"/>
  <c r="T85" i="9"/>
  <c r="R85" i="9"/>
  <c r="P85" i="9"/>
  <c r="BK85" i="9"/>
  <c r="J85" i="9"/>
  <c r="BF85" i="9"/>
  <c r="BI84" i="9"/>
  <c r="BH84" i="9"/>
  <c r="BG84" i="9"/>
  <c r="BE84" i="9"/>
  <c r="T84" i="9"/>
  <c r="R84" i="9"/>
  <c r="P84" i="9"/>
  <c r="BK84" i="9"/>
  <c r="J84" i="9"/>
  <c r="BF84" i="9" s="1"/>
  <c r="BI83" i="9"/>
  <c r="BH83" i="9"/>
  <c r="BG83" i="9"/>
  <c r="F35" i="9" s="1"/>
  <c r="BB62" i="1" s="1"/>
  <c r="BE83" i="9"/>
  <c r="T83" i="9"/>
  <c r="R83" i="9"/>
  <c r="P83" i="9"/>
  <c r="BK83" i="9"/>
  <c r="J83" i="9"/>
  <c r="BF83" i="9"/>
  <c r="BI82" i="9"/>
  <c r="F37" i="9" s="1"/>
  <c r="BD62" i="1" s="1"/>
  <c r="BH82" i="9"/>
  <c r="BG82" i="9"/>
  <c r="BE82" i="9"/>
  <c r="F33" i="9"/>
  <c r="AZ62" i="1" s="1"/>
  <c r="T82" i="9"/>
  <c r="T81" i="9"/>
  <c r="T80" i="9"/>
  <c r="R82" i="9"/>
  <c r="R81" i="9" s="1"/>
  <c r="R80" i="9" s="1"/>
  <c r="P82" i="9"/>
  <c r="BK82" i="9"/>
  <c r="J82" i="9"/>
  <c r="BF82" i="9" s="1"/>
  <c r="J76" i="9"/>
  <c r="F74" i="9"/>
  <c r="E72" i="9"/>
  <c r="J54" i="9"/>
  <c r="F52" i="9"/>
  <c r="E50" i="9"/>
  <c r="J24" i="9"/>
  <c r="E24" i="9"/>
  <c r="J55" i="9" s="1"/>
  <c r="J77" i="9"/>
  <c r="J23" i="9"/>
  <c r="J18" i="9"/>
  <c r="E18" i="9"/>
  <c r="J17" i="9"/>
  <c r="J15" i="9"/>
  <c r="E15" i="9"/>
  <c r="F76" i="9" s="1"/>
  <c r="F54" i="9"/>
  <c r="J14" i="9"/>
  <c r="J12" i="9"/>
  <c r="J74" i="9" s="1"/>
  <c r="J52" i="9"/>
  <c r="E7" i="9"/>
  <c r="J37" i="8"/>
  <c r="J36" i="8"/>
  <c r="AY61" i="1" s="1"/>
  <c r="J35" i="8"/>
  <c r="AX61" i="1"/>
  <c r="BI112" i="8"/>
  <c r="BH112" i="8"/>
  <c r="BG112" i="8"/>
  <c r="BF112" i="8"/>
  <c r="T112" i="8"/>
  <c r="R112" i="8"/>
  <c r="P112" i="8"/>
  <c r="BK112" i="8"/>
  <c r="J112" i="8"/>
  <c r="BE112" i="8" s="1"/>
  <c r="BI111" i="8"/>
  <c r="BH111" i="8"/>
  <c r="BG111" i="8"/>
  <c r="BF111" i="8"/>
  <c r="T111" i="8"/>
  <c r="R111" i="8"/>
  <c r="P111" i="8"/>
  <c r="BK111" i="8"/>
  <c r="J111" i="8"/>
  <c r="BE111" i="8"/>
  <c r="BI110" i="8"/>
  <c r="BH110" i="8"/>
  <c r="BG110" i="8"/>
  <c r="BF110" i="8"/>
  <c r="T110" i="8"/>
  <c r="R110" i="8"/>
  <c r="P110" i="8"/>
  <c r="BK110" i="8"/>
  <c r="J110" i="8"/>
  <c r="BE110" i="8" s="1"/>
  <c r="BI109" i="8"/>
  <c r="BH109" i="8"/>
  <c r="BG109" i="8"/>
  <c r="BF109" i="8"/>
  <c r="T109" i="8"/>
  <c r="R109" i="8"/>
  <c r="P109" i="8"/>
  <c r="BK109" i="8"/>
  <c r="J109" i="8"/>
  <c r="BE109" i="8"/>
  <c r="BI108" i="8"/>
  <c r="BH108" i="8"/>
  <c r="BG108" i="8"/>
  <c r="BF108" i="8"/>
  <c r="T108" i="8"/>
  <c r="R108" i="8"/>
  <c r="P108" i="8"/>
  <c r="BK108" i="8"/>
  <c r="J108" i="8"/>
  <c r="BE108" i="8" s="1"/>
  <c r="BI107" i="8"/>
  <c r="BH107" i="8"/>
  <c r="BG107" i="8"/>
  <c r="BF107" i="8"/>
  <c r="T107" i="8"/>
  <c r="R107" i="8"/>
  <c r="P107" i="8"/>
  <c r="BK107" i="8"/>
  <c r="J107" i="8"/>
  <c r="BE107" i="8"/>
  <c r="BI106" i="8"/>
  <c r="BH106" i="8"/>
  <c r="BG106" i="8"/>
  <c r="BF106" i="8"/>
  <c r="T106" i="8"/>
  <c r="R106" i="8"/>
  <c r="P106" i="8"/>
  <c r="BK106" i="8"/>
  <c r="J106" i="8"/>
  <c r="BE106" i="8" s="1"/>
  <c r="BI105" i="8"/>
  <c r="BH105" i="8"/>
  <c r="BG105" i="8"/>
  <c r="BF105" i="8"/>
  <c r="T105" i="8"/>
  <c r="R105" i="8"/>
  <c r="P105" i="8"/>
  <c r="BK105" i="8"/>
  <c r="J105" i="8"/>
  <c r="BE105" i="8"/>
  <c r="BI104" i="8"/>
  <c r="BH104" i="8"/>
  <c r="BG104" i="8"/>
  <c r="BF104" i="8"/>
  <c r="T104" i="8"/>
  <c r="R104" i="8"/>
  <c r="P104" i="8"/>
  <c r="BK104" i="8"/>
  <c r="J104" i="8"/>
  <c r="BE104" i="8" s="1"/>
  <c r="BI103" i="8"/>
  <c r="BH103" i="8"/>
  <c r="BG103" i="8"/>
  <c r="BF103" i="8"/>
  <c r="T103" i="8"/>
  <c r="R103" i="8"/>
  <c r="P103" i="8"/>
  <c r="BK103" i="8"/>
  <c r="J103" i="8"/>
  <c r="BE103" i="8"/>
  <c r="BI102" i="8"/>
  <c r="BH102" i="8"/>
  <c r="BG102" i="8"/>
  <c r="BF102" i="8"/>
  <c r="T102" i="8"/>
  <c r="R102" i="8"/>
  <c r="P102" i="8"/>
  <c r="BK102" i="8"/>
  <c r="J102" i="8"/>
  <c r="BE102" i="8" s="1"/>
  <c r="BI101" i="8"/>
  <c r="BH101" i="8"/>
  <c r="BG101" i="8"/>
  <c r="BF101" i="8"/>
  <c r="T101" i="8"/>
  <c r="R101" i="8"/>
  <c r="P101" i="8"/>
  <c r="BK101" i="8"/>
  <c r="J101" i="8"/>
  <c r="BE101" i="8"/>
  <c r="BI100" i="8"/>
  <c r="BH100" i="8"/>
  <c r="BG100" i="8"/>
  <c r="BF100" i="8"/>
  <c r="T100" i="8"/>
  <c r="R100" i="8"/>
  <c r="P100" i="8"/>
  <c r="BK100" i="8"/>
  <c r="J100" i="8"/>
  <c r="BE100" i="8" s="1"/>
  <c r="BI99" i="8"/>
  <c r="BH99" i="8"/>
  <c r="BG99" i="8"/>
  <c r="BF99" i="8"/>
  <c r="T99" i="8"/>
  <c r="R99" i="8"/>
  <c r="P99" i="8"/>
  <c r="BK99" i="8"/>
  <c r="J99" i="8"/>
  <c r="BE99" i="8"/>
  <c r="BI98" i="8"/>
  <c r="BH98" i="8"/>
  <c r="BG98" i="8"/>
  <c r="BF98" i="8"/>
  <c r="T98" i="8"/>
  <c r="R98" i="8"/>
  <c r="P98" i="8"/>
  <c r="BK98" i="8"/>
  <c r="J98" i="8"/>
  <c r="BE98" i="8" s="1"/>
  <c r="BI97" i="8"/>
  <c r="BH97" i="8"/>
  <c r="BG97" i="8"/>
  <c r="BF97" i="8"/>
  <c r="T97" i="8"/>
  <c r="R97" i="8"/>
  <c r="P97" i="8"/>
  <c r="BK97" i="8"/>
  <c r="J97" i="8"/>
  <c r="BE97" i="8"/>
  <c r="BI96" i="8"/>
  <c r="BH96" i="8"/>
  <c r="BG96" i="8"/>
  <c r="BF96" i="8"/>
  <c r="T96" i="8"/>
  <c r="R96" i="8"/>
  <c r="P96" i="8"/>
  <c r="BK96" i="8"/>
  <c r="J96" i="8"/>
  <c r="BE96" i="8" s="1"/>
  <c r="BI95" i="8"/>
  <c r="BH95" i="8"/>
  <c r="BG95" i="8"/>
  <c r="BF95" i="8"/>
  <c r="T95" i="8"/>
  <c r="R95" i="8"/>
  <c r="P95" i="8"/>
  <c r="BK95" i="8"/>
  <c r="J95" i="8"/>
  <c r="BE95" i="8"/>
  <c r="BI94" i="8"/>
  <c r="BH94" i="8"/>
  <c r="BG94" i="8"/>
  <c r="BF94" i="8"/>
  <c r="T94" i="8"/>
  <c r="R94" i="8"/>
  <c r="P94" i="8"/>
  <c r="BK94" i="8"/>
  <c r="J94" i="8"/>
  <c r="BE94" i="8" s="1"/>
  <c r="BI93" i="8"/>
  <c r="BH93" i="8"/>
  <c r="BG93" i="8"/>
  <c r="BF93" i="8"/>
  <c r="T93" i="8"/>
  <c r="R93" i="8"/>
  <c r="P93" i="8"/>
  <c r="BK93" i="8"/>
  <c r="J93" i="8"/>
  <c r="BE93" i="8"/>
  <c r="BI92" i="8"/>
  <c r="BH92" i="8"/>
  <c r="BG92" i="8"/>
  <c r="BF92" i="8"/>
  <c r="T92" i="8"/>
  <c r="R92" i="8"/>
  <c r="P92" i="8"/>
  <c r="BK92" i="8"/>
  <c r="J92" i="8"/>
  <c r="BE92" i="8" s="1"/>
  <c r="BI91" i="8"/>
  <c r="BH91" i="8"/>
  <c r="BG91" i="8"/>
  <c r="BF91" i="8"/>
  <c r="T91" i="8"/>
  <c r="R91" i="8"/>
  <c r="P91" i="8"/>
  <c r="BK91" i="8"/>
  <c r="J91" i="8"/>
  <c r="BE91" i="8"/>
  <c r="BI90" i="8"/>
  <c r="BH90" i="8"/>
  <c r="BG90" i="8"/>
  <c r="BF90" i="8"/>
  <c r="T90" i="8"/>
  <c r="R90" i="8"/>
  <c r="P90" i="8"/>
  <c r="BK90" i="8"/>
  <c r="BK83" i="8" s="1"/>
  <c r="J90" i="8"/>
  <c r="BE90" i="8" s="1"/>
  <c r="BI89" i="8"/>
  <c r="BH89" i="8"/>
  <c r="BG89" i="8"/>
  <c r="BF89" i="8"/>
  <c r="T89" i="8"/>
  <c r="R89" i="8"/>
  <c r="P89" i="8"/>
  <c r="BK89" i="8"/>
  <c r="J89" i="8"/>
  <c r="BE89" i="8"/>
  <c r="BI88" i="8"/>
  <c r="BH88" i="8"/>
  <c r="BG88" i="8"/>
  <c r="BF88" i="8"/>
  <c r="T88" i="8"/>
  <c r="T83" i="8" s="1"/>
  <c r="T82" i="8" s="1"/>
  <c r="T81" i="8" s="1"/>
  <c r="R88" i="8"/>
  <c r="P88" i="8"/>
  <c r="BK88" i="8"/>
  <c r="J88" i="8"/>
  <c r="BE88" i="8" s="1"/>
  <c r="BI87" i="8"/>
  <c r="BH87" i="8"/>
  <c r="BG87" i="8"/>
  <c r="BF87" i="8"/>
  <c r="T87" i="8"/>
  <c r="R87" i="8"/>
  <c r="P87" i="8"/>
  <c r="BK87" i="8"/>
  <c r="J87" i="8"/>
  <c r="BE87" i="8"/>
  <c r="BI86" i="8"/>
  <c r="BH86" i="8"/>
  <c r="BG86" i="8"/>
  <c r="BF86" i="8"/>
  <c r="T86" i="8"/>
  <c r="R86" i="8"/>
  <c r="P86" i="8"/>
  <c r="BK86" i="8"/>
  <c r="J86" i="8"/>
  <c r="BE86" i="8" s="1"/>
  <c r="BI85" i="8"/>
  <c r="BH85" i="8"/>
  <c r="BG85" i="8"/>
  <c r="BF85" i="8"/>
  <c r="T85" i="8"/>
  <c r="R85" i="8"/>
  <c r="R83" i="8" s="1"/>
  <c r="P85" i="8"/>
  <c r="BK85" i="8"/>
  <c r="J85" i="8"/>
  <c r="BE85" i="8"/>
  <c r="BI84" i="8"/>
  <c r="BH84" i="8"/>
  <c r="F36" i="8"/>
  <c r="BC61" i="1" s="1"/>
  <c r="BG84" i="8"/>
  <c r="BF84" i="8"/>
  <c r="T84" i="8"/>
  <c r="R84" i="8"/>
  <c r="R82" i="8"/>
  <c r="R81" i="8" s="1"/>
  <c r="P84" i="8"/>
  <c r="BK84" i="8"/>
  <c r="J84" i="8"/>
  <c r="BE84" i="8" s="1"/>
  <c r="J77" i="8"/>
  <c r="F75" i="8"/>
  <c r="E73" i="8"/>
  <c r="J54" i="8"/>
  <c r="F52" i="8"/>
  <c r="E50" i="8"/>
  <c r="J24" i="8"/>
  <c r="E24" i="8"/>
  <c r="J78" i="8" s="1"/>
  <c r="J55" i="8"/>
  <c r="J23" i="8"/>
  <c r="J18" i="8"/>
  <c r="E18" i="8"/>
  <c r="F78" i="8"/>
  <c r="F55" i="8"/>
  <c r="J17" i="8"/>
  <c r="J15" i="8"/>
  <c r="E15" i="8"/>
  <c r="F54" i="8" s="1"/>
  <c r="F77" i="8"/>
  <c r="J14" i="8"/>
  <c r="J12" i="8"/>
  <c r="J52" i="8" s="1"/>
  <c r="J75" i="8"/>
  <c r="E7" i="8"/>
  <c r="E71" i="8"/>
  <c r="E48" i="8"/>
  <c r="J37" i="7"/>
  <c r="J36" i="7"/>
  <c r="AY60" i="1"/>
  <c r="J35" i="7"/>
  <c r="AX60" i="1" s="1"/>
  <c r="BI129" i="7"/>
  <c r="BH129" i="7"/>
  <c r="BG129" i="7"/>
  <c r="BF129" i="7"/>
  <c r="T129" i="7"/>
  <c r="R129" i="7"/>
  <c r="P129" i="7"/>
  <c r="BK129" i="7"/>
  <c r="J129" i="7"/>
  <c r="BE129" i="7"/>
  <c r="BI128" i="7"/>
  <c r="BH128" i="7"/>
  <c r="BG128" i="7"/>
  <c r="BF128" i="7"/>
  <c r="T128" i="7"/>
  <c r="R128" i="7"/>
  <c r="P128" i="7"/>
  <c r="BK128" i="7"/>
  <c r="J128" i="7"/>
  <c r="BE128" i="7" s="1"/>
  <c r="BI127" i="7"/>
  <c r="BH127" i="7"/>
  <c r="BG127" i="7"/>
  <c r="BF127" i="7"/>
  <c r="T127" i="7"/>
  <c r="R127" i="7"/>
  <c r="P127" i="7"/>
  <c r="BK127" i="7"/>
  <c r="J127" i="7"/>
  <c r="BE127" i="7"/>
  <c r="BI126" i="7"/>
  <c r="BH126" i="7"/>
  <c r="BG126" i="7"/>
  <c r="BF126" i="7"/>
  <c r="T126" i="7"/>
  <c r="R126" i="7"/>
  <c r="P126" i="7"/>
  <c r="BK126" i="7"/>
  <c r="J126" i="7"/>
  <c r="BE126" i="7" s="1"/>
  <c r="BI125" i="7"/>
  <c r="BH125" i="7"/>
  <c r="BG125" i="7"/>
  <c r="BF125" i="7"/>
  <c r="T125" i="7"/>
  <c r="R125" i="7"/>
  <c r="P125" i="7"/>
  <c r="BK125" i="7"/>
  <c r="J125" i="7"/>
  <c r="BE125" i="7"/>
  <c r="BI124" i="7"/>
  <c r="BH124" i="7"/>
  <c r="BG124" i="7"/>
  <c r="BF124" i="7"/>
  <c r="T124" i="7"/>
  <c r="R124" i="7"/>
  <c r="P124" i="7"/>
  <c r="BK124" i="7"/>
  <c r="J124" i="7"/>
  <c r="BE124" i="7" s="1"/>
  <c r="BI123" i="7"/>
  <c r="BH123" i="7"/>
  <c r="BG123" i="7"/>
  <c r="BF123" i="7"/>
  <c r="T123" i="7"/>
  <c r="R123" i="7"/>
  <c r="P123" i="7"/>
  <c r="BK123" i="7"/>
  <c r="J123" i="7"/>
  <c r="BE123" i="7"/>
  <c r="BI122" i="7"/>
  <c r="BH122" i="7"/>
  <c r="BG122" i="7"/>
  <c r="BF122" i="7"/>
  <c r="T122" i="7"/>
  <c r="R122" i="7"/>
  <c r="R121" i="7"/>
  <c r="P122" i="7"/>
  <c r="BK122" i="7"/>
  <c r="BK121" i="7"/>
  <c r="J121" i="7" s="1"/>
  <c r="J63" i="7" s="1"/>
  <c r="J122" i="7"/>
  <c r="BE122" i="7" s="1"/>
  <c r="BI120" i="7"/>
  <c r="BH120" i="7"/>
  <c r="BG120" i="7"/>
  <c r="BF120" i="7"/>
  <c r="T120" i="7"/>
  <c r="R120" i="7"/>
  <c r="P120" i="7"/>
  <c r="BK120" i="7"/>
  <c r="J120" i="7"/>
  <c r="BE120" i="7" s="1"/>
  <c r="BI119" i="7"/>
  <c r="BH119" i="7"/>
  <c r="BG119" i="7"/>
  <c r="BF119" i="7"/>
  <c r="T119" i="7"/>
  <c r="R119" i="7"/>
  <c r="P119" i="7"/>
  <c r="BK119" i="7"/>
  <c r="J119" i="7"/>
  <c r="BE119" i="7"/>
  <c r="BI118" i="7"/>
  <c r="BH118" i="7"/>
  <c r="BG118" i="7"/>
  <c r="BF118" i="7"/>
  <c r="T118" i="7"/>
  <c r="R118" i="7"/>
  <c r="P118" i="7"/>
  <c r="BK118" i="7"/>
  <c r="J118" i="7"/>
  <c r="BE118" i="7" s="1"/>
  <c r="BI117" i="7"/>
  <c r="BH117" i="7"/>
  <c r="BG117" i="7"/>
  <c r="BF117" i="7"/>
  <c r="T117" i="7"/>
  <c r="R117" i="7"/>
  <c r="P117" i="7"/>
  <c r="BK117" i="7"/>
  <c r="J117" i="7"/>
  <c r="BE117" i="7"/>
  <c r="BI116" i="7"/>
  <c r="BH116" i="7"/>
  <c r="BG116" i="7"/>
  <c r="BF116" i="7"/>
  <c r="T116" i="7"/>
  <c r="R116" i="7"/>
  <c r="P116" i="7"/>
  <c r="BK116" i="7"/>
  <c r="J116" i="7"/>
  <c r="BE116" i="7" s="1"/>
  <c r="BI115" i="7"/>
  <c r="BH115" i="7"/>
  <c r="BG115" i="7"/>
  <c r="BF115" i="7"/>
  <c r="T115" i="7"/>
  <c r="R115" i="7"/>
  <c r="P115" i="7"/>
  <c r="BK115" i="7"/>
  <c r="J115" i="7"/>
  <c r="BE115" i="7"/>
  <c r="BI114" i="7"/>
  <c r="BH114" i="7"/>
  <c r="BG114" i="7"/>
  <c r="BF114" i="7"/>
  <c r="T114" i="7"/>
  <c r="R114" i="7"/>
  <c r="P114" i="7"/>
  <c r="BK114" i="7"/>
  <c r="J114" i="7"/>
  <c r="BE114" i="7" s="1"/>
  <c r="BI113" i="7"/>
  <c r="BH113" i="7"/>
  <c r="BG113" i="7"/>
  <c r="BF113" i="7"/>
  <c r="T113" i="7"/>
  <c r="R113" i="7"/>
  <c r="P113" i="7"/>
  <c r="BK113" i="7"/>
  <c r="J113" i="7"/>
  <c r="BE113" i="7"/>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R110" i="7"/>
  <c r="P110" i="7"/>
  <c r="BK110" i="7"/>
  <c r="J110" i="7"/>
  <c r="BE110" i="7" s="1"/>
  <c r="BI109" i="7"/>
  <c r="BH109" i="7"/>
  <c r="BG109" i="7"/>
  <c r="BF109" i="7"/>
  <c r="T109" i="7"/>
  <c r="R109" i="7"/>
  <c r="P109" i="7"/>
  <c r="BK109" i="7"/>
  <c r="J109" i="7"/>
  <c r="BE109" i="7"/>
  <c r="BI108" i="7"/>
  <c r="BH108" i="7"/>
  <c r="BG108" i="7"/>
  <c r="BF108" i="7"/>
  <c r="T108" i="7"/>
  <c r="R108" i="7"/>
  <c r="P108" i="7"/>
  <c r="BK108" i="7"/>
  <c r="J108" i="7"/>
  <c r="BE108" i="7" s="1"/>
  <c r="BI107" i="7"/>
  <c r="BH107" i="7"/>
  <c r="BG107" i="7"/>
  <c r="BF107" i="7"/>
  <c r="T107" i="7"/>
  <c r="R107" i="7"/>
  <c r="P107" i="7"/>
  <c r="P104" i="7" s="1"/>
  <c r="BK107" i="7"/>
  <c r="J107" i="7"/>
  <c r="BE107" i="7"/>
  <c r="BI106" i="7"/>
  <c r="BH106" i="7"/>
  <c r="BG106" i="7"/>
  <c r="BF106" i="7"/>
  <c r="T106" i="7"/>
  <c r="T104" i="7" s="1"/>
  <c r="R106" i="7"/>
  <c r="P106" i="7"/>
  <c r="BK106" i="7"/>
  <c r="J106" i="7"/>
  <c r="BE106" i="7" s="1"/>
  <c r="BI105" i="7"/>
  <c r="BH105" i="7"/>
  <c r="BG105" i="7"/>
  <c r="BF105" i="7"/>
  <c r="T105" i="7"/>
  <c r="R105" i="7"/>
  <c r="R104" i="7" s="1"/>
  <c r="P105" i="7"/>
  <c r="BK105" i="7"/>
  <c r="J105" i="7"/>
  <c r="BE105" i="7"/>
  <c r="BI103" i="7"/>
  <c r="BH103" i="7"/>
  <c r="BG103" i="7"/>
  <c r="BF103" i="7"/>
  <c r="T103" i="7"/>
  <c r="R103" i="7"/>
  <c r="P103" i="7"/>
  <c r="P100" i="7" s="1"/>
  <c r="BK103" i="7"/>
  <c r="J103" i="7"/>
  <c r="BE103" i="7"/>
  <c r="BI102" i="7"/>
  <c r="BH102" i="7"/>
  <c r="BG102" i="7"/>
  <c r="BF102" i="7"/>
  <c r="T102" i="7"/>
  <c r="T100" i="7" s="1"/>
  <c r="R102" i="7"/>
  <c r="P102" i="7"/>
  <c r="BK102" i="7"/>
  <c r="J102" i="7"/>
  <c r="BE102" i="7" s="1"/>
  <c r="BI101" i="7"/>
  <c r="BH101" i="7"/>
  <c r="BG101" i="7"/>
  <c r="BF101" i="7"/>
  <c r="T101" i="7"/>
  <c r="R101" i="7"/>
  <c r="R100" i="7"/>
  <c r="P101" i="7"/>
  <c r="BK101" i="7"/>
  <c r="BK100" i="7"/>
  <c r="J100" i="7"/>
  <c r="J61" i="7" s="1"/>
  <c r="J101" i="7"/>
  <c r="BE101" i="7"/>
  <c r="BI99" i="7"/>
  <c r="BH99" i="7"/>
  <c r="BG99" i="7"/>
  <c r="BF99" i="7"/>
  <c r="T99" i="7"/>
  <c r="R99" i="7"/>
  <c r="P99" i="7"/>
  <c r="BK99" i="7"/>
  <c r="J99" i="7"/>
  <c r="BE99" i="7" s="1"/>
  <c r="BI98" i="7"/>
  <c r="BH98" i="7"/>
  <c r="BG98" i="7"/>
  <c r="BF98" i="7"/>
  <c r="T98" i="7"/>
  <c r="R98" i="7"/>
  <c r="P98" i="7"/>
  <c r="BK98" i="7"/>
  <c r="J98" i="7"/>
  <c r="BE98" i="7"/>
  <c r="BI97" i="7"/>
  <c r="BH97" i="7"/>
  <c r="BG97" i="7"/>
  <c r="BF97" i="7"/>
  <c r="T97" i="7"/>
  <c r="R97" i="7"/>
  <c r="P97" i="7"/>
  <c r="BK97" i="7"/>
  <c r="J97" i="7"/>
  <c r="BE97" i="7" s="1"/>
  <c r="BI96" i="7"/>
  <c r="BH96" i="7"/>
  <c r="BG96" i="7"/>
  <c r="BF96" i="7"/>
  <c r="T96" i="7"/>
  <c r="R96" i="7"/>
  <c r="P96" i="7"/>
  <c r="BK96" i="7"/>
  <c r="J96" i="7"/>
  <c r="BE96" i="7"/>
  <c r="BI95" i="7"/>
  <c r="BH95" i="7"/>
  <c r="BG95" i="7"/>
  <c r="BF95" i="7"/>
  <c r="T95" i="7"/>
  <c r="R95" i="7"/>
  <c r="P95" i="7"/>
  <c r="BK95" i="7"/>
  <c r="J95" i="7"/>
  <c r="BE95" i="7" s="1"/>
  <c r="BI94" i="7"/>
  <c r="BH94" i="7"/>
  <c r="BG94" i="7"/>
  <c r="BF94" i="7"/>
  <c r="T94" i="7"/>
  <c r="R94" i="7"/>
  <c r="P94" i="7"/>
  <c r="BK94" i="7"/>
  <c r="J94" i="7"/>
  <c r="BE94" i="7"/>
  <c r="BI93" i="7"/>
  <c r="BH93" i="7"/>
  <c r="BG93" i="7"/>
  <c r="BF93" i="7"/>
  <c r="T93" i="7"/>
  <c r="R93" i="7"/>
  <c r="P93" i="7"/>
  <c r="BK93" i="7"/>
  <c r="J93" i="7"/>
  <c r="BE93" i="7" s="1"/>
  <c r="BI92" i="7"/>
  <c r="BH92" i="7"/>
  <c r="BG92" i="7"/>
  <c r="BF92" i="7"/>
  <c r="T92" i="7"/>
  <c r="R92" i="7"/>
  <c r="P92" i="7"/>
  <c r="BK92" i="7"/>
  <c r="J92" i="7"/>
  <c r="BE92" i="7"/>
  <c r="BI91" i="7"/>
  <c r="BH91" i="7"/>
  <c r="BG91" i="7"/>
  <c r="BF91" i="7"/>
  <c r="T91" i="7"/>
  <c r="R91" i="7"/>
  <c r="P91" i="7"/>
  <c r="BK91" i="7"/>
  <c r="J91" i="7"/>
  <c r="BE91" i="7" s="1"/>
  <c r="BI90" i="7"/>
  <c r="BH90" i="7"/>
  <c r="BG90" i="7"/>
  <c r="BF90" i="7"/>
  <c r="T90" i="7"/>
  <c r="R90" i="7"/>
  <c r="P90" i="7"/>
  <c r="BK90" i="7"/>
  <c r="J90" i="7"/>
  <c r="BE90" i="7"/>
  <c r="BI89" i="7"/>
  <c r="BH89" i="7"/>
  <c r="BG89" i="7"/>
  <c r="BF89" i="7"/>
  <c r="F34" i="7" s="1"/>
  <c r="BA60" i="1" s="1"/>
  <c r="T89" i="7"/>
  <c r="R89" i="7"/>
  <c r="P89" i="7"/>
  <c r="BK89" i="7"/>
  <c r="J89" i="7"/>
  <c r="BE89" i="7" s="1"/>
  <c r="BI88" i="7"/>
  <c r="BH88" i="7"/>
  <c r="BG88" i="7"/>
  <c r="F35" i="7" s="1"/>
  <c r="BF88" i="7"/>
  <c r="T88" i="7"/>
  <c r="R88" i="7"/>
  <c r="P88" i="7"/>
  <c r="BK88" i="7"/>
  <c r="J88" i="7"/>
  <c r="BE88" i="7"/>
  <c r="BI87" i="7"/>
  <c r="BH87" i="7"/>
  <c r="BG87" i="7"/>
  <c r="BF87" i="7"/>
  <c r="T87" i="7"/>
  <c r="T84" i="7" s="1"/>
  <c r="R87" i="7"/>
  <c r="P87" i="7"/>
  <c r="BK87" i="7"/>
  <c r="J87" i="7"/>
  <c r="BE87" i="7" s="1"/>
  <c r="BI86" i="7"/>
  <c r="BH86" i="7"/>
  <c r="BG86" i="7"/>
  <c r="BF86" i="7"/>
  <c r="T86" i="7"/>
  <c r="R86" i="7"/>
  <c r="P86" i="7"/>
  <c r="BK86" i="7"/>
  <c r="J86" i="7"/>
  <c r="BE86" i="7"/>
  <c r="BI85" i="7"/>
  <c r="BH85" i="7"/>
  <c r="F36" i="7" s="1"/>
  <c r="BC60" i="1" s="1"/>
  <c r="BG85" i="7"/>
  <c r="BB60" i="1"/>
  <c r="BF85" i="7"/>
  <c r="T85" i="7"/>
  <c r="R85" i="7"/>
  <c r="P85" i="7"/>
  <c r="BK85" i="7"/>
  <c r="J85" i="7"/>
  <c r="BE85" i="7" s="1"/>
  <c r="J79" i="7"/>
  <c r="F77" i="7"/>
  <c r="E75" i="7"/>
  <c r="J54" i="7"/>
  <c r="F52" i="7"/>
  <c r="E50" i="7"/>
  <c r="J24" i="7"/>
  <c r="E24" i="7"/>
  <c r="J55" i="7" s="1"/>
  <c r="J80" i="7"/>
  <c r="J23" i="7"/>
  <c r="J18" i="7"/>
  <c r="E18" i="7"/>
  <c r="J17" i="7"/>
  <c r="J15" i="7"/>
  <c r="E15" i="7"/>
  <c r="F79" i="7"/>
  <c r="F54" i="7"/>
  <c r="J14" i="7"/>
  <c r="J12" i="7"/>
  <c r="J77" i="7"/>
  <c r="J52" i="7"/>
  <c r="E7" i="7"/>
  <c r="J37" i="6"/>
  <c r="J36" i="6"/>
  <c r="AY59" i="1" s="1"/>
  <c r="J35" i="6"/>
  <c r="AX59" i="1"/>
  <c r="BI96" i="6"/>
  <c r="BH96" i="6"/>
  <c r="BG96" i="6"/>
  <c r="BF96" i="6"/>
  <c r="T96" i="6"/>
  <c r="R96" i="6"/>
  <c r="P96" i="6"/>
  <c r="BK96" i="6"/>
  <c r="J96" i="6"/>
  <c r="BE96" i="6" s="1"/>
  <c r="BI95" i="6"/>
  <c r="BH95" i="6"/>
  <c r="BG95" i="6"/>
  <c r="BF95" i="6"/>
  <c r="T95" i="6"/>
  <c r="R95" i="6"/>
  <c r="P95" i="6"/>
  <c r="BK95" i="6"/>
  <c r="J95" i="6"/>
  <c r="BE95" i="6"/>
  <c r="BI94" i="6"/>
  <c r="BH94" i="6"/>
  <c r="BG94" i="6"/>
  <c r="BF94" i="6"/>
  <c r="T94" i="6"/>
  <c r="R94" i="6"/>
  <c r="P94" i="6"/>
  <c r="BK94" i="6"/>
  <c r="J94" i="6"/>
  <c r="BE94" i="6" s="1"/>
  <c r="BI93" i="6"/>
  <c r="BH93" i="6"/>
  <c r="BG93" i="6"/>
  <c r="BF93" i="6"/>
  <c r="T93" i="6"/>
  <c r="R93" i="6"/>
  <c r="P93" i="6"/>
  <c r="BK93" i="6"/>
  <c r="J93" i="6"/>
  <c r="BE93" i="6"/>
  <c r="BI92" i="6"/>
  <c r="BH92" i="6"/>
  <c r="BG92" i="6"/>
  <c r="BF92" i="6"/>
  <c r="T92" i="6"/>
  <c r="R92" i="6"/>
  <c r="P92" i="6"/>
  <c r="BK92" i="6"/>
  <c r="J92" i="6"/>
  <c r="BE92" i="6" s="1"/>
  <c r="BI91" i="6"/>
  <c r="BH91" i="6"/>
  <c r="BG91" i="6"/>
  <c r="BF91" i="6"/>
  <c r="T91" i="6"/>
  <c r="R91" i="6"/>
  <c r="P91" i="6"/>
  <c r="BK91" i="6"/>
  <c r="J91" i="6"/>
  <c r="BE91" i="6"/>
  <c r="BI90" i="6"/>
  <c r="BH90" i="6"/>
  <c r="BG90" i="6"/>
  <c r="BF90" i="6"/>
  <c r="F34" i="6" s="1"/>
  <c r="BA59" i="1" s="1"/>
  <c r="T90" i="6"/>
  <c r="R90" i="6"/>
  <c r="P90" i="6"/>
  <c r="BK90" i="6"/>
  <c r="J90" i="6"/>
  <c r="BE90" i="6" s="1"/>
  <c r="BI89" i="6"/>
  <c r="BH89" i="6"/>
  <c r="BG89" i="6"/>
  <c r="F35" i="6" s="1"/>
  <c r="BB59" i="1" s="1"/>
  <c r="BF89" i="6"/>
  <c r="T89" i="6"/>
  <c r="R89" i="6"/>
  <c r="P89" i="6"/>
  <c r="P83" i="6" s="1"/>
  <c r="P82" i="6" s="1"/>
  <c r="P81" i="6" s="1"/>
  <c r="AU59" i="1" s="1"/>
  <c r="BK89" i="6"/>
  <c r="J89" i="6"/>
  <c r="BE89" i="6"/>
  <c r="BI88" i="6"/>
  <c r="BH88" i="6"/>
  <c r="BG88" i="6"/>
  <c r="BF88" i="6"/>
  <c r="T88" i="6"/>
  <c r="R88" i="6"/>
  <c r="P88" i="6"/>
  <c r="BK88" i="6"/>
  <c r="J88" i="6"/>
  <c r="BE88" i="6" s="1"/>
  <c r="BI87" i="6"/>
  <c r="BH87" i="6"/>
  <c r="BG87" i="6"/>
  <c r="BF87" i="6"/>
  <c r="T87" i="6"/>
  <c r="R87" i="6"/>
  <c r="P87" i="6"/>
  <c r="BK87" i="6"/>
  <c r="J87" i="6"/>
  <c r="BE87" i="6"/>
  <c r="BI86" i="6"/>
  <c r="BH86" i="6"/>
  <c r="BG86" i="6"/>
  <c r="BF86" i="6"/>
  <c r="T86" i="6"/>
  <c r="R86" i="6"/>
  <c r="P86" i="6"/>
  <c r="BK86" i="6"/>
  <c r="J86" i="6"/>
  <c r="BE86" i="6" s="1"/>
  <c r="BI85" i="6"/>
  <c r="BH85" i="6"/>
  <c r="BG85" i="6"/>
  <c r="BF85" i="6"/>
  <c r="T85" i="6"/>
  <c r="R85" i="6"/>
  <c r="P85" i="6"/>
  <c r="BK85" i="6"/>
  <c r="J85" i="6"/>
  <c r="BE85" i="6"/>
  <c r="BI84" i="6"/>
  <c r="BH84" i="6"/>
  <c r="F36" i="6"/>
  <c r="BC59" i="1" s="1"/>
  <c r="BG84" i="6"/>
  <c r="BF84" i="6"/>
  <c r="T84" i="6"/>
  <c r="T83" i="6"/>
  <c r="T82" i="6" s="1"/>
  <c r="T81" i="6" s="1"/>
  <c r="R84" i="6"/>
  <c r="P84" i="6"/>
  <c r="BK84" i="6"/>
  <c r="BK83" i="6" s="1"/>
  <c r="J84" i="6"/>
  <c r="BE84" i="6"/>
  <c r="J33" i="6"/>
  <c r="AV59" i="1" s="1"/>
  <c r="J77" i="6"/>
  <c r="F75" i="6"/>
  <c r="E73" i="6"/>
  <c r="J54" i="6"/>
  <c r="F52" i="6"/>
  <c r="E50" i="6"/>
  <c r="J24" i="6"/>
  <c r="E24" i="6"/>
  <c r="J78" i="6"/>
  <c r="J55" i="6"/>
  <c r="J23" i="6"/>
  <c r="J18" i="6"/>
  <c r="E18" i="6"/>
  <c r="F78" i="6"/>
  <c r="F55" i="6"/>
  <c r="J17" i="6"/>
  <c r="J15" i="6"/>
  <c r="E15" i="6"/>
  <c r="F54" i="6" s="1"/>
  <c r="J14" i="6"/>
  <c r="J12" i="6"/>
  <c r="J52" i="6" s="1"/>
  <c r="J75" i="6"/>
  <c r="E7" i="6"/>
  <c r="E71" i="6"/>
  <c r="E48" i="6"/>
  <c r="J37" i="5"/>
  <c r="J36" i="5"/>
  <c r="AY58" i="1"/>
  <c r="J35" i="5"/>
  <c r="AX58" i="1" s="1"/>
  <c r="BI289" i="5"/>
  <c r="BH289" i="5"/>
  <c r="BG289" i="5"/>
  <c r="BF289" i="5"/>
  <c r="T289" i="5"/>
  <c r="R289" i="5"/>
  <c r="P289" i="5"/>
  <c r="P286" i="5" s="1"/>
  <c r="BK289" i="5"/>
  <c r="J289" i="5"/>
  <c r="BE289" i="5"/>
  <c r="BI288" i="5"/>
  <c r="BH288" i="5"/>
  <c r="BG288" i="5"/>
  <c r="BF288" i="5"/>
  <c r="T288" i="5"/>
  <c r="T286" i="5" s="1"/>
  <c r="R288" i="5"/>
  <c r="P288" i="5"/>
  <c r="BK288" i="5"/>
  <c r="J288" i="5"/>
  <c r="BE288" i="5" s="1"/>
  <c r="BI287" i="5"/>
  <c r="BH287" i="5"/>
  <c r="BG287" i="5"/>
  <c r="BF287" i="5"/>
  <c r="T287" i="5"/>
  <c r="R287" i="5"/>
  <c r="R286" i="5" s="1"/>
  <c r="P287" i="5"/>
  <c r="BK287" i="5"/>
  <c r="BK286" i="5" s="1"/>
  <c r="J286" i="5" s="1"/>
  <c r="J70" i="5" s="1"/>
  <c r="J287" i="5"/>
  <c r="BE287" i="5"/>
  <c r="BI284" i="5"/>
  <c r="BH284" i="5"/>
  <c r="BG284" i="5"/>
  <c r="BF284" i="5"/>
  <c r="T284" i="5"/>
  <c r="R284" i="5"/>
  <c r="P284" i="5"/>
  <c r="BK284" i="5"/>
  <c r="J284" i="5"/>
  <c r="BE284" i="5"/>
  <c r="BI283" i="5"/>
  <c r="BH283" i="5"/>
  <c r="BG283" i="5"/>
  <c r="BF283" i="5"/>
  <c r="T283" i="5"/>
  <c r="R283" i="5"/>
  <c r="P283" i="5"/>
  <c r="BK283" i="5"/>
  <c r="J283" i="5"/>
  <c r="BE283" i="5" s="1"/>
  <c r="BI282" i="5"/>
  <c r="BH282" i="5"/>
  <c r="BG282" i="5"/>
  <c r="BF282" i="5"/>
  <c r="T282" i="5"/>
  <c r="R282" i="5"/>
  <c r="P282" i="5"/>
  <c r="BK282" i="5"/>
  <c r="J282" i="5"/>
  <c r="BE282" i="5"/>
  <c r="BI281" i="5"/>
  <c r="BH281" i="5"/>
  <c r="BG281" i="5"/>
  <c r="BF281" i="5"/>
  <c r="T281" i="5"/>
  <c r="R281" i="5"/>
  <c r="P281" i="5"/>
  <c r="BK281" i="5"/>
  <c r="J281" i="5"/>
  <c r="BE281" i="5" s="1"/>
  <c r="BI280" i="5"/>
  <c r="BH280" i="5"/>
  <c r="BG280" i="5"/>
  <c r="BF280" i="5"/>
  <c r="T280" i="5"/>
  <c r="R280" i="5"/>
  <c r="P280" i="5"/>
  <c r="BK280" i="5"/>
  <c r="J280" i="5"/>
  <c r="BE280" i="5"/>
  <c r="BI279" i="5"/>
  <c r="BH279" i="5"/>
  <c r="BG279" i="5"/>
  <c r="BF279" i="5"/>
  <c r="T279" i="5"/>
  <c r="R279" i="5"/>
  <c r="P279" i="5"/>
  <c r="BK279" i="5"/>
  <c r="J279" i="5"/>
  <c r="BE279" i="5" s="1"/>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P275" i="5"/>
  <c r="BK275" i="5"/>
  <c r="J275" i="5"/>
  <c r="BE275" i="5" s="1"/>
  <c r="BI274" i="5"/>
  <c r="BH274" i="5"/>
  <c r="BG274" i="5"/>
  <c r="BF274" i="5"/>
  <c r="T274" i="5"/>
  <c r="R274" i="5"/>
  <c r="P274" i="5"/>
  <c r="BK274" i="5"/>
  <c r="J274" i="5"/>
  <c r="BE274" i="5"/>
  <c r="BI273" i="5"/>
  <c r="BH273" i="5"/>
  <c r="BG273" i="5"/>
  <c r="BF273" i="5"/>
  <c r="T273" i="5"/>
  <c r="R273" i="5"/>
  <c r="P273" i="5"/>
  <c r="BK273" i="5"/>
  <c r="J273" i="5"/>
  <c r="BE273" i="5" s="1"/>
  <c r="BI272" i="5"/>
  <c r="BH272" i="5"/>
  <c r="BG272" i="5"/>
  <c r="BF272" i="5"/>
  <c r="T272" i="5"/>
  <c r="R272" i="5"/>
  <c r="P272" i="5"/>
  <c r="BK272" i="5"/>
  <c r="J272" i="5"/>
  <c r="BE272" i="5"/>
  <c r="BI271" i="5"/>
  <c r="BH271" i="5"/>
  <c r="BG271" i="5"/>
  <c r="BF271" i="5"/>
  <c r="T271" i="5"/>
  <c r="R271" i="5"/>
  <c r="P271" i="5"/>
  <c r="BK271" i="5"/>
  <c r="J271" i="5"/>
  <c r="BE271" i="5" s="1"/>
  <c r="BI270" i="5"/>
  <c r="BH270" i="5"/>
  <c r="BG270" i="5"/>
  <c r="BF270" i="5"/>
  <c r="T270" i="5"/>
  <c r="R270" i="5"/>
  <c r="P270" i="5"/>
  <c r="BK270" i="5"/>
  <c r="J270" i="5"/>
  <c r="BE270" i="5"/>
  <c r="BI269" i="5"/>
  <c r="BH269" i="5"/>
  <c r="BG269" i="5"/>
  <c r="BF269" i="5"/>
  <c r="T269" i="5"/>
  <c r="R269" i="5"/>
  <c r="P269" i="5"/>
  <c r="BK269" i="5"/>
  <c r="J269" i="5"/>
  <c r="BE269" i="5" s="1"/>
  <c r="BI268" i="5"/>
  <c r="BH268" i="5"/>
  <c r="BG268" i="5"/>
  <c r="BF268" i="5"/>
  <c r="T268" i="5"/>
  <c r="R268" i="5"/>
  <c r="P268" i="5"/>
  <c r="BK268" i="5"/>
  <c r="J268" i="5"/>
  <c r="BE268" i="5"/>
  <c r="BI267" i="5"/>
  <c r="BH267" i="5"/>
  <c r="BG267" i="5"/>
  <c r="BF267" i="5"/>
  <c r="T267" i="5"/>
  <c r="R267" i="5"/>
  <c r="P267" i="5"/>
  <c r="BK267" i="5"/>
  <c r="J267" i="5"/>
  <c r="BE267" i="5" s="1"/>
  <c r="BI266" i="5"/>
  <c r="BH266" i="5"/>
  <c r="BG266" i="5"/>
  <c r="BF266" i="5"/>
  <c r="T266" i="5"/>
  <c r="R266" i="5"/>
  <c r="P266" i="5"/>
  <c r="BK266" i="5"/>
  <c r="J266" i="5"/>
  <c r="BE266" i="5"/>
  <c r="BI265" i="5"/>
  <c r="BH265" i="5"/>
  <c r="BG265" i="5"/>
  <c r="BF265" i="5"/>
  <c r="T265" i="5"/>
  <c r="R265" i="5"/>
  <c r="P265" i="5"/>
  <c r="BK265" i="5"/>
  <c r="J265" i="5"/>
  <c r="BE265" i="5" s="1"/>
  <c r="BI264" i="5"/>
  <c r="BH264" i="5"/>
  <c r="BG264" i="5"/>
  <c r="BF264" i="5"/>
  <c r="T264" i="5"/>
  <c r="R264" i="5"/>
  <c r="P264" i="5"/>
  <c r="BK264" i="5"/>
  <c r="J264" i="5"/>
  <c r="BE264" i="5"/>
  <c r="BI263" i="5"/>
  <c r="BH263" i="5"/>
  <c r="BG263" i="5"/>
  <c r="BF263" i="5"/>
  <c r="T263" i="5"/>
  <c r="R263" i="5"/>
  <c r="P263" i="5"/>
  <c r="BK263" i="5"/>
  <c r="BK249" i="5" s="1"/>
  <c r="J249" i="5" s="1"/>
  <c r="J69" i="5" s="1"/>
  <c r="J263" i="5"/>
  <c r="BE263" i="5" s="1"/>
  <c r="BI262" i="5"/>
  <c r="BH262" i="5"/>
  <c r="BG262" i="5"/>
  <c r="BF262" i="5"/>
  <c r="T262" i="5"/>
  <c r="R262" i="5"/>
  <c r="P262" i="5"/>
  <c r="BK262" i="5"/>
  <c r="J262" i="5"/>
  <c r="BE262" i="5"/>
  <c r="BI260" i="5"/>
  <c r="BH260" i="5"/>
  <c r="BG260" i="5"/>
  <c r="BF260" i="5"/>
  <c r="T260" i="5"/>
  <c r="R260" i="5"/>
  <c r="P260" i="5"/>
  <c r="BK260" i="5"/>
  <c r="J260" i="5"/>
  <c r="BE260" i="5" s="1"/>
  <c r="BI258" i="5"/>
  <c r="BH258" i="5"/>
  <c r="BG258" i="5"/>
  <c r="BF258" i="5"/>
  <c r="T258" i="5"/>
  <c r="R258" i="5"/>
  <c r="P258" i="5"/>
  <c r="BK258" i="5"/>
  <c r="J258" i="5"/>
  <c r="BE258" i="5"/>
  <c r="BI256" i="5"/>
  <c r="BH256" i="5"/>
  <c r="BG256" i="5"/>
  <c r="BF256" i="5"/>
  <c r="T256" i="5"/>
  <c r="R256" i="5"/>
  <c r="P256" i="5"/>
  <c r="BK256" i="5"/>
  <c r="J256" i="5"/>
  <c r="BE256" i="5" s="1"/>
  <c r="BI255" i="5"/>
  <c r="BH255" i="5"/>
  <c r="BG255" i="5"/>
  <c r="BF255" i="5"/>
  <c r="T255" i="5"/>
  <c r="R255" i="5"/>
  <c r="P255" i="5"/>
  <c r="BK255" i="5"/>
  <c r="J255" i="5"/>
  <c r="BE255" i="5"/>
  <c r="BI253" i="5"/>
  <c r="BH253" i="5"/>
  <c r="BG253" i="5"/>
  <c r="BF253" i="5"/>
  <c r="T253" i="5"/>
  <c r="R253" i="5"/>
  <c r="P253" i="5"/>
  <c r="BK253" i="5"/>
  <c r="J253" i="5"/>
  <c r="BE253" i="5" s="1"/>
  <c r="BI251" i="5"/>
  <c r="BH251" i="5"/>
  <c r="BG251" i="5"/>
  <c r="BF251" i="5"/>
  <c r="T251" i="5"/>
  <c r="R251" i="5"/>
  <c r="R249" i="5" s="1"/>
  <c r="P251" i="5"/>
  <c r="BK251" i="5"/>
  <c r="J251" i="5"/>
  <c r="BE251" i="5"/>
  <c r="BI250" i="5"/>
  <c r="BH250" i="5"/>
  <c r="BG250" i="5"/>
  <c r="BF250" i="5"/>
  <c r="T250" i="5"/>
  <c r="R250" i="5"/>
  <c r="P250" i="5"/>
  <c r="BK250" i="5"/>
  <c r="J250" i="5"/>
  <c r="BE250" i="5"/>
  <c r="BI247" i="5"/>
  <c r="BH247" i="5"/>
  <c r="BG247" i="5"/>
  <c r="BF247" i="5"/>
  <c r="T247" i="5"/>
  <c r="R247" i="5"/>
  <c r="P247" i="5"/>
  <c r="BK247" i="5"/>
  <c r="J247" i="5"/>
  <c r="BE247" i="5" s="1"/>
  <c r="BI245" i="5"/>
  <c r="BH245" i="5"/>
  <c r="BG245" i="5"/>
  <c r="BF245" i="5"/>
  <c r="T245" i="5"/>
  <c r="R245" i="5"/>
  <c r="P245" i="5"/>
  <c r="BK245" i="5"/>
  <c r="J245" i="5"/>
  <c r="BE245" i="5"/>
  <c r="BI243" i="5"/>
  <c r="BH243" i="5"/>
  <c r="BG243" i="5"/>
  <c r="BF243" i="5"/>
  <c r="T243" i="5"/>
  <c r="R243" i="5"/>
  <c r="P243" i="5"/>
  <c r="BK243" i="5"/>
  <c r="J243" i="5"/>
  <c r="BE243" i="5" s="1"/>
  <c r="BI240" i="5"/>
  <c r="BH240" i="5"/>
  <c r="BG240" i="5"/>
  <c r="BF240" i="5"/>
  <c r="T240" i="5"/>
  <c r="R240" i="5"/>
  <c r="P240" i="5"/>
  <c r="BK240" i="5"/>
  <c r="J240" i="5"/>
  <c r="BE240" i="5"/>
  <c r="BI239" i="5"/>
  <c r="BH239" i="5"/>
  <c r="BG239" i="5"/>
  <c r="BF239" i="5"/>
  <c r="T239" i="5"/>
  <c r="R239" i="5"/>
  <c r="P239" i="5"/>
  <c r="BK239" i="5"/>
  <c r="J239" i="5"/>
  <c r="BE239" i="5" s="1"/>
  <c r="BI238" i="5"/>
  <c r="BH238" i="5"/>
  <c r="BG238" i="5"/>
  <c r="BF238" i="5"/>
  <c r="T238" i="5"/>
  <c r="R238" i="5"/>
  <c r="P238" i="5"/>
  <c r="BK238" i="5"/>
  <c r="J238" i="5"/>
  <c r="BE238" i="5"/>
  <c r="BI237" i="5"/>
  <c r="BH237" i="5"/>
  <c r="BG237" i="5"/>
  <c r="BF237" i="5"/>
  <c r="T237" i="5"/>
  <c r="R237" i="5"/>
  <c r="P237" i="5"/>
  <c r="BK237" i="5"/>
  <c r="J237" i="5"/>
  <c r="BE237" i="5" s="1"/>
  <c r="BI236" i="5"/>
  <c r="BH236" i="5"/>
  <c r="BG236" i="5"/>
  <c r="BF236" i="5"/>
  <c r="T236" i="5"/>
  <c r="R236" i="5"/>
  <c r="P236" i="5"/>
  <c r="BK236" i="5"/>
  <c r="J236" i="5"/>
  <c r="BE236" i="5"/>
  <c r="BI235" i="5"/>
  <c r="BH235" i="5"/>
  <c r="BG235" i="5"/>
  <c r="BF235" i="5"/>
  <c r="T235" i="5"/>
  <c r="R235" i="5"/>
  <c r="P235" i="5"/>
  <c r="BK235" i="5"/>
  <c r="J235" i="5"/>
  <c r="BE235" i="5" s="1"/>
  <c r="BI234" i="5"/>
  <c r="BH234" i="5"/>
  <c r="BG234" i="5"/>
  <c r="BF234" i="5"/>
  <c r="T234" i="5"/>
  <c r="R234" i="5"/>
  <c r="P234" i="5"/>
  <c r="BK234" i="5"/>
  <c r="J234" i="5"/>
  <c r="BE234" i="5"/>
  <c r="BI233" i="5"/>
  <c r="BH233" i="5"/>
  <c r="BG233" i="5"/>
  <c r="BF233" i="5"/>
  <c r="T233" i="5"/>
  <c r="R233" i="5"/>
  <c r="P233" i="5"/>
  <c r="BK233" i="5"/>
  <c r="J233" i="5"/>
  <c r="BE233" i="5" s="1"/>
  <c r="BI232" i="5"/>
  <c r="BH232" i="5"/>
  <c r="BG232" i="5"/>
  <c r="BF232" i="5"/>
  <c r="T232" i="5"/>
  <c r="R232" i="5"/>
  <c r="P232" i="5"/>
  <c r="BK232" i="5"/>
  <c r="J232" i="5"/>
  <c r="BE232" i="5"/>
  <c r="BI231" i="5"/>
  <c r="BH231" i="5"/>
  <c r="BG231" i="5"/>
  <c r="BF231" i="5"/>
  <c r="T231" i="5"/>
  <c r="R231" i="5"/>
  <c r="P231" i="5"/>
  <c r="BK231" i="5"/>
  <c r="J231" i="5"/>
  <c r="BE231" i="5" s="1"/>
  <c r="BI230" i="5"/>
  <c r="BH230" i="5"/>
  <c r="BG230" i="5"/>
  <c r="BF230" i="5"/>
  <c r="T230" i="5"/>
  <c r="R230" i="5"/>
  <c r="P230" i="5"/>
  <c r="BK230" i="5"/>
  <c r="J230" i="5"/>
  <c r="BE230" i="5"/>
  <c r="BI229" i="5"/>
  <c r="BH229" i="5"/>
  <c r="BG229" i="5"/>
  <c r="BF229" i="5"/>
  <c r="T229" i="5"/>
  <c r="R229" i="5"/>
  <c r="P229" i="5"/>
  <c r="BK229" i="5"/>
  <c r="J229" i="5"/>
  <c r="BE229" i="5" s="1"/>
  <c r="BI228" i="5"/>
  <c r="BH228" i="5"/>
  <c r="BG228" i="5"/>
  <c r="BF228" i="5"/>
  <c r="T228" i="5"/>
  <c r="R228" i="5"/>
  <c r="P228" i="5"/>
  <c r="BK228" i="5"/>
  <c r="J228" i="5"/>
  <c r="BE228" i="5"/>
  <c r="BI227" i="5"/>
  <c r="BH227" i="5"/>
  <c r="BG227" i="5"/>
  <c r="BF227" i="5"/>
  <c r="T227" i="5"/>
  <c r="R227" i="5"/>
  <c r="P227" i="5"/>
  <c r="BK227" i="5"/>
  <c r="J227" i="5"/>
  <c r="BE227" i="5" s="1"/>
  <c r="BI226" i="5"/>
  <c r="BH226" i="5"/>
  <c r="BG226" i="5"/>
  <c r="BF226" i="5"/>
  <c r="T226" i="5"/>
  <c r="R226" i="5"/>
  <c r="P226" i="5"/>
  <c r="BK226" i="5"/>
  <c r="J226" i="5"/>
  <c r="BE226" i="5"/>
  <c r="BI225" i="5"/>
  <c r="BH225" i="5"/>
  <c r="BG225" i="5"/>
  <c r="BF225" i="5"/>
  <c r="T225" i="5"/>
  <c r="R225" i="5"/>
  <c r="P225" i="5"/>
  <c r="BK225" i="5"/>
  <c r="J225" i="5"/>
  <c r="BE225" i="5" s="1"/>
  <c r="BI224" i="5"/>
  <c r="BH224" i="5"/>
  <c r="BG224" i="5"/>
  <c r="BF224" i="5"/>
  <c r="T224" i="5"/>
  <c r="R224" i="5"/>
  <c r="P224" i="5"/>
  <c r="BK224" i="5"/>
  <c r="J224" i="5"/>
  <c r="BE224" i="5"/>
  <c r="BI223" i="5"/>
  <c r="BH223" i="5"/>
  <c r="BG223" i="5"/>
  <c r="BF223" i="5"/>
  <c r="T223" i="5"/>
  <c r="R223" i="5"/>
  <c r="P223" i="5"/>
  <c r="BK223" i="5"/>
  <c r="J223" i="5"/>
  <c r="BE223" i="5" s="1"/>
  <c r="BI221" i="5"/>
  <c r="BH221" i="5"/>
  <c r="BG221" i="5"/>
  <c r="BF221" i="5"/>
  <c r="T221" i="5"/>
  <c r="R221" i="5"/>
  <c r="P221" i="5"/>
  <c r="BK221" i="5"/>
  <c r="J221" i="5"/>
  <c r="BE221" i="5"/>
  <c r="BI219" i="5"/>
  <c r="BH219" i="5"/>
  <c r="BG219" i="5"/>
  <c r="BF219" i="5"/>
  <c r="T219" i="5"/>
  <c r="R219" i="5"/>
  <c r="P219" i="5"/>
  <c r="BK219" i="5"/>
  <c r="J219" i="5"/>
  <c r="BE219" i="5" s="1"/>
  <c r="BI217" i="5"/>
  <c r="BH217" i="5"/>
  <c r="BG217" i="5"/>
  <c r="BF217" i="5"/>
  <c r="T217" i="5"/>
  <c r="R217" i="5"/>
  <c r="P217" i="5"/>
  <c r="BK217" i="5"/>
  <c r="J217" i="5"/>
  <c r="BE217" i="5"/>
  <c r="BI216" i="5"/>
  <c r="BH216" i="5"/>
  <c r="BG216" i="5"/>
  <c r="BF216" i="5"/>
  <c r="T216" i="5"/>
  <c r="R216" i="5"/>
  <c r="P216" i="5"/>
  <c r="BK216" i="5"/>
  <c r="J216" i="5"/>
  <c r="BE216" i="5" s="1"/>
  <c r="BI215" i="5"/>
  <c r="BH215" i="5"/>
  <c r="BG215" i="5"/>
  <c r="BF215" i="5"/>
  <c r="T215" i="5"/>
  <c r="R215" i="5"/>
  <c r="P215" i="5"/>
  <c r="BK215" i="5"/>
  <c r="J215" i="5"/>
  <c r="BE215" i="5"/>
  <c r="BI214" i="5"/>
  <c r="BH214" i="5"/>
  <c r="BG214" i="5"/>
  <c r="BF214" i="5"/>
  <c r="T214" i="5"/>
  <c r="R214" i="5"/>
  <c r="P214" i="5"/>
  <c r="BK214" i="5"/>
  <c r="J214" i="5"/>
  <c r="BE214" i="5" s="1"/>
  <c r="BI213" i="5"/>
  <c r="BH213" i="5"/>
  <c r="BG213" i="5"/>
  <c r="BF213" i="5"/>
  <c r="T213" i="5"/>
  <c r="R213" i="5"/>
  <c r="P213" i="5"/>
  <c r="BK213" i="5"/>
  <c r="J213" i="5"/>
  <c r="BE213" i="5"/>
  <c r="BI211" i="5"/>
  <c r="BH211" i="5"/>
  <c r="BG211" i="5"/>
  <c r="BF211" i="5"/>
  <c r="T211" i="5"/>
  <c r="R211" i="5"/>
  <c r="P211" i="5"/>
  <c r="BK211" i="5"/>
  <c r="J211" i="5"/>
  <c r="BE211" i="5" s="1"/>
  <c r="BI209" i="5"/>
  <c r="BH209" i="5"/>
  <c r="BG209" i="5"/>
  <c r="BF209" i="5"/>
  <c r="T209" i="5"/>
  <c r="R209" i="5"/>
  <c r="P209" i="5"/>
  <c r="BK209" i="5"/>
  <c r="J209" i="5"/>
  <c r="BE209" i="5"/>
  <c r="BI207" i="5"/>
  <c r="BH207" i="5"/>
  <c r="BG207" i="5"/>
  <c r="BF207" i="5"/>
  <c r="T207" i="5"/>
  <c r="R207" i="5"/>
  <c r="P207" i="5"/>
  <c r="BK207" i="5"/>
  <c r="J207" i="5"/>
  <c r="BE207" i="5" s="1"/>
  <c r="BI204" i="5"/>
  <c r="BH204" i="5"/>
  <c r="BG204" i="5"/>
  <c r="BF204" i="5"/>
  <c r="T204" i="5"/>
  <c r="R204" i="5"/>
  <c r="P204" i="5"/>
  <c r="BK204" i="5"/>
  <c r="J204" i="5"/>
  <c r="BE204" i="5"/>
  <c r="BI201" i="5"/>
  <c r="BH201" i="5"/>
  <c r="BG201" i="5"/>
  <c r="BF201" i="5"/>
  <c r="T201" i="5"/>
  <c r="R201" i="5"/>
  <c r="P201" i="5"/>
  <c r="BK201" i="5"/>
  <c r="J201" i="5"/>
  <c r="BE201" i="5" s="1"/>
  <c r="BI198" i="5"/>
  <c r="BH198" i="5"/>
  <c r="BG198" i="5"/>
  <c r="BF198" i="5"/>
  <c r="T198" i="5"/>
  <c r="R198" i="5"/>
  <c r="P198" i="5"/>
  <c r="BK198" i="5"/>
  <c r="J198" i="5"/>
  <c r="BE198" i="5"/>
  <c r="BI196" i="5"/>
  <c r="BH196" i="5"/>
  <c r="BG196" i="5"/>
  <c r="BF196" i="5"/>
  <c r="T196" i="5"/>
  <c r="R196" i="5"/>
  <c r="P196" i="5"/>
  <c r="BK196" i="5"/>
  <c r="J196" i="5"/>
  <c r="BE196" i="5" s="1"/>
  <c r="BI193" i="5"/>
  <c r="BH193" i="5"/>
  <c r="BG193" i="5"/>
  <c r="BF193" i="5"/>
  <c r="T193" i="5"/>
  <c r="R193" i="5"/>
  <c r="P193" i="5"/>
  <c r="BK193" i="5"/>
  <c r="J193" i="5"/>
  <c r="BE193" i="5"/>
  <c r="BI191" i="5"/>
  <c r="BH191" i="5"/>
  <c r="BG191" i="5"/>
  <c r="BF191" i="5"/>
  <c r="T191" i="5"/>
  <c r="R191" i="5"/>
  <c r="P191" i="5"/>
  <c r="BK191" i="5"/>
  <c r="BK173" i="5" s="1"/>
  <c r="J173" i="5" s="1"/>
  <c r="J68" i="5" s="1"/>
  <c r="J191" i="5"/>
  <c r="BE191" i="5" s="1"/>
  <c r="BI188" i="5"/>
  <c r="BH188" i="5"/>
  <c r="BG188" i="5"/>
  <c r="BF188" i="5"/>
  <c r="T188" i="5"/>
  <c r="R188" i="5"/>
  <c r="P188" i="5"/>
  <c r="BK188" i="5"/>
  <c r="J188" i="5"/>
  <c r="BE188" i="5"/>
  <c r="BI185" i="5"/>
  <c r="BH185" i="5"/>
  <c r="BG185" i="5"/>
  <c r="BF185" i="5"/>
  <c r="T185" i="5"/>
  <c r="R185" i="5"/>
  <c r="P185" i="5"/>
  <c r="BK185" i="5"/>
  <c r="J185" i="5"/>
  <c r="BE185" i="5" s="1"/>
  <c r="BI182" i="5"/>
  <c r="BH182" i="5"/>
  <c r="BG182" i="5"/>
  <c r="BF182" i="5"/>
  <c r="T182" i="5"/>
  <c r="R182" i="5"/>
  <c r="P182" i="5"/>
  <c r="BK182" i="5"/>
  <c r="J182" i="5"/>
  <c r="BE182" i="5"/>
  <c r="BI179" i="5"/>
  <c r="BH179" i="5"/>
  <c r="BG179" i="5"/>
  <c r="BF179" i="5"/>
  <c r="T179" i="5"/>
  <c r="R179" i="5"/>
  <c r="P179" i="5"/>
  <c r="BK179" i="5"/>
  <c r="J179" i="5"/>
  <c r="BE179" i="5" s="1"/>
  <c r="BI178" i="5"/>
  <c r="BH178" i="5"/>
  <c r="BG178" i="5"/>
  <c r="BF178" i="5"/>
  <c r="T178" i="5"/>
  <c r="R178" i="5"/>
  <c r="P178" i="5"/>
  <c r="BK178" i="5"/>
  <c r="J178" i="5"/>
  <c r="BE178" i="5"/>
  <c r="BI176" i="5"/>
  <c r="BH176" i="5"/>
  <c r="BG176" i="5"/>
  <c r="BF176" i="5"/>
  <c r="T176" i="5"/>
  <c r="R176" i="5"/>
  <c r="P176" i="5"/>
  <c r="BK176" i="5"/>
  <c r="J176" i="5"/>
  <c r="BE176" i="5" s="1"/>
  <c r="BI175" i="5"/>
  <c r="BH175" i="5"/>
  <c r="BG175" i="5"/>
  <c r="BF175" i="5"/>
  <c r="T175" i="5"/>
  <c r="R175" i="5"/>
  <c r="R173" i="5" s="1"/>
  <c r="P175" i="5"/>
  <c r="BK175" i="5"/>
  <c r="J175" i="5"/>
  <c r="BE175" i="5"/>
  <c r="BI174" i="5"/>
  <c r="BH174" i="5"/>
  <c r="BG174" i="5"/>
  <c r="BF174" i="5"/>
  <c r="T174" i="5"/>
  <c r="R174" i="5"/>
  <c r="P174" i="5"/>
  <c r="BK174" i="5"/>
  <c r="J174" i="5"/>
  <c r="BE174" i="5"/>
  <c r="BI171" i="5"/>
  <c r="BH171" i="5"/>
  <c r="BG171" i="5"/>
  <c r="BF171" i="5"/>
  <c r="T171" i="5"/>
  <c r="R171" i="5"/>
  <c r="P171" i="5"/>
  <c r="BK171" i="5"/>
  <c r="J171" i="5"/>
  <c r="BE171" i="5" s="1"/>
  <c r="BI169" i="5"/>
  <c r="BH169" i="5"/>
  <c r="BG169" i="5"/>
  <c r="BF169" i="5"/>
  <c r="T169" i="5"/>
  <c r="R169" i="5"/>
  <c r="P169" i="5"/>
  <c r="BK169" i="5"/>
  <c r="J169" i="5"/>
  <c r="BE169" i="5"/>
  <c r="BI168" i="5"/>
  <c r="BH168" i="5"/>
  <c r="BG168" i="5"/>
  <c r="BF168" i="5"/>
  <c r="T168" i="5"/>
  <c r="R168" i="5"/>
  <c r="P168" i="5"/>
  <c r="BK168" i="5"/>
  <c r="J168" i="5"/>
  <c r="BE168" i="5" s="1"/>
  <c r="BI166" i="5"/>
  <c r="BH166" i="5"/>
  <c r="BG166" i="5"/>
  <c r="BF166" i="5"/>
  <c r="T166" i="5"/>
  <c r="R166" i="5"/>
  <c r="P166" i="5"/>
  <c r="BK166" i="5"/>
  <c r="J166" i="5"/>
  <c r="BE166" i="5"/>
  <c r="BI164" i="5"/>
  <c r="BH164" i="5"/>
  <c r="BG164" i="5"/>
  <c r="BF164" i="5"/>
  <c r="T164" i="5"/>
  <c r="R164" i="5"/>
  <c r="P164" i="5"/>
  <c r="BK164" i="5"/>
  <c r="J164" i="5"/>
  <c r="BE164" i="5" s="1"/>
  <c r="BI162" i="5"/>
  <c r="BH162" i="5"/>
  <c r="BG162" i="5"/>
  <c r="BF162" i="5"/>
  <c r="T162" i="5"/>
  <c r="R162" i="5"/>
  <c r="P162" i="5"/>
  <c r="BK162" i="5"/>
  <c r="J162" i="5"/>
  <c r="BE162" i="5"/>
  <c r="BI161" i="5"/>
  <c r="BH161" i="5"/>
  <c r="BG161" i="5"/>
  <c r="BF161" i="5"/>
  <c r="T161" i="5"/>
  <c r="R161" i="5"/>
  <c r="P161" i="5"/>
  <c r="BK161" i="5"/>
  <c r="J161" i="5"/>
  <c r="BE161" i="5" s="1"/>
  <c r="BI160" i="5"/>
  <c r="BH160" i="5"/>
  <c r="BG160" i="5"/>
  <c r="BF160" i="5"/>
  <c r="T160" i="5"/>
  <c r="R160" i="5"/>
  <c r="P160" i="5"/>
  <c r="BK160" i="5"/>
  <c r="J160" i="5"/>
  <c r="BE160" i="5"/>
  <c r="BI159" i="5"/>
  <c r="BH159" i="5"/>
  <c r="BG159" i="5"/>
  <c r="BF159" i="5"/>
  <c r="T159" i="5"/>
  <c r="R159" i="5"/>
  <c r="P159" i="5"/>
  <c r="BK159" i="5"/>
  <c r="J159" i="5"/>
  <c r="BE159" i="5" s="1"/>
  <c r="BI158" i="5"/>
  <c r="BH158" i="5"/>
  <c r="BG158" i="5"/>
  <c r="BF158" i="5"/>
  <c r="T158" i="5"/>
  <c r="R158" i="5"/>
  <c r="P158" i="5"/>
  <c r="BK158" i="5"/>
  <c r="J158" i="5"/>
  <c r="BE158" i="5"/>
  <c r="BI157" i="5"/>
  <c r="BH157" i="5"/>
  <c r="BG157" i="5"/>
  <c r="BF157" i="5"/>
  <c r="T157" i="5"/>
  <c r="R157" i="5"/>
  <c r="P157" i="5"/>
  <c r="BK157" i="5"/>
  <c r="J157" i="5"/>
  <c r="BE157" i="5" s="1"/>
  <c r="BI155" i="5"/>
  <c r="BH155" i="5"/>
  <c r="BG155" i="5"/>
  <c r="BF155" i="5"/>
  <c r="T155" i="5"/>
  <c r="R155" i="5"/>
  <c r="P155" i="5"/>
  <c r="BK155" i="5"/>
  <c r="J155" i="5"/>
  <c r="BE155" i="5"/>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8" i="5"/>
  <c r="BH148" i="5"/>
  <c r="BG148" i="5"/>
  <c r="BF148" i="5"/>
  <c r="T148" i="5"/>
  <c r="R148" i="5"/>
  <c r="P148" i="5"/>
  <c r="BK148" i="5"/>
  <c r="J148" i="5"/>
  <c r="BE148" i="5"/>
  <c r="BI147" i="5"/>
  <c r="BH147" i="5"/>
  <c r="BG147" i="5"/>
  <c r="BF147" i="5"/>
  <c r="T147" i="5"/>
  <c r="R147" i="5"/>
  <c r="P147" i="5"/>
  <c r="BK147" i="5"/>
  <c r="J147" i="5"/>
  <c r="BE147" i="5" s="1"/>
  <c r="BI146" i="5"/>
  <c r="BH146" i="5"/>
  <c r="BG146" i="5"/>
  <c r="BF146" i="5"/>
  <c r="T146" i="5"/>
  <c r="R146" i="5"/>
  <c r="P146" i="5"/>
  <c r="BK146" i="5"/>
  <c r="J146" i="5"/>
  <c r="BE146" i="5"/>
  <c r="BI144" i="5"/>
  <c r="BH144" i="5"/>
  <c r="BG144" i="5"/>
  <c r="BF144" i="5"/>
  <c r="T144" i="5"/>
  <c r="R144" i="5"/>
  <c r="P144" i="5"/>
  <c r="BK144" i="5"/>
  <c r="J144" i="5"/>
  <c r="BE144" i="5" s="1"/>
  <c r="BI142" i="5"/>
  <c r="BH142" i="5"/>
  <c r="BG142" i="5"/>
  <c r="BF142" i="5"/>
  <c r="T142" i="5"/>
  <c r="R142" i="5"/>
  <c r="P142" i="5"/>
  <c r="BK142" i="5"/>
  <c r="J142" i="5"/>
  <c r="BE142" i="5"/>
  <c r="BI140" i="5"/>
  <c r="BH140" i="5"/>
  <c r="BG140" i="5"/>
  <c r="BF140" i="5"/>
  <c r="T140" i="5"/>
  <c r="R140" i="5"/>
  <c r="P140" i="5"/>
  <c r="BK140" i="5"/>
  <c r="J140" i="5"/>
  <c r="BE140"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P133" i="5"/>
  <c r="BK133" i="5"/>
  <c r="J133" i="5"/>
  <c r="BE133" i="5"/>
  <c r="BI131" i="5"/>
  <c r="BH131" i="5"/>
  <c r="BG131" i="5"/>
  <c r="BF131" i="5"/>
  <c r="T131" i="5"/>
  <c r="R131" i="5"/>
  <c r="P131" i="5"/>
  <c r="BK131" i="5"/>
  <c r="J131" i="5"/>
  <c r="BE131" i="5" s="1"/>
  <c r="BI128" i="5"/>
  <c r="BH128" i="5"/>
  <c r="BG128" i="5"/>
  <c r="BF128" i="5"/>
  <c r="T128" i="5"/>
  <c r="R128" i="5"/>
  <c r="P128" i="5"/>
  <c r="BK128" i="5"/>
  <c r="J128" i="5"/>
  <c r="BE128" i="5"/>
  <c r="BI126" i="5"/>
  <c r="BH126" i="5"/>
  <c r="BG126" i="5"/>
  <c r="BF126" i="5"/>
  <c r="T126" i="5"/>
  <c r="R126" i="5"/>
  <c r="P126" i="5"/>
  <c r="BK126" i="5"/>
  <c r="J126" i="5"/>
  <c r="BE126" i="5" s="1"/>
  <c r="BI125" i="5"/>
  <c r="BH125" i="5"/>
  <c r="BG125" i="5"/>
  <c r="BF125" i="5"/>
  <c r="T125" i="5"/>
  <c r="R125" i="5"/>
  <c r="P125" i="5"/>
  <c r="BK125" i="5"/>
  <c r="J125" i="5"/>
  <c r="BE125" i="5"/>
  <c r="BI123" i="5"/>
  <c r="BH123" i="5"/>
  <c r="BG123" i="5"/>
  <c r="BF123" i="5"/>
  <c r="J34" i="5" s="1"/>
  <c r="AW58" i="1" s="1"/>
  <c r="T123" i="5"/>
  <c r="R123" i="5"/>
  <c r="P123" i="5"/>
  <c r="BK123" i="5"/>
  <c r="J123" i="5"/>
  <c r="BE123" i="5"/>
  <c r="BI119" i="5"/>
  <c r="BH119" i="5"/>
  <c r="BG119" i="5"/>
  <c r="BF119" i="5"/>
  <c r="T119" i="5"/>
  <c r="T118" i="5"/>
  <c r="R119" i="5"/>
  <c r="R118" i="5" s="1"/>
  <c r="P119" i="5"/>
  <c r="P118" i="5"/>
  <c r="BK119" i="5"/>
  <c r="BK118" i="5" s="1"/>
  <c r="J118" i="5" s="1"/>
  <c r="J65" i="5" s="1"/>
  <c r="J119" i="5"/>
  <c r="BE119" i="5"/>
  <c r="F33" i="5" s="1"/>
  <c r="AZ58" i="1" s="1"/>
  <c r="BI116" i="5"/>
  <c r="BH116" i="5"/>
  <c r="BG116" i="5"/>
  <c r="BF116" i="5"/>
  <c r="T116" i="5"/>
  <c r="R116" i="5"/>
  <c r="P116" i="5"/>
  <c r="BK116" i="5"/>
  <c r="J116" i="5"/>
  <c r="BE116" i="5"/>
  <c r="BI114" i="5"/>
  <c r="BH114" i="5"/>
  <c r="BG114" i="5"/>
  <c r="BF114" i="5"/>
  <c r="T114" i="5"/>
  <c r="T110" i="5" s="1"/>
  <c r="R114" i="5"/>
  <c r="P114" i="5"/>
  <c r="BK114" i="5"/>
  <c r="J114" i="5"/>
  <c r="BE114" i="5" s="1"/>
  <c r="BI111" i="5"/>
  <c r="BH111" i="5"/>
  <c r="BG111" i="5"/>
  <c r="BF111" i="5"/>
  <c r="T111" i="5"/>
  <c r="R111" i="5"/>
  <c r="R110" i="5" s="1"/>
  <c r="P111" i="5"/>
  <c r="P110" i="5"/>
  <c r="BK111" i="5"/>
  <c r="J111" i="5"/>
  <c r="BE111" i="5" s="1"/>
  <c r="BI109" i="5"/>
  <c r="BH109" i="5"/>
  <c r="BG109" i="5"/>
  <c r="BF109" i="5"/>
  <c r="T109" i="5"/>
  <c r="R109" i="5"/>
  <c r="P109" i="5"/>
  <c r="BK109" i="5"/>
  <c r="J109" i="5"/>
  <c r="BE109" i="5"/>
  <c r="BI107" i="5"/>
  <c r="BH107" i="5"/>
  <c r="BG107" i="5"/>
  <c r="BF107" i="5"/>
  <c r="T107" i="5"/>
  <c r="R107" i="5"/>
  <c r="P107" i="5"/>
  <c r="BK107" i="5"/>
  <c r="J107" i="5"/>
  <c r="BE107" i="5" s="1"/>
  <c r="BI105" i="5"/>
  <c r="BH105" i="5"/>
  <c r="BG105" i="5"/>
  <c r="BF105" i="5"/>
  <c r="T105" i="5"/>
  <c r="R105" i="5"/>
  <c r="R102" i="5" s="1"/>
  <c r="P105" i="5"/>
  <c r="BK105" i="5"/>
  <c r="J105" i="5"/>
  <c r="BE105" i="5"/>
  <c r="BI103" i="5"/>
  <c r="BH103" i="5"/>
  <c r="BG103" i="5"/>
  <c r="BF103" i="5"/>
  <c r="T103" i="5"/>
  <c r="R103" i="5"/>
  <c r="P103" i="5"/>
  <c r="P102" i="5" s="1"/>
  <c r="BK103" i="5"/>
  <c r="BK102" i="5"/>
  <c r="J102" i="5" s="1"/>
  <c r="J63" i="5" s="1"/>
  <c r="J103" i="5"/>
  <c r="BE103" i="5"/>
  <c r="BI99" i="5"/>
  <c r="BH99" i="5"/>
  <c r="BG99" i="5"/>
  <c r="BF99" i="5"/>
  <c r="T99" i="5"/>
  <c r="T98" i="5" s="1"/>
  <c r="R99" i="5"/>
  <c r="R98" i="5"/>
  <c r="P99" i="5"/>
  <c r="P98" i="5" s="1"/>
  <c r="BK99" i="5"/>
  <c r="BK98" i="5"/>
  <c r="J98" i="5" s="1"/>
  <c r="J62" i="5" s="1"/>
  <c r="J99" i="5"/>
  <c r="BE99" i="5"/>
  <c r="BI97" i="5"/>
  <c r="BH97" i="5"/>
  <c r="BG97" i="5"/>
  <c r="BF97" i="5"/>
  <c r="T97" i="5"/>
  <c r="R97" i="5"/>
  <c r="P97" i="5"/>
  <c r="BK97" i="5"/>
  <c r="J97" i="5"/>
  <c r="BE97" i="5" s="1"/>
  <c r="BI96" i="5"/>
  <c r="BH96" i="5"/>
  <c r="BG96" i="5"/>
  <c r="BF96" i="5"/>
  <c r="T96" i="5"/>
  <c r="R96" i="5"/>
  <c r="P96" i="5"/>
  <c r="BK96" i="5"/>
  <c r="J96" i="5"/>
  <c r="BE96" i="5"/>
  <c r="BI94" i="5"/>
  <c r="BH94" i="5"/>
  <c r="BG94" i="5"/>
  <c r="BF94" i="5"/>
  <c r="T94" i="5"/>
  <c r="R94" i="5"/>
  <c r="P94" i="5"/>
  <c r="BK94" i="5"/>
  <c r="J94" i="5"/>
  <c r="BE94" i="5" s="1"/>
  <c r="BI93" i="5"/>
  <c r="BH93" i="5"/>
  <c r="BG93" i="5"/>
  <c r="BF93" i="5"/>
  <c r="T93" i="5"/>
  <c r="R93" i="5"/>
  <c r="R92" i="5" s="1"/>
  <c r="R91" i="5" s="1"/>
  <c r="P93" i="5"/>
  <c r="BK93" i="5"/>
  <c r="J93" i="5"/>
  <c r="BE93" i="5" s="1"/>
  <c r="J86" i="5"/>
  <c r="F84" i="5"/>
  <c r="E82" i="5"/>
  <c r="J54" i="5"/>
  <c r="F52" i="5"/>
  <c r="E50" i="5"/>
  <c r="J24" i="5"/>
  <c r="E24" i="5"/>
  <c r="J55" i="5" s="1"/>
  <c r="J87" i="5"/>
  <c r="J23" i="5"/>
  <c r="J18" i="5"/>
  <c r="E18" i="5"/>
  <c r="J17" i="5"/>
  <c r="J15" i="5"/>
  <c r="E15" i="5"/>
  <c r="F86" i="5"/>
  <c r="F54" i="5"/>
  <c r="J14" i="5"/>
  <c r="J12" i="5"/>
  <c r="J84" i="5"/>
  <c r="J52" i="5"/>
  <c r="E7" i="5"/>
  <c r="J37" i="4"/>
  <c r="J36" i="4"/>
  <c r="AY57" i="1" s="1"/>
  <c r="J35" i="4"/>
  <c r="AX57" i="1"/>
  <c r="BI583" i="4"/>
  <c r="BH583" i="4"/>
  <c r="BG583" i="4"/>
  <c r="BF583" i="4"/>
  <c r="T583" i="4"/>
  <c r="T582" i="4" s="1"/>
  <c r="R583" i="4"/>
  <c r="R582" i="4"/>
  <c r="P583" i="4"/>
  <c r="P582" i="4" s="1"/>
  <c r="BK583" i="4"/>
  <c r="BK582" i="4"/>
  <c r="J582" i="4"/>
  <c r="J116" i="4" s="1"/>
  <c r="J583" i="4"/>
  <c r="BE583" i="4"/>
  <c r="BI581" i="4"/>
  <c r="BH581" i="4"/>
  <c r="BG581" i="4"/>
  <c r="BF581" i="4"/>
  <c r="T581" i="4"/>
  <c r="R581" i="4"/>
  <c r="P581" i="4"/>
  <c r="BK581" i="4"/>
  <c r="J581" i="4"/>
  <c r="BE581" i="4" s="1"/>
  <c r="BI580" i="4"/>
  <c r="BH580" i="4"/>
  <c r="BG580" i="4"/>
  <c r="BF580" i="4"/>
  <c r="T580" i="4"/>
  <c r="R580" i="4"/>
  <c r="P580" i="4"/>
  <c r="BK580" i="4"/>
  <c r="J580" i="4"/>
  <c r="BE580" i="4"/>
  <c r="BI579" i="4"/>
  <c r="BH579" i="4"/>
  <c r="BG579" i="4"/>
  <c r="BF579" i="4"/>
  <c r="T579" i="4"/>
  <c r="R579" i="4"/>
  <c r="P579" i="4"/>
  <c r="BK579" i="4"/>
  <c r="J579" i="4"/>
  <c r="BE579" i="4" s="1"/>
  <c r="BI578" i="4"/>
  <c r="BH578" i="4"/>
  <c r="BG578" i="4"/>
  <c r="BF578" i="4"/>
  <c r="T578" i="4"/>
  <c r="R578" i="4"/>
  <c r="P578" i="4"/>
  <c r="BK578" i="4"/>
  <c r="J578" i="4"/>
  <c r="BE578" i="4"/>
  <c r="BI577" i="4"/>
  <c r="BH577" i="4"/>
  <c r="BG577" i="4"/>
  <c r="BF577" i="4"/>
  <c r="T577" i="4"/>
  <c r="R577" i="4"/>
  <c r="P577" i="4"/>
  <c r="BK577" i="4"/>
  <c r="J577" i="4"/>
  <c r="BE577" i="4" s="1"/>
  <c r="BI576" i="4"/>
  <c r="BH576" i="4"/>
  <c r="BG576" i="4"/>
  <c r="BF576" i="4"/>
  <c r="T576" i="4"/>
  <c r="R576" i="4"/>
  <c r="P576" i="4"/>
  <c r="BK576" i="4"/>
  <c r="J576" i="4"/>
  <c r="BE576" i="4"/>
  <c r="BI575" i="4"/>
  <c r="BH575" i="4"/>
  <c r="BG575" i="4"/>
  <c r="BF575" i="4"/>
  <c r="T575" i="4"/>
  <c r="T573" i="4" s="1"/>
  <c r="R575" i="4"/>
  <c r="P575" i="4"/>
  <c r="BK575" i="4"/>
  <c r="J575" i="4"/>
  <c r="BE575" i="4" s="1"/>
  <c r="BI574" i="4"/>
  <c r="BH574" i="4"/>
  <c r="BG574" i="4"/>
  <c r="BF574" i="4"/>
  <c r="T574" i="4"/>
  <c r="R574" i="4"/>
  <c r="P574" i="4"/>
  <c r="P573" i="4"/>
  <c r="BK574" i="4"/>
  <c r="J574" i="4"/>
  <c r="BE574" i="4" s="1"/>
  <c r="BI572" i="4"/>
  <c r="BH572" i="4"/>
  <c r="BG572" i="4"/>
  <c r="BF572" i="4"/>
  <c r="T572" i="4"/>
  <c r="R572" i="4"/>
  <c r="P572" i="4"/>
  <c r="P569" i="4" s="1"/>
  <c r="BK572" i="4"/>
  <c r="J572" i="4"/>
  <c r="BE572" i="4"/>
  <c r="BI571" i="4"/>
  <c r="BH571" i="4"/>
  <c r="BG571" i="4"/>
  <c r="BF571" i="4"/>
  <c r="T571" i="4"/>
  <c r="R571" i="4"/>
  <c r="P571" i="4"/>
  <c r="BK571" i="4"/>
  <c r="J571" i="4"/>
  <c r="BE571" i="4" s="1"/>
  <c r="BI570" i="4"/>
  <c r="BH570" i="4"/>
  <c r="BG570" i="4"/>
  <c r="BF570" i="4"/>
  <c r="T570" i="4"/>
  <c r="T569" i="4"/>
  <c r="R570" i="4"/>
  <c r="R569" i="4" s="1"/>
  <c r="P570" i="4"/>
  <c r="BK570" i="4"/>
  <c r="BK569" i="4" s="1"/>
  <c r="J569" i="4" s="1"/>
  <c r="J114" i="4" s="1"/>
  <c r="J570" i="4"/>
  <c r="BE570" i="4"/>
  <c r="BI568" i="4"/>
  <c r="BH568" i="4"/>
  <c r="BG568" i="4"/>
  <c r="BF568" i="4"/>
  <c r="T568" i="4"/>
  <c r="R568" i="4"/>
  <c r="P568" i="4"/>
  <c r="BK568" i="4"/>
  <c r="J568" i="4"/>
  <c r="BE568" i="4"/>
  <c r="BI566" i="4"/>
  <c r="BH566" i="4"/>
  <c r="BG566" i="4"/>
  <c r="BF566" i="4"/>
  <c r="T566" i="4"/>
  <c r="R566" i="4"/>
  <c r="P566" i="4"/>
  <c r="BK566" i="4"/>
  <c r="J566" i="4"/>
  <c r="BE566" i="4" s="1"/>
  <c r="BI564" i="4"/>
  <c r="BH564" i="4"/>
  <c r="BG564" i="4"/>
  <c r="BF564" i="4"/>
  <c r="T564" i="4"/>
  <c r="T563" i="4"/>
  <c r="R564" i="4"/>
  <c r="R563" i="4" s="1"/>
  <c r="P564" i="4"/>
  <c r="P563" i="4"/>
  <c r="BK564" i="4"/>
  <c r="J564" i="4"/>
  <c r="BE564" i="4" s="1"/>
  <c r="BI561" i="4"/>
  <c r="BH561" i="4"/>
  <c r="BG561" i="4"/>
  <c r="BF561" i="4"/>
  <c r="T561" i="4"/>
  <c r="R561" i="4"/>
  <c r="P561" i="4"/>
  <c r="BK561" i="4"/>
  <c r="J561" i="4"/>
  <c r="BE561" i="4"/>
  <c r="BI560" i="4"/>
  <c r="BH560" i="4"/>
  <c r="BG560" i="4"/>
  <c r="BF560" i="4"/>
  <c r="T560" i="4"/>
  <c r="R560" i="4"/>
  <c r="P560" i="4"/>
  <c r="BK560" i="4"/>
  <c r="J560" i="4"/>
  <c r="BE560" i="4" s="1"/>
  <c r="BI559" i="4"/>
  <c r="BH559" i="4"/>
  <c r="BG559" i="4"/>
  <c r="BF559" i="4"/>
  <c r="T559" i="4"/>
  <c r="R559" i="4"/>
  <c r="P559" i="4"/>
  <c r="BK559" i="4"/>
  <c r="J559" i="4"/>
  <c r="BE559" i="4"/>
  <c r="BI558" i="4"/>
  <c r="BH558" i="4"/>
  <c r="BG558" i="4"/>
  <c r="BF558" i="4"/>
  <c r="T558" i="4"/>
  <c r="R558" i="4"/>
  <c r="P558" i="4"/>
  <c r="BK558" i="4"/>
  <c r="J558" i="4"/>
  <c r="BE558" i="4" s="1"/>
  <c r="BI557" i="4"/>
  <c r="BH557" i="4"/>
  <c r="BG557" i="4"/>
  <c r="BF557" i="4"/>
  <c r="T557" i="4"/>
  <c r="R557" i="4"/>
  <c r="P557" i="4"/>
  <c r="P551" i="4" s="1"/>
  <c r="BK557" i="4"/>
  <c r="J557" i="4"/>
  <c r="BE557" i="4"/>
  <c r="BI556" i="4"/>
  <c r="BH556" i="4"/>
  <c r="BG556" i="4"/>
  <c r="BF556" i="4"/>
  <c r="T556" i="4"/>
  <c r="R556" i="4"/>
  <c r="P556" i="4"/>
  <c r="BK556" i="4"/>
  <c r="J556" i="4"/>
  <c r="BE556" i="4" s="1"/>
  <c r="BI555" i="4"/>
  <c r="BH555" i="4"/>
  <c r="BG555" i="4"/>
  <c r="BF555" i="4"/>
  <c r="T555" i="4"/>
  <c r="R555" i="4"/>
  <c r="P555" i="4"/>
  <c r="BK555" i="4"/>
  <c r="J555" i="4"/>
  <c r="BE555" i="4"/>
  <c r="BI554" i="4"/>
  <c r="BH554" i="4"/>
  <c r="BG554" i="4"/>
  <c r="BF554" i="4"/>
  <c r="T554" i="4"/>
  <c r="R554" i="4"/>
  <c r="P554" i="4"/>
  <c r="BK554" i="4"/>
  <c r="J554" i="4"/>
  <c r="BE554" i="4" s="1"/>
  <c r="BI553" i="4"/>
  <c r="BH553" i="4"/>
  <c r="BG553" i="4"/>
  <c r="BF553" i="4"/>
  <c r="T553" i="4"/>
  <c r="R553" i="4"/>
  <c r="P553" i="4"/>
  <c r="BK553" i="4"/>
  <c r="J553" i="4"/>
  <c r="BE553" i="4"/>
  <c r="BI552" i="4"/>
  <c r="BH552" i="4"/>
  <c r="BG552" i="4"/>
  <c r="BF552" i="4"/>
  <c r="T552" i="4"/>
  <c r="R552" i="4"/>
  <c r="R551" i="4"/>
  <c r="P552" i="4"/>
  <c r="BK552" i="4"/>
  <c r="BK551" i="4"/>
  <c r="J551" i="4" s="1"/>
  <c r="J112" i="4" s="1"/>
  <c r="J552" i="4"/>
  <c r="BE552" i="4" s="1"/>
  <c r="BI550" i="4"/>
  <c r="BH550" i="4"/>
  <c r="BG550" i="4"/>
  <c r="BF550" i="4"/>
  <c r="T550" i="4"/>
  <c r="R550" i="4"/>
  <c r="P550" i="4"/>
  <c r="BK550" i="4"/>
  <c r="J550" i="4"/>
  <c r="BE550" i="4" s="1"/>
  <c r="BI549" i="4"/>
  <c r="BH549" i="4"/>
  <c r="BG549" i="4"/>
  <c r="BF549" i="4"/>
  <c r="T549" i="4"/>
  <c r="R549" i="4"/>
  <c r="P549" i="4"/>
  <c r="BK549" i="4"/>
  <c r="J549" i="4"/>
  <c r="BE549" i="4" s="1"/>
  <c r="BI548" i="4"/>
  <c r="BH548" i="4"/>
  <c r="BG548" i="4"/>
  <c r="BF548" i="4"/>
  <c r="T548" i="4"/>
  <c r="R548" i="4"/>
  <c r="P548" i="4"/>
  <c r="BK548" i="4"/>
  <c r="J548" i="4"/>
  <c r="BE548" i="4" s="1"/>
  <c r="BI547" i="4"/>
  <c r="BH547" i="4"/>
  <c r="BG547" i="4"/>
  <c r="BF547" i="4"/>
  <c r="T547" i="4"/>
  <c r="R547" i="4"/>
  <c r="P547" i="4"/>
  <c r="BK547" i="4"/>
  <c r="J547" i="4"/>
  <c r="BE547" i="4" s="1"/>
  <c r="BI545" i="4"/>
  <c r="BH545" i="4"/>
  <c r="BG545" i="4"/>
  <c r="BF545" i="4"/>
  <c r="T545" i="4"/>
  <c r="R545" i="4"/>
  <c r="P545" i="4"/>
  <c r="BK545" i="4"/>
  <c r="J545" i="4"/>
  <c r="BE545" i="4" s="1"/>
  <c r="BI543" i="4"/>
  <c r="BH543" i="4"/>
  <c r="BG543" i="4"/>
  <c r="BF543" i="4"/>
  <c r="T543" i="4"/>
  <c r="R543" i="4"/>
  <c r="P543" i="4"/>
  <c r="BK543" i="4"/>
  <c r="J543" i="4"/>
  <c r="BE543" i="4" s="1"/>
  <c r="BI541" i="4"/>
  <c r="BH541" i="4"/>
  <c r="BG541" i="4"/>
  <c r="BF541" i="4"/>
  <c r="T541" i="4"/>
  <c r="R541" i="4"/>
  <c r="P541" i="4"/>
  <c r="BK541" i="4"/>
  <c r="J541" i="4"/>
  <c r="BE541" i="4" s="1"/>
  <c r="BI539" i="4"/>
  <c r="BH539" i="4"/>
  <c r="BG539" i="4"/>
  <c r="BF539" i="4"/>
  <c r="T539" i="4"/>
  <c r="R539" i="4"/>
  <c r="P539" i="4"/>
  <c r="BK539" i="4"/>
  <c r="J539" i="4"/>
  <c r="BE539" i="4" s="1"/>
  <c r="BI537" i="4"/>
  <c r="BH537" i="4"/>
  <c r="BG537" i="4"/>
  <c r="BF537" i="4"/>
  <c r="T537" i="4"/>
  <c r="R537" i="4"/>
  <c r="R536" i="4" s="1"/>
  <c r="P537" i="4"/>
  <c r="BK537" i="4"/>
  <c r="BK536" i="4" s="1"/>
  <c r="J536" i="4" s="1"/>
  <c r="J111" i="4" s="1"/>
  <c r="J537" i="4"/>
  <c r="BE537" i="4"/>
  <c r="BI535" i="4"/>
  <c r="BH535" i="4"/>
  <c r="BG535" i="4"/>
  <c r="BF535" i="4"/>
  <c r="T535" i="4"/>
  <c r="R535" i="4"/>
  <c r="P535" i="4"/>
  <c r="BK535" i="4"/>
  <c r="J535" i="4"/>
  <c r="BE535" i="4" s="1"/>
  <c r="BI534" i="4"/>
  <c r="BH534" i="4"/>
  <c r="BG534" i="4"/>
  <c r="BF534" i="4"/>
  <c r="T534" i="4"/>
  <c r="R534" i="4"/>
  <c r="P534" i="4"/>
  <c r="BK534" i="4"/>
  <c r="J534" i="4"/>
  <c r="BE534" i="4" s="1"/>
  <c r="BI533" i="4"/>
  <c r="BH533" i="4"/>
  <c r="BG533" i="4"/>
  <c r="BF533" i="4"/>
  <c r="T533" i="4"/>
  <c r="R533" i="4"/>
  <c r="P533" i="4"/>
  <c r="BK533" i="4"/>
  <c r="J533" i="4"/>
  <c r="BE533" i="4" s="1"/>
  <c r="BI532" i="4"/>
  <c r="BH532" i="4"/>
  <c r="BG532" i="4"/>
  <c r="BF532" i="4"/>
  <c r="T532" i="4"/>
  <c r="R532" i="4"/>
  <c r="P532" i="4"/>
  <c r="BK532" i="4"/>
  <c r="J532" i="4"/>
  <c r="BE532" i="4" s="1"/>
  <c r="BI531" i="4"/>
  <c r="BH531" i="4"/>
  <c r="BG531" i="4"/>
  <c r="BF531" i="4"/>
  <c r="T531" i="4"/>
  <c r="R531" i="4"/>
  <c r="P531" i="4"/>
  <c r="BK531" i="4"/>
  <c r="J531" i="4"/>
  <c r="BE531" i="4" s="1"/>
  <c r="BI530" i="4"/>
  <c r="BH530" i="4"/>
  <c r="BG530" i="4"/>
  <c r="BF530" i="4"/>
  <c r="T530" i="4"/>
  <c r="R530" i="4"/>
  <c r="P530" i="4"/>
  <c r="BK530" i="4"/>
  <c r="J530" i="4"/>
  <c r="BE530" i="4" s="1"/>
  <c r="BI529" i="4"/>
  <c r="BH529" i="4"/>
  <c r="BG529" i="4"/>
  <c r="BF529" i="4"/>
  <c r="T529" i="4"/>
  <c r="R529" i="4"/>
  <c r="P529" i="4"/>
  <c r="BK529" i="4"/>
  <c r="J529" i="4"/>
  <c r="BE529" i="4" s="1"/>
  <c r="BI528" i="4"/>
  <c r="BH528" i="4"/>
  <c r="BG528" i="4"/>
  <c r="BF528" i="4"/>
  <c r="T528" i="4"/>
  <c r="R528" i="4"/>
  <c r="P528" i="4"/>
  <c r="BK528" i="4"/>
  <c r="J528" i="4"/>
  <c r="BE528" i="4" s="1"/>
  <c r="BI527" i="4"/>
  <c r="BH527" i="4"/>
  <c r="BG527" i="4"/>
  <c r="BF527" i="4"/>
  <c r="T527" i="4"/>
  <c r="R527" i="4"/>
  <c r="P527" i="4"/>
  <c r="BK527" i="4"/>
  <c r="J527" i="4"/>
  <c r="BE527" i="4" s="1"/>
  <c r="BI526" i="4"/>
  <c r="BH526" i="4"/>
  <c r="BG526" i="4"/>
  <c r="BF526" i="4"/>
  <c r="T526" i="4"/>
  <c r="R526" i="4"/>
  <c r="P526" i="4"/>
  <c r="BK526" i="4"/>
  <c r="J526" i="4"/>
  <c r="BE526" i="4" s="1"/>
  <c r="BI525" i="4"/>
  <c r="BH525" i="4"/>
  <c r="BG525" i="4"/>
  <c r="BF525" i="4"/>
  <c r="T525" i="4"/>
  <c r="R525" i="4"/>
  <c r="P525" i="4"/>
  <c r="BK525" i="4"/>
  <c r="J525" i="4"/>
  <c r="BE525" i="4" s="1"/>
  <c r="BI524" i="4"/>
  <c r="BH524" i="4"/>
  <c r="BG524" i="4"/>
  <c r="BF524" i="4"/>
  <c r="T524" i="4"/>
  <c r="R524" i="4"/>
  <c r="P524" i="4"/>
  <c r="BK524" i="4"/>
  <c r="J524" i="4"/>
  <c r="BE524" i="4" s="1"/>
  <c r="BI523" i="4"/>
  <c r="BH523" i="4"/>
  <c r="BG523" i="4"/>
  <c r="BF523" i="4"/>
  <c r="T523" i="4"/>
  <c r="R523" i="4"/>
  <c r="P523" i="4"/>
  <c r="BK523" i="4"/>
  <c r="J523" i="4"/>
  <c r="BE523" i="4" s="1"/>
  <c r="BI522" i="4"/>
  <c r="BH522" i="4"/>
  <c r="BG522" i="4"/>
  <c r="BF522" i="4"/>
  <c r="T522" i="4"/>
  <c r="R522" i="4"/>
  <c r="P522" i="4"/>
  <c r="BK522" i="4"/>
  <c r="J522" i="4"/>
  <c r="BE522" i="4" s="1"/>
  <c r="BI521" i="4"/>
  <c r="BH521" i="4"/>
  <c r="BG521" i="4"/>
  <c r="BF521" i="4"/>
  <c r="T521" i="4"/>
  <c r="R521" i="4"/>
  <c r="P521" i="4"/>
  <c r="BK521" i="4"/>
  <c r="J521" i="4"/>
  <c r="BE521" i="4" s="1"/>
  <c r="BI520" i="4"/>
  <c r="BH520" i="4"/>
  <c r="BG520" i="4"/>
  <c r="BF520" i="4"/>
  <c r="T520" i="4"/>
  <c r="R520" i="4"/>
  <c r="P520" i="4"/>
  <c r="BK520" i="4"/>
  <c r="J520" i="4"/>
  <c r="BE520" i="4" s="1"/>
  <c r="BI519" i="4"/>
  <c r="BH519" i="4"/>
  <c r="BG519" i="4"/>
  <c r="BF519" i="4"/>
  <c r="T519" i="4"/>
  <c r="R519" i="4"/>
  <c r="P519" i="4"/>
  <c r="BK519" i="4"/>
  <c r="J519" i="4"/>
  <c r="BE519" i="4" s="1"/>
  <c r="BI518" i="4"/>
  <c r="BH518" i="4"/>
  <c r="BG518" i="4"/>
  <c r="BF518" i="4"/>
  <c r="T518" i="4"/>
  <c r="R518" i="4"/>
  <c r="P518" i="4"/>
  <c r="BK518" i="4"/>
  <c r="J518" i="4"/>
  <c r="BE518" i="4" s="1"/>
  <c r="BI517" i="4"/>
  <c r="BH517" i="4"/>
  <c r="BG517" i="4"/>
  <c r="BF517" i="4"/>
  <c r="T517" i="4"/>
  <c r="R517" i="4"/>
  <c r="P517" i="4"/>
  <c r="BK517" i="4"/>
  <c r="J517" i="4"/>
  <c r="BE517" i="4" s="1"/>
  <c r="BI516" i="4"/>
  <c r="BH516" i="4"/>
  <c r="BG516" i="4"/>
  <c r="BF516" i="4"/>
  <c r="T516" i="4"/>
  <c r="R516" i="4"/>
  <c r="P516" i="4"/>
  <c r="BK516" i="4"/>
  <c r="J516" i="4"/>
  <c r="BE516" i="4" s="1"/>
  <c r="BI515" i="4"/>
  <c r="BH515" i="4"/>
  <c r="BG515" i="4"/>
  <c r="BF515" i="4"/>
  <c r="T515" i="4"/>
  <c r="R515" i="4"/>
  <c r="P515" i="4"/>
  <c r="BK515" i="4"/>
  <c r="J515" i="4"/>
  <c r="BE515" i="4" s="1"/>
  <c r="BI514" i="4"/>
  <c r="BH514" i="4"/>
  <c r="BG514" i="4"/>
  <c r="BF514" i="4"/>
  <c r="T514" i="4"/>
  <c r="R514" i="4"/>
  <c r="P514" i="4"/>
  <c r="BK514" i="4"/>
  <c r="J514" i="4"/>
  <c r="BE514" i="4" s="1"/>
  <c r="BI513" i="4"/>
  <c r="BH513" i="4"/>
  <c r="BG513" i="4"/>
  <c r="BF513" i="4"/>
  <c r="T513" i="4"/>
  <c r="R513" i="4"/>
  <c r="P513" i="4"/>
  <c r="BK513" i="4"/>
  <c r="J513" i="4"/>
  <c r="BE513" i="4" s="1"/>
  <c r="BI512" i="4"/>
  <c r="BH512" i="4"/>
  <c r="BG512" i="4"/>
  <c r="BF512" i="4"/>
  <c r="T512" i="4"/>
  <c r="R512" i="4"/>
  <c r="P512" i="4"/>
  <c r="BK512" i="4"/>
  <c r="J512" i="4"/>
  <c r="BE512" i="4" s="1"/>
  <c r="BI511" i="4"/>
  <c r="BH511" i="4"/>
  <c r="BG511" i="4"/>
  <c r="BF511" i="4"/>
  <c r="T511" i="4"/>
  <c r="R511" i="4"/>
  <c r="P511" i="4"/>
  <c r="BK511" i="4"/>
  <c r="J511" i="4"/>
  <c r="BE511" i="4" s="1"/>
  <c r="BI510" i="4"/>
  <c r="BH510" i="4"/>
  <c r="BG510" i="4"/>
  <c r="BF510" i="4"/>
  <c r="T510" i="4"/>
  <c r="R510" i="4"/>
  <c r="P510" i="4"/>
  <c r="BK510" i="4"/>
  <c r="J510" i="4"/>
  <c r="BE510" i="4" s="1"/>
  <c r="BI509" i="4"/>
  <c r="BH509" i="4"/>
  <c r="BG509" i="4"/>
  <c r="BF509" i="4"/>
  <c r="T509" i="4"/>
  <c r="R509" i="4"/>
  <c r="P509" i="4"/>
  <c r="BK509" i="4"/>
  <c r="J509" i="4"/>
  <c r="BE509" i="4" s="1"/>
  <c r="BI508" i="4"/>
  <c r="BH508" i="4"/>
  <c r="BG508" i="4"/>
  <c r="BF508" i="4"/>
  <c r="T508" i="4"/>
  <c r="R508" i="4"/>
  <c r="P508" i="4"/>
  <c r="BK508" i="4"/>
  <c r="J508" i="4"/>
  <c r="BE508" i="4" s="1"/>
  <c r="BI507" i="4"/>
  <c r="BH507" i="4"/>
  <c r="BG507" i="4"/>
  <c r="BF507" i="4"/>
  <c r="T507" i="4"/>
  <c r="R507" i="4"/>
  <c r="P507" i="4"/>
  <c r="BK507" i="4"/>
  <c r="J507" i="4"/>
  <c r="BE507" i="4" s="1"/>
  <c r="BI506" i="4"/>
  <c r="BH506" i="4"/>
  <c r="BG506" i="4"/>
  <c r="BF506" i="4"/>
  <c r="T506" i="4"/>
  <c r="R506" i="4"/>
  <c r="P506" i="4"/>
  <c r="BK506" i="4"/>
  <c r="J506" i="4"/>
  <c r="BE506" i="4" s="1"/>
  <c r="BI505" i="4"/>
  <c r="BH505" i="4"/>
  <c r="BG505" i="4"/>
  <c r="BF505" i="4"/>
  <c r="T505" i="4"/>
  <c r="R505" i="4"/>
  <c r="P505" i="4"/>
  <c r="BK505" i="4"/>
  <c r="J505" i="4"/>
  <c r="BE505" i="4" s="1"/>
  <c r="BI504" i="4"/>
  <c r="BH504" i="4"/>
  <c r="BG504" i="4"/>
  <c r="BF504" i="4"/>
  <c r="T504" i="4"/>
  <c r="R504" i="4"/>
  <c r="P504" i="4"/>
  <c r="BK504" i="4"/>
  <c r="J504" i="4"/>
  <c r="BE504" i="4" s="1"/>
  <c r="BI503" i="4"/>
  <c r="BH503" i="4"/>
  <c r="BG503" i="4"/>
  <c r="BF503" i="4"/>
  <c r="T503" i="4"/>
  <c r="R503" i="4"/>
  <c r="P503" i="4"/>
  <c r="BK503" i="4"/>
  <c r="J503" i="4"/>
  <c r="BE503" i="4" s="1"/>
  <c r="BI502" i="4"/>
  <c r="BH502" i="4"/>
  <c r="BG502" i="4"/>
  <c r="BF502" i="4"/>
  <c r="T502" i="4"/>
  <c r="R502" i="4"/>
  <c r="P502" i="4"/>
  <c r="BK502" i="4"/>
  <c r="J502" i="4"/>
  <c r="BE502" i="4" s="1"/>
  <c r="BI501" i="4"/>
  <c r="BH501" i="4"/>
  <c r="BG501" i="4"/>
  <c r="BF501" i="4"/>
  <c r="T501" i="4"/>
  <c r="R501" i="4"/>
  <c r="P501" i="4"/>
  <c r="BK501" i="4"/>
  <c r="J501" i="4"/>
  <c r="BE501" i="4" s="1"/>
  <c r="BI500" i="4"/>
  <c r="BH500" i="4"/>
  <c r="BG500" i="4"/>
  <c r="BF500" i="4"/>
  <c r="T500" i="4"/>
  <c r="R500" i="4"/>
  <c r="R499" i="4" s="1"/>
  <c r="P500" i="4"/>
  <c r="BK500" i="4"/>
  <c r="BK499" i="4" s="1"/>
  <c r="J499" i="4"/>
  <c r="J110" i="4" s="1"/>
  <c r="J500" i="4"/>
  <c r="BE500" i="4"/>
  <c r="BI497" i="4"/>
  <c r="BH497" i="4"/>
  <c r="BG497" i="4"/>
  <c r="BF497" i="4"/>
  <c r="T497" i="4"/>
  <c r="R497" i="4"/>
  <c r="P497" i="4"/>
  <c r="BK497" i="4"/>
  <c r="J497" i="4"/>
  <c r="BE497" i="4" s="1"/>
  <c r="BI495" i="4"/>
  <c r="BH495" i="4"/>
  <c r="BG495" i="4"/>
  <c r="BF495" i="4"/>
  <c r="T495" i="4"/>
  <c r="R495" i="4"/>
  <c r="P495" i="4"/>
  <c r="BK495" i="4"/>
  <c r="J495" i="4"/>
  <c r="BE495" i="4" s="1"/>
  <c r="BI493" i="4"/>
  <c r="BH493" i="4"/>
  <c r="BG493" i="4"/>
  <c r="BF493" i="4"/>
  <c r="T493" i="4"/>
  <c r="R493" i="4"/>
  <c r="P493" i="4"/>
  <c r="BK493" i="4"/>
  <c r="J493" i="4"/>
  <c r="BE493" i="4" s="1"/>
  <c r="BI491" i="4"/>
  <c r="BH491" i="4"/>
  <c r="BG491" i="4"/>
  <c r="BF491" i="4"/>
  <c r="T491" i="4"/>
  <c r="R491" i="4"/>
  <c r="P491" i="4"/>
  <c r="BK491" i="4"/>
  <c r="J491" i="4"/>
  <c r="BE491" i="4" s="1"/>
  <c r="BI489" i="4"/>
  <c r="BH489" i="4"/>
  <c r="BG489" i="4"/>
  <c r="BF489" i="4"/>
  <c r="T489" i="4"/>
  <c r="R489" i="4"/>
  <c r="P489" i="4"/>
  <c r="BK489" i="4"/>
  <c r="J489" i="4"/>
  <c r="BE489" i="4" s="1"/>
  <c r="BI487" i="4"/>
  <c r="BH487" i="4"/>
  <c r="BG487" i="4"/>
  <c r="BF487" i="4"/>
  <c r="T487" i="4"/>
  <c r="R487" i="4"/>
  <c r="P487" i="4"/>
  <c r="BK487" i="4"/>
  <c r="J487" i="4"/>
  <c r="BE487" i="4" s="1"/>
  <c r="BI485" i="4"/>
  <c r="BH485" i="4"/>
  <c r="BG485" i="4"/>
  <c r="BF485" i="4"/>
  <c r="T485" i="4"/>
  <c r="R485" i="4"/>
  <c r="P485" i="4"/>
  <c r="BK485" i="4"/>
  <c r="J485" i="4"/>
  <c r="BE485" i="4" s="1"/>
  <c r="BI483" i="4"/>
  <c r="BH483" i="4"/>
  <c r="BG483" i="4"/>
  <c r="BF483" i="4"/>
  <c r="T483" i="4"/>
  <c r="R483" i="4"/>
  <c r="P483" i="4"/>
  <c r="BK483" i="4"/>
  <c r="J483" i="4"/>
  <c r="BE483" i="4" s="1"/>
  <c r="BI481" i="4"/>
  <c r="BH481" i="4"/>
  <c r="BG481" i="4"/>
  <c r="BF481" i="4"/>
  <c r="T481" i="4"/>
  <c r="R481" i="4"/>
  <c r="P481" i="4"/>
  <c r="BK481" i="4"/>
  <c r="J481" i="4"/>
  <c r="BE481" i="4" s="1"/>
  <c r="BI479" i="4"/>
  <c r="BH479" i="4"/>
  <c r="BG479" i="4"/>
  <c r="BF479" i="4"/>
  <c r="T479" i="4"/>
  <c r="R479" i="4"/>
  <c r="P479" i="4"/>
  <c r="BK479" i="4"/>
  <c r="J479" i="4"/>
  <c r="BE479" i="4" s="1"/>
  <c r="BI477" i="4"/>
  <c r="BH477" i="4"/>
  <c r="BG477" i="4"/>
  <c r="BF477" i="4"/>
  <c r="T477" i="4"/>
  <c r="R477" i="4"/>
  <c r="P477" i="4"/>
  <c r="BK477" i="4"/>
  <c r="J477" i="4"/>
  <c r="BE477" i="4" s="1"/>
  <c r="BI475" i="4"/>
  <c r="BH475" i="4"/>
  <c r="BG475" i="4"/>
  <c r="BF475" i="4"/>
  <c r="T475" i="4"/>
  <c r="R475" i="4"/>
  <c r="P475" i="4"/>
  <c r="BK475" i="4"/>
  <c r="J475" i="4"/>
  <c r="BE475" i="4" s="1"/>
  <c r="BI473" i="4"/>
  <c r="BH473" i="4"/>
  <c r="BG473" i="4"/>
  <c r="BF473" i="4"/>
  <c r="T473" i="4"/>
  <c r="R473" i="4"/>
  <c r="P473" i="4"/>
  <c r="BK473" i="4"/>
  <c r="J473" i="4"/>
  <c r="BE473" i="4" s="1"/>
  <c r="BI471" i="4"/>
  <c r="BH471" i="4"/>
  <c r="BG471" i="4"/>
  <c r="BF471" i="4"/>
  <c r="T471" i="4"/>
  <c r="R471" i="4"/>
  <c r="P471" i="4"/>
  <c r="BK471" i="4"/>
  <c r="J471" i="4"/>
  <c r="BE471" i="4" s="1"/>
  <c r="BI469" i="4"/>
  <c r="BH469" i="4"/>
  <c r="BG469" i="4"/>
  <c r="BF469" i="4"/>
  <c r="T469" i="4"/>
  <c r="R469" i="4"/>
  <c r="P469" i="4"/>
  <c r="BK469" i="4"/>
  <c r="J469" i="4"/>
  <c r="BE469" i="4" s="1"/>
  <c r="BI467" i="4"/>
  <c r="BH467" i="4"/>
  <c r="BG467" i="4"/>
  <c r="BF467" i="4"/>
  <c r="T467" i="4"/>
  <c r="R467" i="4"/>
  <c r="P467" i="4"/>
  <c r="BK467" i="4"/>
  <c r="J467" i="4"/>
  <c r="BE467" i="4" s="1"/>
  <c r="BI465" i="4"/>
  <c r="BH465" i="4"/>
  <c r="BG465" i="4"/>
  <c r="BF465" i="4"/>
  <c r="T465" i="4"/>
  <c r="R465" i="4"/>
  <c r="P465" i="4"/>
  <c r="BK465" i="4"/>
  <c r="J465" i="4"/>
  <c r="BE465" i="4" s="1"/>
  <c r="BI463" i="4"/>
  <c r="BH463" i="4"/>
  <c r="BG463" i="4"/>
  <c r="BF463" i="4"/>
  <c r="T463" i="4"/>
  <c r="R463" i="4"/>
  <c r="P463" i="4"/>
  <c r="BK463" i="4"/>
  <c r="J463" i="4"/>
  <c r="BE463" i="4" s="1"/>
  <c r="BI461" i="4"/>
  <c r="BH461" i="4"/>
  <c r="BG461" i="4"/>
  <c r="BF461" i="4"/>
  <c r="T461" i="4"/>
  <c r="R461" i="4"/>
  <c r="P461" i="4"/>
  <c r="BK461" i="4"/>
  <c r="J461" i="4"/>
  <c r="BE461" i="4" s="1"/>
  <c r="BI459" i="4"/>
  <c r="BH459" i="4"/>
  <c r="BG459" i="4"/>
  <c r="BF459" i="4"/>
  <c r="T459" i="4"/>
  <c r="R459" i="4"/>
  <c r="P459" i="4"/>
  <c r="BK459" i="4"/>
  <c r="J459" i="4"/>
  <c r="BE459" i="4" s="1"/>
  <c r="BI457" i="4"/>
  <c r="BH457" i="4"/>
  <c r="BG457" i="4"/>
  <c r="BF457" i="4"/>
  <c r="T457" i="4"/>
  <c r="R457" i="4"/>
  <c r="P457" i="4"/>
  <c r="BK457" i="4"/>
  <c r="J457" i="4"/>
  <c r="BE457" i="4" s="1"/>
  <c r="BI455" i="4"/>
  <c r="BH455" i="4"/>
  <c r="BG455" i="4"/>
  <c r="BF455" i="4"/>
  <c r="T455" i="4"/>
  <c r="R455" i="4"/>
  <c r="P455" i="4"/>
  <c r="BK455" i="4"/>
  <c r="J455" i="4"/>
  <c r="BE455" i="4" s="1"/>
  <c r="BI453" i="4"/>
  <c r="BH453" i="4"/>
  <c r="BG453" i="4"/>
  <c r="BF453" i="4"/>
  <c r="T453" i="4"/>
  <c r="R453" i="4"/>
  <c r="P453" i="4"/>
  <c r="BK453" i="4"/>
  <c r="J453" i="4"/>
  <c r="BE453" i="4" s="1"/>
  <c r="BI451" i="4"/>
  <c r="BH451" i="4"/>
  <c r="BG451" i="4"/>
  <c r="BF451" i="4"/>
  <c r="T451" i="4"/>
  <c r="R451" i="4"/>
  <c r="P451" i="4"/>
  <c r="BK451" i="4"/>
  <c r="J451" i="4"/>
  <c r="BE451" i="4" s="1"/>
  <c r="BI449" i="4"/>
  <c r="BH449" i="4"/>
  <c r="BG449" i="4"/>
  <c r="BF449" i="4"/>
  <c r="T449" i="4"/>
  <c r="R449" i="4"/>
  <c r="P449" i="4"/>
  <c r="BK449" i="4"/>
  <c r="J449" i="4"/>
  <c r="BE449" i="4" s="1"/>
  <c r="BI447" i="4"/>
  <c r="BH447" i="4"/>
  <c r="BG447" i="4"/>
  <c r="BF447" i="4"/>
  <c r="T447" i="4"/>
  <c r="R447" i="4"/>
  <c r="P447" i="4"/>
  <c r="BK447" i="4"/>
  <c r="J447" i="4"/>
  <c r="BE447" i="4" s="1"/>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s="1"/>
  <c r="BI440" i="4"/>
  <c r="BH440" i="4"/>
  <c r="BG440" i="4"/>
  <c r="BF440" i="4"/>
  <c r="T440" i="4"/>
  <c r="R440" i="4"/>
  <c r="P440" i="4"/>
  <c r="BK440" i="4"/>
  <c r="J440" i="4"/>
  <c r="BE440" i="4" s="1"/>
  <c r="BI438" i="4"/>
  <c r="BH438" i="4"/>
  <c r="BG438" i="4"/>
  <c r="BF438" i="4"/>
  <c r="T438" i="4"/>
  <c r="R438" i="4"/>
  <c r="P438" i="4"/>
  <c r="BK438" i="4"/>
  <c r="J438" i="4"/>
  <c r="BE438" i="4" s="1"/>
  <c r="BI437" i="4"/>
  <c r="BH437" i="4"/>
  <c r="BG437" i="4"/>
  <c r="BF437" i="4"/>
  <c r="T437" i="4"/>
  <c r="R437" i="4"/>
  <c r="P437" i="4"/>
  <c r="BK437" i="4"/>
  <c r="BK432" i="4" s="1"/>
  <c r="J437" i="4"/>
  <c r="BE437" i="4" s="1"/>
  <c r="BI435" i="4"/>
  <c r="BH435" i="4"/>
  <c r="BG435" i="4"/>
  <c r="BF435" i="4"/>
  <c r="T435" i="4"/>
  <c r="R435" i="4"/>
  <c r="P435" i="4"/>
  <c r="P432" i="4" s="1"/>
  <c r="BK435" i="4"/>
  <c r="J435" i="4"/>
  <c r="BE435" i="4"/>
  <c r="BI433" i="4"/>
  <c r="BH433" i="4"/>
  <c r="BG433" i="4"/>
  <c r="BF433" i="4"/>
  <c r="T433" i="4"/>
  <c r="T432" i="4" s="1"/>
  <c r="R433" i="4"/>
  <c r="R432" i="4"/>
  <c r="P433" i="4"/>
  <c r="BK433" i="4"/>
  <c r="J433" i="4"/>
  <c r="BE433" i="4"/>
  <c r="BI430" i="4"/>
  <c r="BH430" i="4"/>
  <c r="BG430" i="4"/>
  <c r="BF430" i="4"/>
  <c r="T430" i="4"/>
  <c r="R430" i="4"/>
  <c r="P430" i="4"/>
  <c r="P427" i="4" s="1"/>
  <c r="BK430" i="4"/>
  <c r="J430" i="4"/>
  <c r="BE430" i="4"/>
  <c r="BI429" i="4"/>
  <c r="BH429" i="4"/>
  <c r="BG429" i="4"/>
  <c r="BF429" i="4"/>
  <c r="T429" i="4"/>
  <c r="T427" i="4" s="1"/>
  <c r="R429" i="4"/>
  <c r="P429" i="4"/>
  <c r="BK429" i="4"/>
  <c r="J429" i="4"/>
  <c r="BE429" i="4" s="1"/>
  <c r="BI428" i="4"/>
  <c r="BH428" i="4"/>
  <c r="BG428" i="4"/>
  <c r="BF428" i="4"/>
  <c r="T428" i="4"/>
  <c r="R428" i="4"/>
  <c r="R427" i="4" s="1"/>
  <c r="P428" i="4"/>
  <c r="BK428" i="4"/>
  <c r="BK427" i="4" s="1"/>
  <c r="J427" i="4" s="1"/>
  <c r="J107" i="4" s="1"/>
  <c r="J428" i="4"/>
  <c r="BE428" i="4"/>
  <c r="BI425" i="4"/>
  <c r="BH425" i="4"/>
  <c r="BG425" i="4"/>
  <c r="BF425" i="4"/>
  <c r="T425" i="4"/>
  <c r="R425" i="4"/>
  <c r="P425" i="4"/>
  <c r="BK425" i="4"/>
  <c r="J425" i="4"/>
  <c r="BE425" i="4"/>
  <c r="BI424" i="4"/>
  <c r="BH424" i="4"/>
  <c r="BG424" i="4"/>
  <c r="BF424" i="4"/>
  <c r="T424" i="4"/>
  <c r="R424" i="4"/>
  <c r="P424" i="4"/>
  <c r="BK424" i="4"/>
  <c r="J424" i="4"/>
  <c r="BE424" i="4" s="1"/>
  <c r="BI423" i="4"/>
  <c r="BH423" i="4"/>
  <c r="BG423" i="4"/>
  <c r="BF423" i="4"/>
  <c r="T423" i="4"/>
  <c r="R423" i="4"/>
  <c r="P423" i="4"/>
  <c r="BK423" i="4"/>
  <c r="J423" i="4"/>
  <c r="BE423" i="4"/>
  <c r="BI422" i="4"/>
  <c r="BH422" i="4"/>
  <c r="BG422" i="4"/>
  <c r="BF422" i="4"/>
  <c r="T422" i="4"/>
  <c r="R422" i="4"/>
  <c r="P422" i="4"/>
  <c r="BK422" i="4"/>
  <c r="J422" i="4"/>
  <c r="BE422" i="4" s="1"/>
  <c r="BI421" i="4"/>
  <c r="BH421" i="4"/>
  <c r="BG421" i="4"/>
  <c r="BF421" i="4"/>
  <c r="T421" i="4"/>
  <c r="R421" i="4"/>
  <c r="P421" i="4"/>
  <c r="BK421" i="4"/>
  <c r="J421" i="4"/>
  <c r="BE421" i="4"/>
  <c r="BI419" i="4"/>
  <c r="BH419" i="4"/>
  <c r="BG419" i="4"/>
  <c r="BF419" i="4"/>
  <c r="T419" i="4"/>
  <c r="T418" i="4" s="1"/>
  <c r="R419" i="4"/>
  <c r="R418" i="4"/>
  <c r="P419" i="4"/>
  <c r="P418" i="4" s="1"/>
  <c r="BK419" i="4"/>
  <c r="BK418" i="4"/>
  <c r="J418" i="4"/>
  <c r="J106" i="4" s="1"/>
  <c r="J419" i="4"/>
  <c r="BE419" i="4"/>
  <c r="BI417" i="4"/>
  <c r="BH417" i="4"/>
  <c r="BG417" i="4"/>
  <c r="BF417" i="4"/>
  <c r="T417" i="4"/>
  <c r="R417" i="4"/>
  <c r="P417" i="4"/>
  <c r="BK417" i="4"/>
  <c r="J417" i="4"/>
  <c r="BE417" i="4" s="1"/>
  <c r="BI416" i="4"/>
  <c r="BH416" i="4"/>
  <c r="BG416" i="4"/>
  <c r="BF416" i="4"/>
  <c r="T416" i="4"/>
  <c r="R416" i="4"/>
  <c r="P416" i="4"/>
  <c r="BK416" i="4"/>
  <c r="J416" i="4"/>
  <c r="BE416" i="4"/>
  <c r="BI415" i="4"/>
  <c r="BH415" i="4"/>
  <c r="BG415" i="4"/>
  <c r="BF415" i="4"/>
  <c r="T415" i="4"/>
  <c r="R415" i="4"/>
  <c r="P415" i="4"/>
  <c r="BK415" i="4"/>
  <c r="J415" i="4"/>
  <c r="BE415" i="4" s="1"/>
  <c r="BI414" i="4"/>
  <c r="BH414" i="4"/>
  <c r="BG414" i="4"/>
  <c r="BF414" i="4"/>
  <c r="T414" i="4"/>
  <c r="R414" i="4"/>
  <c r="P414" i="4"/>
  <c r="BK414" i="4"/>
  <c r="J414" i="4"/>
  <c r="BE414" i="4"/>
  <c r="BI413" i="4"/>
  <c r="BH413" i="4"/>
  <c r="BG413" i="4"/>
  <c r="BF413" i="4"/>
  <c r="T413" i="4"/>
  <c r="T412" i="4" s="1"/>
  <c r="R413" i="4"/>
  <c r="R412" i="4"/>
  <c r="P413" i="4"/>
  <c r="P412" i="4" s="1"/>
  <c r="BK413" i="4"/>
  <c r="BK412" i="4"/>
  <c r="J412" i="4"/>
  <c r="J105" i="4" s="1"/>
  <c r="J413" i="4"/>
  <c r="BE413" i="4"/>
  <c r="BI411" i="4"/>
  <c r="BH411" i="4"/>
  <c r="BG411" i="4"/>
  <c r="BF411" i="4"/>
  <c r="T411" i="4"/>
  <c r="T410" i="4" s="1"/>
  <c r="R411" i="4"/>
  <c r="R410" i="4"/>
  <c r="P411" i="4"/>
  <c r="P410" i="4" s="1"/>
  <c r="BK411" i="4"/>
  <c r="BK410" i="4"/>
  <c r="J410" i="4"/>
  <c r="J104" i="4" s="1"/>
  <c r="J411" i="4"/>
  <c r="BE411" i="4"/>
  <c r="BI409" i="4"/>
  <c r="BH409" i="4"/>
  <c r="BG409" i="4"/>
  <c r="BF409" i="4"/>
  <c r="T409" i="4"/>
  <c r="T408" i="4" s="1"/>
  <c r="R409" i="4"/>
  <c r="R408" i="4"/>
  <c r="P409" i="4"/>
  <c r="P408" i="4" s="1"/>
  <c r="BK409" i="4"/>
  <c r="BK408" i="4"/>
  <c r="J408" i="4"/>
  <c r="J103" i="4" s="1"/>
  <c r="J409" i="4"/>
  <c r="BE409" i="4"/>
  <c r="BI407" i="4"/>
  <c r="BH407" i="4"/>
  <c r="BG407" i="4"/>
  <c r="BF407" i="4"/>
  <c r="T407" i="4"/>
  <c r="R407" i="4"/>
  <c r="P407" i="4"/>
  <c r="BK407" i="4"/>
  <c r="J407" i="4"/>
  <c r="BE407" i="4" s="1"/>
  <c r="BI406" i="4"/>
  <c r="BH406" i="4"/>
  <c r="BG406" i="4"/>
  <c r="BF406" i="4"/>
  <c r="T406" i="4"/>
  <c r="R406" i="4"/>
  <c r="P406" i="4"/>
  <c r="BK406" i="4"/>
  <c r="J406" i="4"/>
  <c r="BE406" i="4"/>
  <c r="BI405" i="4"/>
  <c r="BH405" i="4"/>
  <c r="BG405" i="4"/>
  <c r="BF405" i="4"/>
  <c r="T405" i="4"/>
  <c r="R405" i="4"/>
  <c r="P405" i="4"/>
  <c r="BK405" i="4"/>
  <c r="J405" i="4"/>
  <c r="BE405" i="4" s="1"/>
  <c r="BI404" i="4"/>
  <c r="BH404" i="4"/>
  <c r="BG404" i="4"/>
  <c r="BF404" i="4"/>
  <c r="T404" i="4"/>
  <c r="R404" i="4"/>
  <c r="P404" i="4"/>
  <c r="P401" i="4" s="1"/>
  <c r="BK404" i="4"/>
  <c r="J404" i="4"/>
  <c r="BE404" i="4"/>
  <c r="BI403" i="4"/>
  <c r="BH403" i="4"/>
  <c r="BG403" i="4"/>
  <c r="BF403" i="4"/>
  <c r="T403" i="4"/>
  <c r="T401" i="4" s="1"/>
  <c r="R403" i="4"/>
  <c r="P403" i="4"/>
  <c r="BK403" i="4"/>
  <c r="J403" i="4"/>
  <c r="BE403" i="4" s="1"/>
  <c r="BI402" i="4"/>
  <c r="BH402" i="4"/>
  <c r="BG402" i="4"/>
  <c r="BF402" i="4"/>
  <c r="T402" i="4"/>
  <c r="R402" i="4"/>
  <c r="R401" i="4" s="1"/>
  <c r="P402" i="4"/>
  <c r="BK402" i="4"/>
  <c r="BK401" i="4" s="1"/>
  <c r="J401" i="4" s="1"/>
  <c r="J102" i="4" s="1"/>
  <c r="J402" i="4"/>
  <c r="BE402" i="4"/>
  <c r="BI399" i="4"/>
  <c r="BH399" i="4"/>
  <c r="BG399" i="4"/>
  <c r="BF399" i="4"/>
  <c r="T399" i="4"/>
  <c r="R399" i="4"/>
  <c r="P399" i="4"/>
  <c r="BK399" i="4"/>
  <c r="J399" i="4"/>
  <c r="BE399" i="4"/>
  <c r="BI397" i="4"/>
  <c r="BH397" i="4"/>
  <c r="BG397" i="4"/>
  <c r="BF397" i="4"/>
  <c r="T397" i="4"/>
  <c r="R397" i="4"/>
  <c r="P397" i="4"/>
  <c r="BK397" i="4"/>
  <c r="J397" i="4"/>
  <c r="BE397" i="4" s="1"/>
  <c r="BI395" i="4"/>
  <c r="BH395" i="4"/>
  <c r="BG395" i="4"/>
  <c r="BF395" i="4"/>
  <c r="T395" i="4"/>
  <c r="R395" i="4"/>
  <c r="P395" i="4"/>
  <c r="P392" i="4" s="1"/>
  <c r="P391" i="4" s="1"/>
  <c r="BK395" i="4"/>
  <c r="J395" i="4"/>
  <c r="BE395" i="4"/>
  <c r="BI393" i="4"/>
  <c r="BH393" i="4"/>
  <c r="BG393" i="4"/>
  <c r="BF393" i="4"/>
  <c r="T393" i="4"/>
  <c r="T392" i="4" s="1"/>
  <c r="T391" i="4" s="1"/>
  <c r="R393" i="4"/>
  <c r="R392" i="4"/>
  <c r="P393" i="4"/>
  <c r="BK393" i="4"/>
  <c r="BK392" i="4" s="1"/>
  <c r="J393" i="4"/>
  <c r="BE393" i="4"/>
  <c r="BI390" i="4"/>
  <c r="BH390" i="4"/>
  <c r="BG390" i="4"/>
  <c r="BF390" i="4"/>
  <c r="T390" i="4"/>
  <c r="R390" i="4"/>
  <c r="P390" i="4"/>
  <c r="P387" i="4" s="1"/>
  <c r="BK390" i="4"/>
  <c r="J390" i="4"/>
  <c r="BE390" i="4"/>
  <c r="BI389" i="4"/>
  <c r="BH389" i="4"/>
  <c r="BG389" i="4"/>
  <c r="BF389" i="4"/>
  <c r="T389" i="4"/>
  <c r="T387" i="4" s="1"/>
  <c r="R389" i="4"/>
  <c r="P389" i="4"/>
  <c r="BK389" i="4"/>
  <c r="J389" i="4"/>
  <c r="BE389" i="4" s="1"/>
  <c r="BI388" i="4"/>
  <c r="BH388" i="4"/>
  <c r="BG388" i="4"/>
  <c r="BF388" i="4"/>
  <c r="T388" i="4"/>
  <c r="R388" i="4"/>
  <c r="R387" i="4" s="1"/>
  <c r="P388" i="4"/>
  <c r="BK388" i="4"/>
  <c r="BK387" i="4" s="1"/>
  <c r="J387" i="4" s="1"/>
  <c r="J99" i="4" s="1"/>
  <c r="J388" i="4"/>
  <c r="BE388" i="4"/>
  <c r="BI385" i="4"/>
  <c r="BH385" i="4"/>
  <c r="BG385" i="4"/>
  <c r="BF385" i="4"/>
  <c r="T385" i="4"/>
  <c r="T384" i="4"/>
  <c r="R385" i="4"/>
  <c r="R384" i="4" s="1"/>
  <c r="P385" i="4"/>
  <c r="P384" i="4"/>
  <c r="BK385" i="4"/>
  <c r="BK384" i="4" s="1"/>
  <c r="J384" i="4" s="1"/>
  <c r="J98" i="4" s="1"/>
  <c r="J385" i="4"/>
  <c r="BE385" i="4"/>
  <c r="BI382" i="4"/>
  <c r="BH382" i="4"/>
  <c r="BG382" i="4"/>
  <c r="BF382" i="4"/>
  <c r="T382" i="4"/>
  <c r="T381" i="4"/>
  <c r="R382" i="4"/>
  <c r="R381" i="4" s="1"/>
  <c r="P382" i="4"/>
  <c r="P381" i="4"/>
  <c r="BK382" i="4"/>
  <c r="BK381" i="4" s="1"/>
  <c r="J381" i="4" s="1"/>
  <c r="J97" i="4" s="1"/>
  <c r="J382" i="4"/>
  <c r="BE382" i="4"/>
  <c r="BI379" i="4"/>
  <c r="BH379" i="4"/>
  <c r="BG379" i="4"/>
  <c r="BF379" i="4"/>
  <c r="T379" i="4"/>
  <c r="R379" i="4"/>
  <c r="P379" i="4"/>
  <c r="BK379" i="4"/>
  <c r="J379" i="4"/>
  <c r="BE379" i="4"/>
  <c r="BI378" i="4"/>
  <c r="BH378" i="4"/>
  <c r="BG378" i="4"/>
  <c r="BF378" i="4"/>
  <c r="T378" i="4"/>
  <c r="R378" i="4"/>
  <c r="P378" i="4"/>
  <c r="BK378" i="4"/>
  <c r="J378" i="4"/>
  <c r="BE378" i="4" s="1"/>
  <c r="BI377" i="4"/>
  <c r="BH377" i="4"/>
  <c r="BG377" i="4"/>
  <c r="BF377" i="4"/>
  <c r="T377" i="4"/>
  <c r="R377" i="4"/>
  <c r="P377" i="4"/>
  <c r="P374" i="4" s="1"/>
  <c r="BK377" i="4"/>
  <c r="J377" i="4"/>
  <c r="BE377" i="4"/>
  <c r="BI376" i="4"/>
  <c r="BH376" i="4"/>
  <c r="BG376" i="4"/>
  <c r="BF376" i="4"/>
  <c r="T376" i="4"/>
  <c r="T374" i="4" s="1"/>
  <c r="R376" i="4"/>
  <c r="P376" i="4"/>
  <c r="BK376" i="4"/>
  <c r="J376" i="4"/>
  <c r="BE376" i="4" s="1"/>
  <c r="BI375" i="4"/>
  <c r="BH375" i="4"/>
  <c r="BG375" i="4"/>
  <c r="BF375" i="4"/>
  <c r="T375" i="4"/>
  <c r="R375" i="4"/>
  <c r="R374" i="4" s="1"/>
  <c r="P375" i="4"/>
  <c r="BK375" i="4"/>
  <c r="BK374" i="4" s="1"/>
  <c r="J374" i="4" s="1"/>
  <c r="J96" i="4" s="1"/>
  <c r="J375" i="4"/>
  <c r="BE375" i="4"/>
  <c r="BI373" i="4"/>
  <c r="BH373" i="4"/>
  <c r="BG373" i="4"/>
  <c r="BF373" i="4"/>
  <c r="T373" i="4"/>
  <c r="R373" i="4"/>
  <c r="P373" i="4"/>
  <c r="P368" i="4" s="1"/>
  <c r="BK373" i="4"/>
  <c r="J373" i="4"/>
  <c r="BE373" i="4"/>
  <c r="BI371" i="4"/>
  <c r="BH371" i="4"/>
  <c r="BG371" i="4"/>
  <c r="BF371" i="4"/>
  <c r="T371" i="4"/>
  <c r="T368" i="4" s="1"/>
  <c r="R371" i="4"/>
  <c r="P371" i="4"/>
  <c r="BK371" i="4"/>
  <c r="J371" i="4"/>
  <c r="BE371" i="4" s="1"/>
  <c r="BI369" i="4"/>
  <c r="BH369" i="4"/>
  <c r="BG369" i="4"/>
  <c r="BF369" i="4"/>
  <c r="T369" i="4"/>
  <c r="R369" i="4"/>
  <c r="R368" i="4" s="1"/>
  <c r="P369" i="4"/>
  <c r="BK369" i="4"/>
  <c r="BK368" i="4" s="1"/>
  <c r="J368" i="4" s="1"/>
  <c r="J95" i="4" s="1"/>
  <c r="J369" i="4"/>
  <c r="BE369" i="4"/>
  <c r="BI366" i="4"/>
  <c r="BH366" i="4"/>
  <c r="BG366" i="4"/>
  <c r="BF366" i="4"/>
  <c r="T366" i="4"/>
  <c r="R366" i="4"/>
  <c r="P366" i="4"/>
  <c r="P363" i="4" s="1"/>
  <c r="BK366" i="4"/>
  <c r="J366" i="4"/>
  <c r="BE366" i="4"/>
  <c r="BI365" i="4"/>
  <c r="BH365" i="4"/>
  <c r="BG365" i="4"/>
  <c r="BF365" i="4"/>
  <c r="T365" i="4"/>
  <c r="T363" i="4" s="1"/>
  <c r="R365" i="4"/>
  <c r="P365" i="4"/>
  <c r="BK365" i="4"/>
  <c r="J365" i="4"/>
  <c r="BE365" i="4" s="1"/>
  <c r="BI364" i="4"/>
  <c r="BH364" i="4"/>
  <c r="BG364" i="4"/>
  <c r="BF364" i="4"/>
  <c r="T364" i="4"/>
  <c r="R364" i="4"/>
  <c r="R363" i="4" s="1"/>
  <c r="P364" i="4"/>
  <c r="BK364" i="4"/>
  <c r="BK363" i="4" s="1"/>
  <c r="J363" i="4" s="1"/>
  <c r="J94" i="4" s="1"/>
  <c r="J364" i="4"/>
  <c r="BE364" i="4"/>
  <c r="BI362" i="4"/>
  <c r="BH362" i="4"/>
  <c r="BG362" i="4"/>
  <c r="BF362" i="4"/>
  <c r="T362" i="4"/>
  <c r="R362" i="4"/>
  <c r="P362" i="4"/>
  <c r="BK362" i="4"/>
  <c r="J362" i="4"/>
  <c r="BE362" i="4"/>
  <c r="BI361" i="4"/>
  <c r="BH361" i="4"/>
  <c r="BG361" i="4"/>
  <c r="BF361" i="4"/>
  <c r="T361" i="4"/>
  <c r="T358" i="4" s="1"/>
  <c r="T357" i="4" s="1"/>
  <c r="R361" i="4"/>
  <c r="P361" i="4"/>
  <c r="BK361" i="4"/>
  <c r="J361" i="4"/>
  <c r="BE361" i="4" s="1"/>
  <c r="BI359" i="4"/>
  <c r="BH359" i="4"/>
  <c r="BG359" i="4"/>
  <c r="BF359" i="4"/>
  <c r="T359" i="4"/>
  <c r="R359" i="4"/>
  <c r="R358" i="4" s="1"/>
  <c r="P359" i="4"/>
  <c r="P358" i="4" s="1"/>
  <c r="P357" i="4" s="1"/>
  <c r="BK359" i="4"/>
  <c r="BK358" i="4"/>
  <c r="J358" i="4" s="1"/>
  <c r="J93" i="4" s="1"/>
  <c r="J359" i="4"/>
  <c r="BE359" i="4" s="1"/>
  <c r="BI356" i="4"/>
  <c r="BH356" i="4"/>
  <c r="BG356" i="4"/>
  <c r="BF356" i="4"/>
  <c r="T356" i="4"/>
  <c r="R356" i="4"/>
  <c r="P356" i="4"/>
  <c r="BK356" i="4"/>
  <c r="J356" i="4"/>
  <c r="BE356" i="4" s="1"/>
  <c r="BI355" i="4"/>
  <c r="BH355" i="4"/>
  <c r="BG355" i="4"/>
  <c r="BF355" i="4"/>
  <c r="T355" i="4"/>
  <c r="R355" i="4"/>
  <c r="P355" i="4"/>
  <c r="BK355" i="4"/>
  <c r="J355" i="4"/>
  <c r="BE355" i="4"/>
  <c r="BI354" i="4"/>
  <c r="BH354" i="4"/>
  <c r="BG354" i="4"/>
  <c r="BF354" i="4"/>
  <c r="T354" i="4"/>
  <c r="R354" i="4"/>
  <c r="P354" i="4"/>
  <c r="BK354" i="4"/>
  <c r="J354" i="4"/>
  <c r="BE354" i="4" s="1"/>
  <c r="BI353" i="4"/>
  <c r="BH353" i="4"/>
  <c r="BG353" i="4"/>
  <c r="BF353" i="4"/>
  <c r="T353" i="4"/>
  <c r="R353" i="4"/>
  <c r="P353" i="4"/>
  <c r="P350" i="4" s="1"/>
  <c r="BK353" i="4"/>
  <c r="J353" i="4"/>
  <c r="BE353" i="4"/>
  <c r="BI352" i="4"/>
  <c r="BH352" i="4"/>
  <c r="BG352" i="4"/>
  <c r="BF352" i="4"/>
  <c r="T352" i="4"/>
  <c r="T350" i="4" s="1"/>
  <c r="R352" i="4"/>
  <c r="P352" i="4"/>
  <c r="BK352" i="4"/>
  <c r="J352" i="4"/>
  <c r="BE352" i="4" s="1"/>
  <c r="BI351" i="4"/>
  <c r="BH351" i="4"/>
  <c r="BG351" i="4"/>
  <c r="BF351" i="4"/>
  <c r="T351" i="4"/>
  <c r="R351" i="4"/>
  <c r="R350" i="4" s="1"/>
  <c r="P351" i="4"/>
  <c r="BK351" i="4"/>
  <c r="BK350" i="4" s="1"/>
  <c r="J350" i="4" s="1"/>
  <c r="J91" i="4" s="1"/>
  <c r="J351" i="4"/>
  <c r="BE351" i="4"/>
  <c r="BI348" i="4"/>
  <c r="BH348" i="4"/>
  <c r="BG348" i="4"/>
  <c r="BF348" i="4"/>
  <c r="T348" i="4"/>
  <c r="R348" i="4"/>
  <c r="P348" i="4"/>
  <c r="BK348" i="4"/>
  <c r="J348" i="4"/>
  <c r="BE348" i="4"/>
  <c r="BI347" i="4"/>
  <c r="BH347" i="4"/>
  <c r="BG347" i="4"/>
  <c r="BF347" i="4"/>
  <c r="T347" i="4"/>
  <c r="T346" i="4" s="1"/>
  <c r="R347" i="4"/>
  <c r="R346" i="4"/>
  <c r="P347" i="4"/>
  <c r="P346" i="4" s="1"/>
  <c r="BK347" i="4"/>
  <c r="BK346" i="4"/>
  <c r="J346" i="4"/>
  <c r="J90" i="4" s="1"/>
  <c r="J347" i="4"/>
  <c r="BE347" i="4"/>
  <c r="BI344" i="4"/>
  <c r="BH344" i="4"/>
  <c r="BG344" i="4"/>
  <c r="BF344" i="4"/>
  <c r="T344" i="4"/>
  <c r="T341" i="4" s="1"/>
  <c r="R344" i="4"/>
  <c r="P344" i="4"/>
  <c r="BK344" i="4"/>
  <c r="J344" i="4"/>
  <c r="BE344" i="4" s="1"/>
  <c r="BI342" i="4"/>
  <c r="BH342" i="4"/>
  <c r="BG342" i="4"/>
  <c r="BF342" i="4"/>
  <c r="T342" i="4"/>
  <c r="R342" i="4"/>
  <c r="R341" i="4" s="1"/>
  <c r="P342" i="4"/>
  <c r="P341" i="4"/>
  <c r="BK342" i="4"/>
  <c r="BK341" i="4" s="1"/>
  <c r="J341" i="4" s="1"/>
  <c r="J89" i="4" s="1"/>
  <c r="J342" i="4"/>
  <c r="BE342" i="4"/>
  <c r="BI340" i="4"/>
  <c r="BH340" i="4"/>
  <c r="BG340" i="4"/>
  <c r="BF340" i="4"/>
  <c r="T340" i="4"/>
  <c r="R340" i="4"/>
  <c r="P340" i="4"/>
  <c r="BK340" i="4"/>
  <c r="J340" i="4"/>
  <c r="BE340" i="4"/>
  <c r="BI339" i="4"/>
  <c r="BH339" i="4"/>
  <c r="BG339" i="4"/>
  <c r="BF339" i="4"/>
  <c r="T339" i="4"/>
  <c r="R339" i="4"/>
  <c r="P339" i="4"/>
  <c r="BK339" i="4"/>
  <c r="J339" i="4"/>
  <c r="BE339" i="4" s="1"/>
  <c r="BI338" i="4"/>
  <c r="BH338" i="4"/>
  <c r="BG338" i="4"/>
  <c r="BF338" i="4"/>
  <c r="T338" i="4"/>
  <c r="R338" i="4"/>
  <c r="P338" i="4"/>
  <c r="BK338" i="4"/>
  <c r="J338" i="4"/>
  <c r="BE338" i="4"/>
  <c r="BI337" i="4"/>
  <c r="BH337" i="4"/>
  <c r="BG337" i="4"/>
  <c r="BF337" i="4"/>
  <c r="T337" i="4"/>
  <c r="T336" i="4" s="1"/>
  <c r="R337" i="4"/>
  <c r="R336" i="4"/>
  <c r="P337" i="4"/>
  <c r="P336" i="4" s="1"/>
  <c r="BK337" i="4"/>
  <c r="BK336" i="4"/>
  <c r="J336" i="4"/>
  <c r="J88" i="4" s="1"/>
  <c r="J337" i="4"/>
  <c r="BE337" i="4"/>
  <c r="BI335" i="4"/>
  <c r="BH335" i="4"/>
  <c r="BG335" i="4"/>
  <c r="BF335" i="4"/>
  <c r="T335" i="4"/>
  <c r="R335" i="4"/>
  <c r="P335" i="4"/>
  <c r="BK335" i="4"/>
  <c r="J335" i="4"/>
  <c r="BE335" i="4" s="1"/>
  <c r="BI333" i="4"/>
  <c r="BH333" i="4"/>
  <c r="BG333" i="4"/>
  <c r="BF333" i="4"/>
  <c r="T333" i="4"/>
  <c r="R333" i="4"/>
  <c r="P333" i="4"/>
  <c r="BK333" i="4"/>
  <c r="J333" i="4"/>
  <c r="BE333" i="4"/>
  <c r="BI331" i="4"/>
  <c r="BH331" i="4"/>
  <c r="BG331" i="4"/>
  <c r="BF331" i="4"/>
  <c r="T331" i="4"/>
  <c r="T330" i="4" s="1"/>
  <c r="R331" i="4"/>
  <c r="R330" i="4"/>
  <c r="P331" i="4"/>
  <c r="P330" i="4" s="1"/>
  <c r="BK331" i="4"/>
  <c r="BK330" i="4"/>
  <c r="J330" i="4"/>
  <c r="J87" i="4" s="1"/>
  <c r="J331" i="4"/>
  <c r="BE331" i="4"/>
  <c r="BI328" i="4"/>
  <c r="BH328" i="4"/>
  <c r="BG328" i="4"/>
  <c r="BF328" i="4"/>
  <c r="T328" i="4"/>
  <c r="R328" i="4"/>
  <c r="P328" i="4"/>
  <c r="BK328" i="4"/>
  <c r="J328" i="4"/>
  <c r="BE328" i="4" s="1"/>
  <c r="BI327" i="4"/>
  <c r="BH327" i="4"/>
  <c r="BG327" i="4"/>
  <c r="BF327" i="4"/>
  <c r="T327" i="4"/>
  <c r="R327" i="4"/>
  <c r="P327" i="4"/>
  <c r="BK327" i="4"/>
  <c r="J327" i="4"/>
  <c r="BE327" i="4"/>
  <c r="BI326" i="4"/>
  <c r="BH326" i="4"/>
  <c r="BG326" i="4"/>
  <c r="BF326" i="4"/>
  <c r="T326" i="4"/>
  <c r="R326" i="4"/>
  <c r="P326" i="4"/>
  <c r="BK326" i="4"/>
  <c r="J326" i="4"/>
  <c r="BE326" i="4" s="1"/>
  <c r="BI325" i="4"/>
  <c r="BH325" i="4"/>
  <c r="BG325" i="4"/>
  <c r="BF325" i="4"/>
  <c r="T325" i="4"/>
  <c r="R325" i="4"/>
  <c r="P325" i="4"/>
  <c r="P322" i="4" s="1"/>
  <c r="BK325" i="4"/>
  <c r="J325" i="4"/>
  <c r="BE325" i="4"/>
  <c r="BI324" i="4"/>
  <c r="BH324" i="4"/>
  <c r="BG324" i="4"/>
  <c r="BF324" i="4"/>
  <c r="T324" i="4"/>
  <c r="T322" i="4" s="1"/>
  <c r="R324" i="4"/>
  <c r="P324" i="4"/>
  <c r="BK324" i="4"/>
  <c r="J324" i="4"/>
  <c r="BE324" i="4" s="1"/>
  <c r="BI323" i="4"/>
  <c r="BH323" i="4"/>
  <c r="BG323" i="4"/>
  <c r="BF323" i="4"/>
  <c r="T323" i="4"/>
  <c r="R323" i="4"/>
  <c r="R322" i="4" s="1"/>
  <c r="P323" i="4"/>
  <c r="BK323" i="4"/>
  <c r="BK322" i="4" s="1"/>
  <c r="J322" i="4" s="1"/>
  <c r="J86" i="4" s="1"/>
  <c r="J323" i="4"/>
  <c r="BE323" i="4"/>
  <c r="BI320" i="4"/>
  <c r="BH320" i="4"/>
  <c r="BG320" i="4"/>
  <c r="BF320" i="4"/>
  <c r="T320" i="4"/>
  <c r="R320" i="4"/>
  <c r="P320" i="4"/>
  <c r="BK320" i="4"/>
  <c r="J320" i="4"/>
  <c r="BE320" i="4"/>
  <c r="BI318" i="4"/>
  <c r="BH318" i="4"/>
  <c r="BG318" i="4"/>
  <c r="BF318" i="4"/>
  <c r="T318" i="4"/>
  <c r="R318" i="4"/>
  <c r="P318" i="4"/>
  <c r="BK318" i="4"/>
  <c r="J318" i="4"/>
  <c r="BE318" i="4" s="1"/>
  <c r="BI316" i="4"/>
  <c r="BH316" i="4"/>
  <c r="BG316" i="4"/>
  <c r="BF316" i="4"/>
  <c r="T316" i="4"/>
  <c r="R316" i="4"/>
  <c r="P316" i="4"/>
  <c r="BK316" i="4"/>
  <c r="J316" i="4"/>
  <c r="BE316" i="4"/>
  <c r="BI314" i="4"/>
  <c r="BH314" i="4"/>
  <c r="BG314" i="4"/>
  <c r="BF314" i="4"/>
  <c r="T314" i="4"/>
  <c r="R314" i="4"/>
  <c r="P314" i="4"/>
  <c r="BK314" i="4"/>
  <c r="J314" i="4"/>
  <c r="BE314" i="4" s="1"/>
  <c r="BI312" i="4"/>
  <c r="BH312" i="4"/>
  <c r="BG312" i="4"/>
  <c r="BF312" i="4"/>
  <c r="T312" i="4"/>
  <c r="R312" i="4"/>
  <c r="P312" i="4"/>
  <c r="P309" i="4" s="1"/>
  <c r="BK312" i="4"/>
  <c r="J312" i="4"/>
  <c r="BE312" i="4"/>
  <c r="BI310" i="4"/>
  <c r="BH310" i="4"/>
  <c r="BG310" i="4"/>
  <c r="BF310" i="4"/>
  <c r="T310" i="4"/>
  <c r="T309" i="4" s="1"/>
  <c r="R310" i="4"/>
  <c r="R309" i="4"/>
  <c r="R308" i="4" s="1"/>
  <c r="P310" i="4"/>
  <c r="BK310" i="4"/>
  <c r="BK309" i="4" s="1"/>
  <c r="J310" i="4"/>
  <c r="BE310" i="4"/>
  <c r="BI307" i="4"/>
  <c r="BH307" i="4"/>
  <c r="BG307" i="4"/>
  <c r="BF307" i="4"/>
  <c r="T307" i="4"/>
  <c r="R307" i="4"/>
  <c r="P307" i="4"/>
  <c r="BK307" i="4"/>
  <c r="J307" i="4"/>
  <c r="BE307" i="4"/>
  <c r="BI306" i="4"/>
  <c r="BH306" i="4"/>
  <c r="BG306" i="4"/>
  <c r="BF306" i="4"/>
  <c r="T306" i="4"/>
  <c r="R306" i="4"/>
  <c r="P306" i="4"/>
  <c r="BK306" i="4"/>
  <c r="J306" i="4"/>
  <c r="BE306" i="4" s="1"/>
  <c r="BI305" i="4"/>
  <c r="BH305" i="4"/>
  <c r="BG305" i="4"/>
  <c r="BF305" i="4"/>
  <c r="T305" i="4"/>
  <c r="R305" i="4"/>
  <c r="P305" i="4"/>
  <c r="BK305" i="4"/>
  <c r="J305" i="4"/>
  <c r="BE305" i="4"/>
  <c r="BI304" i="4"/>
  <c r="BH304" i="4"/>
  <c r="BG304" i="4"/>
  <c r="BF304" i="4"/>
  <c r="T304" i="4"/>
  <c r="T303" i="4" s="1"/>
  <c r="R304" i="4"/>
  <c r="R303" i="4"/>
  <c r="P304" i="4"/>
  <c r="P303" i="4" s="1"/>
  <c r="BK304" i="4"/>
  <c r="BK303" i="4"/>
  <c r="J303" i="4"/>
  <c r="J83" i="4" s="1"/>
  <c r="J304" i="4"/>
  <c r="BE304" i="4"/>
  <c r="BI301" i="4"/>
  <c r="BH301" i="4"/>
  <c r="BG301" i="4"/>
  <c r="BF301" i="4"/>
  <c r="T301" i="4"/>
  <c r="R301" i="4"/>
  <c r="P301" i="4"/>
  <c r="BK301" i="4"/>
  <c r="J301" i="4"/>
  <c r="BE301" i="4" s="1"/>
  <c r="BI300" i="4"/>
  <c r="BH300" i="4"/>
  <c r="BG300" i="4"/>
  <c r="BF300" i="4"/>
  <c r="T300" i="4"/>
  <c r="R300" i="4"/>
  <c r="P300" i="4"/>
  <c r="BK300" i="4"/>
  <c r="J300" i="4"/>
  <c r="BE300" i="4"/>
  <c r="BI299" i="4"/>
  <c r="BH299" i="4"/>
  <c r="BG299" i="4"/>
  <c r="BF299" i="4"/>
  <c r="T299" i="4"/>
  <c r="R299" i="4"/>
  <c r="P299" i="4"/>
  <c r="BK299" i="4"/>
  <c r="J299" i="4"/>
  <c r="BE299" i="4" s="1"/>
  <c r="BI298" i="4"/>
  <c r="BH298" i="4"/>
  <c r="BG298" i="4"/>
  <c r="BF298" i="4"/>
  <c r="T298" i="4"/>
  <c r="R298" i="4"/>
  <c r="P298" i="4"/>
  <c r="BK298" i="4"/>
  <c r="J298" i="4"/>
  <c r="BE298" i="4"/>
  <c r="BI297" i="4"/>
  <c r="BH297" i="4"/>
  <c r="BG297" i="4"/>
  <c r="BF297" i="4"/>
  <c r="T297" i="4"/>
  <c r="R297" i="4"/>
  <c r="P297" i="4"/>
  <c r="BK297" i="4"/>
  <c r="J297" i="4"/>
  <c r="BE297" i="4" s="1"/>
  <c r="BI296" i="4"/>
  <c r="BH296" i="4"/>
  <c r="BG296" i="4"/>
  <c r="BF296" i="4"/>
  <c r="T296" i="4"/>
  <c r="R296" i="4"/>
  <c r="P296" i="4"/>
  <c r="P293" i="4" s="1"/>
  <c r="BK296" i="4"/>
  <c r="J296" i="4"/>
  <c r="BE296" i="4"/>
  <c r="BI295" i="4"/>
  <c r="BH295" i="4"/>
  <c r="BG295" i="4"/>
  <c r="BF295" i="4"/>
  <c r="T295" i="4"/>
  <c r="T293" i="4" s="1"/>
  <c r="R295" i="4"/>
  <c r="P295" i="4"/>
  <c r="BK295" i="4"/>
  <c r="J295" i="4"/>
  <c r="BE295" i="4" s="1"/>
  <c r="BI294" i="4"/>
  <c r="BH294" i="4"/>
  <c r="BG294" i="4"/>
  <c r="BF294" i="4"/>
  <c r="T294" i="4"/>
  <c r="R294" i="4"/>
  <c r="R293" i="4" s="1"/>
  <c r="P294" i="4"/>
  <c r="BK294" i="4"/>
  <c r="BK293" i="4" s="1"/>
  <c r="J293" i="4" s="1"/>
  <c r="J82" i="4" s="1"/>
  <c r="J294" i="4"/>
  <c r="BE294" i="4"/>
  <c r="BI292" i="4"/>
  <c r="BH292" i="4"/>
  <c r="BG292" i="4"/>
  <c r="BF292" i="4"/>
  <c r="T292" i="4"/>
  <c r="R292" i="4"/>
  <c r="P292" i="4"/>
  <c r="BK292" i="4"/>
  <c r="J292" i="4"/>
  <c r="BE292" i="4"/>
  <c r="BI290" i="4"/>
  <c r="BH290" i="4"/>
  <c r="BG290" i="4"/>
  <c r="BF290" i="4"/>
  <c r="T290" i="4"/>
  <c r="R290" i="4"/>
  <c r="P290" i="4"/>
  <c r="BK290" i="4"/>
  <c r="J290" i="4"/>
  <c r="BE290" i="4" s="1"/>
  <c r="BI288" i="4"/>
  <c r="BH288" i="4"/>
  <c r="BG288" i="4"/>
  <c r="BF288" i="4"/>
  <c r="T288" i="4"/>
  <c r="R288" i="4"/>
  <c r="P288" i="4"/>
  <c r="BK288" i="4"/>
  <c r="J288" i="4"/>
  <c r="BE288" i="4"/>
  <c r="BI286" i="4"/>
  <c r="BH286" i="4"/>
  <c r="BG286" i="4"/>
  <c r="BF286" i="4"/>
  <c r="T286" i="4"/>
  <c r="R286" i="4"/>
  <c r="P286" i="4"/>
  <c r="BK286" i="4"/>
  <c r="J286" i="4"/>
  <c r="BE286" i="4" s="1"/>
  <c r="BI284" i="4"/>
  <c r="BH284" i="4"/>
  <c r="BG284" i="4"/>
  <c r="BF284" i="4"/>
  <c r="T284" i="4"/>
  <c r="R284" i="4"/>
  <c r="P284" i="4"/>
  <c r="BK284" i="4"/>
  <c r="J284" i="4"/>
  <c r="BE284" i="4"/>
  <c r="BI282" i="4"/>
  <c r="BH282" i="4"/>
  <c r="BG282" i="4"/>
  <c r="BF282" i="4"/>
  <c r="T282" i="4"/>
  <c r="R282" i="4"/>
  <c r="P282" i="4"/>
  <c r="BK282" i="4"/>
  <c r="J282" i="4"/>
  <c r="BE282" i="4" s="1"/>
  <c r="BI280" i="4"/>
  <c r="BH280" i="4"/>
  <c r="BG280" i="4"/>
  <c r="BF280" i="4"/>
  <c r="T280" i="4"/>
  <c r="R280" i="4"/>
  <c r="P280" i="4"/>
  <c r="BK280" i="4"/>
  <c r="J280" i="4"/>
  <c r="BE280" i="4"/>
  <c r="BI278" i="4"/>
  <c r="BH278" i="4"/>
  <c r="BG278" i="4"/>
  <c r="BF278" i="4"/>
  <c r="T278" i="4"/>
  <c r="T277" i="4" s="1"/>
  <c r="R278" i="4"/>
  <c r="R277" i="4"/>
  <c r="P278" i="4"/>
  <c r="P277" i="4" s="1"/>
  <c r="BK278" i="4"/>
  <c r="BK277" i="4"/>
  <c r="J277" i="4"/>
  <c r="J81" i="4" s="1"/>
  <c r="J278" i="4"/>
  <c r="BE278" i="4" s="1"/>
  <c r="BI275" i="4"/>
  <c r="BH275" i="4"/>
  <c r="BG275" i="4"/>
  <c r="BF275" i="4"/>
  <c r="T275" i="4"/>
  <c r="T273" i="4" s="1"/>
  <c r="R275" i="4"/>
  <c r="P275" i="4"/>
  <c r="BK275" i="4"/>
  <c r="J275" i="4"/>
  <c r="BE275" i="4" s="1"/>
  <c r="BI274" i="4"/>
  <c r="BH274" i="4"/>
  <c r="BG274" i="4"/>
  <c r="BF274" i="4"/>
  <c r="T274" i="4"/>
  <c r="R274" i="4"/>
  <c r="R273" i="4" s="1"/>
  <c r="P274" i="4"/>
  <c r="P273" i="4"/>
  <c r="BK274" i="4"/>
  <c r="BK273" i="4" s="1"/>
  <c r="J273" i="4" s="1"/>
  <c r="J80" i="4" s="1"/>
  <c r="J274" i="4"/>
  <c r="BE274" i="4"/>
  <c r="BI271" i="4"/>
  <c r="BH271" i="4"/>
  <c r="BG271" i="4"/>
  <c r="BF271" i="4"/>
  <c r="T271" i="4"/>
  <c r="R271" i="4"/>
  <c r="P271" i="4"/>
  <c r="BK271" i="4"/>
  <c r="J271" i="4"/>
  <c r="BE271" i="4"/>
  <c r="BI269" i="4"/>
  <c r="BH269" i="4"/>
  <c r="BG269" i="4"/>
  <c r="BF269" i="4"/>
  <c r="T269" i="4"/>
  <c r="T268" i="4" s="1"/>
  <c r="R269" i="4"/>
  <c r="R268" i="4"/>
  <c r="P269" i="4"/>
  <c r="P268" i="4" s="1"/>
  <c r="BK269" i="4"/>
  <c r="BK268" i="4"/>
  <c r="J268" i="4"/>
  <c r="J79" i="4" s="1"/>
  <c r="J269" i="4"/>
  <c r="BE269" i="4"/>
  <c r="BI266" i="4"/>
  <c r="BH266" i="4"/>
  <c r="BG266" i="4"/>
  <c r="BF266" i="4"/>
  <c r="T266" i="4"/>
  <c r="R266" i="4"/>
  <c r="P266" i="4"/>
  <c r="BK266" i="4"/>
  <c r="J266" i="4"/>
  <c r="BE266" i="4" s="1"/>
  <c r="BI265" i="4"/>
  <c r="BH265" i="4"/>
  <c r="BG265" i="4"/>
  <c r="BF265" i="4"/>
  <c r="T265" i="4"/>
  <c r="R265" i="4"/>
  <c r="P265" i="4"/>
  <c r="BK265" i="4"/>
  <c r="J265" i="4"/>
  <c r="BE265" i="4"/>
  <c r="BI264" i="4"/>
  <c r="BH264" i="4"/>
  <c r="BG264" i="4"/>
  <c r="BF264" i="4"/>
  <c r="T264" i="4"/>
  <c r="R264" i="4"/>
  <c r="P264" i="4"/>
  <c r="BK264" i="4"/>
  <c r="J264" i="4"/>
  <c r="BE264" i="4" s="1"/>
  <c r="BI263" i="4"/>
  <c r="BH263" i="4"/>
  <c r="BG263" i="4"/>
  <c r="BF263" i="4"/>
  <c r="T263" i="4"/>
  <c r="R263" i="4"/>
  <c r="P263" i="4"/>
  <c r="BK263" i="4"/>
  <c r="J263" i="4"/>
  <c r="BE263" i="4"/>
  <c r="BI262" i="4"/>
  <c r="BH262" i="4"/>
  <c r="BG262" i="4"/>
  <c r="BF262" i="4"/>
  <c r="T262" i="4"/>
  <c r="R262" i="4"/>
  <c r="P262" i="4"/>
  <c r="BK262" i="4"/>
  <c r="J262" i="4"/>
  <c r="BE262" i="4" s="1"/>
  <c r="BI261" i="4"/>
  <c r="BH261" i="4"/>
  <c r="BG261" i="4"/>
  <c r="BF261" i="4"/>
  <c r="T261" i="4"/>
  <c r="R261" i="4"/>
  <c r="P261" i="4"/>
  <c r="BK261" i="4"/>
  <c r="J261" i="4"/>
  <c r="BE261" i="4"/>
  <c r="BI260" i="4"/>
  <c r="BH260" i="4"/>
  <c r="BG260" i="4"/>
  <c r="BF260" i="4"/>
  <c r="T260" i="4"/>
  <c r="R260" i="4"/>
  <c r="P260" i="4"/>
  <c r="BK260" i="4"/>
  <c r="J260" i="4"/>
  <c r="BE260" i="4" s="1"/>
  <c r="BI259" i="4"/>
  <c r="BH259" i="4"/>
  <c r="BG259" i="4"/>
  <c r="BF259" i="4"/>
  <c r="T259" i="4"/>
  <c r="R259" i="4"/>
  <c r="P259" i="4"/>
  <c r="BK259" i="4"/>
  <c r="J259" i="4"/>
  <c r="BE259" i="4"/>
  <c r="BI258" i="4"/>
  <c r="BH258" i="4"/>
  <c r="BG258" i="4"/>
  <c r="BF258" i="4"/>
  <c r="T258" i="4"/>
  <c r="T257" i="4" s="1"/>
  <c r="R258" i="4"/>
  <c r="R257" i="4"/>
  <c r="P258" i="4"/>
  <c r="P257" i="4" s="1"/>
  <c r="BK258" i="4"/>
  <c r="BK257" i="4"/>
  <c r="J257" i="4"/>
  <c r="J78" i="4" s="1"/>
  <c r="J258" i="4"/>
  <c r="BE258" i="4" s="1"/>
  <c r="BI256" i="4"/>
  <c r="BH256" i="4"/>
  <c r="BG256" i="4"/>
  <c r="BF256" i="4"/>
  <c r="T256" i="4"/>
  <c r="R256" i="4"/>
  <c r="P256" i="4"/>
  <c r="BK256" i="4"/>
  <c r="J256" i="4"/>
  <c r="BE256" i="4" s="1"/>
  <c r="BI255" i="4"/>
  <c r="BH255" i="4"/>
  <c r="BG255" i="4"/>
  <c r="BF255" i="4"/>
  <c r="T255" i="4"/>
  <c r="R255" i="4"/>
  <c r="P255" i="4"/>
  <c r="BK255" i="4"/>
  <c r="J255" i="4"/>
  <c r="BE255" i="4"/>
  <c r="BI254" i="4"/>
  <c r="BH254" i="4"/>
  <c r="BG254" i="4"/>
  <c r="BF254" i="4"/>
  <c r="T254" i="4"/>
  <c r="R254" i="4"/>
  <c r="P254" i="4"/>
  <c r="BK254" i="4"/>
  <c r="J254" i="4"/>
  <c r="BE254" i="4" s="1"/>
  <c r="BI253" i="4"/>
  <c r="BH253" i="4"/>
  <c r="BG253" i="4"/>
  <c r="BF253" i="4"/>
  <c r="T253" i="4"/>
  <c r="R253" i="4"/>
  <c r="P253" i="4"/>
  <c r="BK253" i="4"/>
  <c r="J253" i="4"/>
  <c r="BE253" i="4"/>
  <c r="BI251" i="4"/>
  <c r="BH251" i="4"/>
  <c r="BG251" i="4"/>
  <c r="BF251" i="4"/>
  <c r="T251" i="4"/>
  <c r="R251" i="4"/>
  <c r="P251" i="4"/>
  <c r="BK251" i="4"/>
  <c r="J251" i="4"/>
  <c r="BE251" i="4" s="1"/>
  <c r="BI249" i="4"/>
  <c r="BH249" i="4"/>
  <c r="BG249" i="4"/>
  <c r="BF249" i="4"/>
  <c r="T249" i="4"/>
  <c r="R249" i="4"/>
  <c r="P249" i="4"/>
  <c r="BK249" i="4"/>
  <c r="J249" i="4"/>
  <c r="BE249" i="4"/>
  <c r="BI247" i="4"/>
  <c r="BH247" i="4"/>
  <c r="BG247" i="4"/>
  <c r="BF247" i="4"/>
  <c r="T247" i="4"/>
  <c r="R247" i="4"/>
  <c r="P247" i="4"/>
  <c r="BK247" i="4"/>
  <c r="J247" i="4"/>
  <c r="BE247" i="4" s="1"/>
  <c r="BI245" i="4"/>
  <c r="BH245" i="4"/>
  <c r="BG245" i="4"/>
  <c r="BF245" i="4"/>
  <c r="T245" i="4"/>
  <c r="R245" i="4"/>
  <c r="P245" i="4"/>
  <c r="BK245" i="4"/>
  <c r="J245" i="4"/>
  <c r="BE245" i="4"/>
  <c r="BI243" i="4"/>
  <c r="BH243" i="4"/>
  <c r="BG243" i="4"/>
  <c r="BF243" i="4"/>
  <c r="T243" i="4"/>
  <c r="R243" i="4"/>
  <c r="P243" i="4"/>
  <c r="BK243" i="4"/>
  <c r="J243" i="4"/>
  <c r="BE243" i="4" s="1"/>
  <c r="BI241" i="4"/>
  <c r="BH241" i="4"/>
  <c r="BG241" i="4"/>
  <c r="BF241" i="4"/>
  <c r="T241" i="4"/>
  <c r="R241" i="4"/>
  <c r="P241" i="4"/>
  <c r="BK241" i="4"/>
  <c r="J241" i="4"/>
  <c r="BE241" i="4"/>
  <c r="BI239" i="4"/>
  <c r="BH239" i="4"/>
  <c r="BG239" i="4"/>
  <c r="BF239" i="4"/>
  <c r="T239" i="4"/>
  <c r="R239" i="4"/>
  <c r="P239" i="4"/>
  <c r="BK239" i="4"/>
  <c r="J239" i="4"/>
  <c r="BE239" i="4" s="1"/>
  <c r="BI237" i="4"/>
  <c r="BH237" i="4"/>
  <c r="BG237" i="4"/>
  <c r="BF237" i="4"/>
  <c r="T237" i="4"/>
  <c r="R237" i="4"/>
  <c r="P237" i="4"/>
  <c r="BK237" i="4"/>
  <c r="J237" i="4"/>
  <c r="BE237" i="4"/>
  <c r="BI235" i="4"/>
  <c r="BH235" i="4"/>
  <c r="BG235" i="4"/>
  <c r="BF235" i="4"/>
  <c r="T235" i="4"/>
  <c r="T233" i="4" s="1"/>
  <c r="T232" i="4" s="1"/>
  <c r="R235" i="4"/>
  <c r="P235" i="4"/>
  <c r="BK235" i="4"/>
  <c r="J235" i="4"/>
  <c r="BE235" i="4" s="1"/>
  <c r="BI234" i="4"/>
  <c r="BH234" i="4"/>
  <c r="BG234" i="4"/>
  <c r="BF234" i="4"/>
  <c r="T234" i="4"/>
  <c r="R234" i="4"/>
  <c r="R233" i="4" s="1"/>
  <c r="P234" i="4"/>
  <c r="P233" i="4" s="1"/>
  <c r="BK234" i="4"/>
  <c r="BK233" i="4"/>
  <c r="J233" i="4" s="1"/>
  <c r="J77" i="4" s="1"/>
  <c r="J234" i="4"/>
  <c r="BE234" i="4" s="1"/>
  <c r="BI231" i="4"/>
  <c r="BH231" i="4"/>
  <c r="BG231" i="4"/>
  <c r="BF231" i="4"/>
  <c r="T231" i="4"/>
  <c r="R231" i="4"/>
  <c r="P231" i="4"/>
  <c r="BK231" i="4"/>
  <c r="J231" i="4"/>
  <c r="BE231" i="4" s="1"/>
  <c r="BI230" i="4"/>
  <c r="BH230" i="4"/>
  <c r="BG230" i="4"/>
  <c r="BF230" i="4"/>
  <c r="T230" i="4"/>
  <c r="R230" i="4"/>
  <c r="P230" i="4"/>
  <c r="BK230" i="4"/>
  <c r="J230" i="4"/>
  <c r="BE230" i="4"/>
  <c r="BI229" i="4"/>
  <c r="BH229" i="4"/>
  <c r="BG229" i="4"/>
  <c r="BF229" i="4"/>
  <c r="T229" i="4"/>
  <c r="R229" i="4"/>
  <c r="P229" i="4"/>
  <c r="BK229" i="4"/>
  <c r="J229" i="4"/>
  <c r="BE229" i="4" s="1"/>
  <c r="BI228" i="4"/>
  <c r="BH228" i="4"/>
  <c r="BG228" i="4"/>
  <c r="BF228" i="4"/>
  <c r="T228" i="4"/>
  <c r="R228" i="4"/>
  <c r="P228" i="4"/>
  <c r="BK228" i="4"/>
  <c r="J228" i="4"/>
  <c r="BE228" i="4"/>
  <c r="BI227" i="4"/>
  <c r="BH227" i="4"/>
  <c r="BG227" i="4"/>
  <c r="BF227" i="4"/>
  <c r="T227" i="4"/>
  <c r="T226" i="4" s="1"/>
  <c r="R227" i="4"/>
  <c r="R226" i="4"/>
  <c r="P227" i="4"/>
  <c r="P226" i="4" s="1"/>
  <c r="BK227" i="4"/>
  <c r="BK226" i="4"/>
  <c r="J226" i="4"/>
  <c r="J75" i="4" s="1"/>
  <c r="J227" i="4"/>
  <c r="BE227" i="4" s="1"/>
  <c r="BI225" i="4"/>
  <c r="BH225" i="4"/>
  <c r="BG225" i="4"/>
  <c r="BF225" i="4"/>
  <c r="T225" i="4"/>
  <c r="T224" i="4" s="1"/>
  <c r="R225" i="4"/>
  <c r="R224" i="4"/>
  <c r="P225" i="4"/>
  <c r="P224" i="4" s="1"/>
  <c r="BK225" i="4"/>
  <c r="BK224" i="4"/>
  <c r="J224" i="4"/>
  <c r="J74" i="4" s="1"/>
  <c r="J225" i="4"/>
  <c r="BE225" i="4"/>
  <c r="BI222" i="4"/>
  <c r="BH222" i="4"/>
  <c r="BG222" i="4"/>
  <c r="BF222" i="4"/>
  <c r="T222" i="4"/>
  <c r="T221" i="4" s="1"/>
  <c r="R222" i="4"/>
  <c r="R221" i="4"/>
  <c r="P222" i="4"/>
  <c r="P221" i="4" s="1"/>
  <c r="BK222" i="4"/>
  <c r="BK221" i="4"/>
  <c r="J221" i="4"/>
  <c r="J73" i="4" s="1"/>
  <c r="J222" i="4"/>
  <c r="BE222" i="4"/>
  <c r="BI219" i="4"/>
  <c r="BH219" i="4"/>
  <c r="BG219" i="4"/>
  <c r="BF219" i="4"/>
  <c r="T219" i="4"/>
  <c r="R219" i="4"/>
  <c r="P219" i="4"/>
  <c r="BK219" i="4"/>
  <c r="J219" i="4"/>
  <c r="BE219" i="4" s="1"/>
  <c r="BI218" i="4"/>
  <c r="BH218" i="4"/>
  <c r="BG218" i="4"/>
  <c r="BF218" i="4"/>
  <c r="T218" i="4"/>
  <c r="R218" i="4"/>
  <c r="P218" i="4"/>
  <c r="BK218" i="4"/>
  <c r="J218" i="4"/>
  <c r="BE218" i="4"/>
  <c r="BI217" i="4"/>
  <c r="BH217" i="4"/>
  <c r="BG217" i="4"/>
  <c r="BF217" i="4"/>
  <c r="T217" i="4"/>
  <c r="R217" i="4"/>
  <c r="P217" i="4"/>
  <c r="BK217" i="4"/>
  <c r="J217" i="4"/>
  <c r="BE217" i="4" s="1"/>
  <c r="BI216" i="4"/>
  <c r="BH216" i="4"/>
  <c r="BG216" i="4"/>
  <c r="BF216" i="4"/>
  <c r="T216" i="4"/>
  <c r="R216" i="4"/>
  <c r="P216" i="4"/>
  <c r="BK216" i="4"/>
  <c r="J216" i="4"/>
  <c r="BE216" i="4"/>
  <c r="BI215" i="4"/>
  <c r="BH215" i="4"/>
  <c r="BG215" i="4"/>
  <c r="BF215" i="4"/>
  <c r="T215" i="4"/>
  <c r="T214" i="4" s="1"/>
  <c r="R215" i="4"/>
  <c r="R214" i="4"/>
  <c r="P215" i="4"/>
  <c r="P214" i="4" s="1"/>
  <c r="BK215" i="4"/>
  <c r="BK214" i="4"/>
  <c r="J214" i="4"/>
  <c r="J72" i="4" s="1"/>
  <c r="J215" i="4"/>
  <c r="BE215" i="4"/>
  <c r="BI213" i="4"/>
  <c r="BH213" i="4"/>
  <c r="BG213" i="4"/>
  <c r="BF213" i="4"/>
  <c r="T213" i="4"/>
  <c r="R213" i="4"/>
  <c r="P213" i="4"/>
  <c r="BK213" i="4"/>
  <c r="J213" i="4"/>
  <c r="BE213" i="4" s="1"/>
  <c r="BI212" i="4"/>
  <c r="BH212" i="4"/>
  <c r="BG212" i="4"/>
  <c r="BF212" i="4"/>
  <c r="T212" i="4"/>
  <c r="R212" i="4"/>
  <c r="P212" i="4"/>
  <c r="P207" i="4" s="1"/>
  <c r="BK212" i="4"/>
  <c r="J212" i="4"/>
  <c r="BE212" i="4"/>
  <c r="BI210" i="4"/>
  <c r="BH210" i="4"/>
  <c r="BG210" i="4"/>
  <c r="BF210" i="4"/>
  <c r="T210" i="4"/>
  <c r="T207" i="4" s="1"/>
  <c r="R210" i="4"/>
  <c r="P210" i="4"/>
  <c r="BK210" i="4"/>
  <c r="J210" i="4"/>
  <c r="BE210" i="4" s="1"/>
  <c r="BI208" i="4"/>
  <c r="BH208" i="4"/>
  <c r="BG208" i="4"/>
  <c r="BF208" i="4"/>
  <c r="T208" i="4"/>
  <c r="R208" i="4"/>
  <c r="R207" i="4" s="1"/>
  <c r="P208" i="4"/>
  <c r="BK208" i="4"/>
  <c r="BK207" i="4" s="1"/>
  <c r="J207" i="4" s="1"/>
  <c r="J71" i="4" s="1"/>
  <c r="J208" i="4"/>
  <c r="BE208" i="4"/>
  <c r="BI205" i="4"/>
  <c r="BH205" i="4"/>
  <c r="BG205" i="4"/>
  <c r="BF205" i="4"/>
  <c r="T205" i="4"/>
  <c r="R205" i="4"/>
  <c r="P205" i="4"/>
  <c r="P202" i="4" s="1"/>
  <c r="BK205" i="4"/>
  <c r="J205" i="4"/>
  <c r="BE205" i="4"/>
  <c r="BI204" i="4"/>
  <c r="BH204" i="4"/>
  <c r="BG204" i="4"/>
  <c r="BF204" i="4"/>
  <c r="T204" i="4"/>
  <c r="T202" i="4" s="1"/>
  <c r="R204" i="4"/>
  <c r="P204" i="4"/>
  <c r="BK204" i="4"/>
  <c r="J204" i="4"/>
  <c r="BE204" i="4" s="1"/>
  <c r="BI203" i="4"/>
  <c r="BH203" i="4"/>
  <c r="BG203" i="4"/>
  <c r="BF203" i="4"/>
  <c r="T203" i="4"/>
  <c r="R203" i="4"/>
  <c r="R202" i="4" s="1"/>
  <c r="P203" i="4"/>
  <c r="BK203" i="4"/>
  <c r="BK202" i="4" s="1"/>
  <c r="J202" i="4" s="1"/>
  <c r="J70" i="4" s="1"/>
  <c r="J203" i="4"/>
  <c r="BE203" i="4"/>
  <c r="BI200" i="4"/>
  <c r="BH200" i="4"/>
  <c r="BG200" i="4"/>
  <c r="BF200" i="4"/>
  <c r="T200" i="4"/>
  <c r="T199" i="4"/>
  <c r="R200" i="4"/>
  <c r="R199" i="4" s="1"/>
  <c r="P200" i="4"/>
  <c r="P199" i="4" s="1"/>
  <c r="P198" i="4" s="1"/>
  <c r="BK200" i="4"/>
  <c r="BK199" i="4"/>
  <c r="J199" i="4" s="1"/>
  <c r="J69" i="4" s="1"/>
  <c r="J200" i="4"/>
  <c r="BE200" i="4" s="1"/>
  <c r="BI197" i="4"/>
  <c r="BH197" i="4"/>
  <c r="BG197" i="4"/>
  <c r="BF197" i="4"/>
  <c r="T197" i="4"/>
  <c r="R197" i="4"/>
  <c r="P197" i="4"/>
  <c r="BK197" i="4"/>
  <c r="J197" i="4"/>
  <c r="BE197" i="4" s="1"/>
  <c r="BI196" i="4"/>
  <c r="BH196" i="4"/>
  <c r="BG196" i="4"/>
  <c r="BF196" i="4"/>
  <c r="T196" i="4"/>
  <c r="R196" i="4"/>
  <c r="P196" i="4"/>
  <c r="BK196" i="4"/>
  <c r="J196" i="4"/>
  <c r="BE196" i="4"/>
  <c r="BI195" i="4"/>
  <c r="BH195" i="4"/>
  <c r="BG195" i="4"/>
  <c r="BF195" i="4"/>
  <c r="T195" i="4"/>
  <c r="R195" i="4"/>
  <c r="P195" i="4"/>
  <c r="BK195" i="4"/>
  <c r="J195" i="4"/>
  <c r="BE195" i="4" s="1"/>
  <c r="BI194" i="4"/>
  <c r="BH194" i="4"/>
  <c r="BG194" i="4"/>
  <c r="BF194" i="4"/>
  <c r="T194" i="4"/>
  <c r="R194" i="4"/>
  <c r="P194" i="4"/>
  <c r="BK194" i="4"/>
  <c r="J194" i="4"/>
  <c r="BE194" i="4"/>
  <c r="BI193" i="4"/>
  <c r="BH193" i="4"/>
  <c r="BG193" i="4"/>
  <c r="BF193" i="4"/>
  <c r="T193" i="4"/>
  <c r="R193" i="4"/>
  <c r="P193" i="4"/>
  <c r="BK193" i="4"/>
  <c r="J193" i="4"/>
  <c r="BE193" i="4" s="1"/>
  <c r="BI192" i="4"/>
  <c r="BH192" i="4"/>
  <c r="BG192" i="4"/>
  <c r="BF192" i="4"/>
  <c r="T192" i="4"/>
  <c r="R192" i="4"/>
  <c r="P192" i="4"/>
  <c r="BK192" i="4"/>
  <c r="J192" i="4"/>
  <c r="BE192" i="4"/>
  <c r="BI191" i="4"/>
  <c r="BH191" i="4"/>
  <c r="BG191" i="4"/>
  <c r="BF191" i="4"/>
  <c r="T191" i="4"/>
  <c r="T190" i="4" s="1"/>
  <c r="R191" i="4"/>
  <c r="R190" i="4"/>
  <c r="P191" i="4"/>
  <c r="P190" i="4" s="1"/>
  <c r="BK191" i="4"/>
  <c r="BK190" i="4"/>
  <c r="J190" i="4"/>
  <c r="J67" i="4" s="1"/>
  <c r="J191" i="4"/>
  <c r="BE191" i="4" s="1"/>
  <c r="BI189" i="4"/>
  <c r="BH189" i="4"/>
  <c r="BG189" i="4"/>
  <c r="BF189" i="4"/>
  <c r="T189" i="4"/>
  <c r="R189" i="4"/>
  <c r="P189" i="4"/>
  <c r="BK189" i="4"/>
  <c r="J189" i="4"/>
  <c r="BE189" i="4" s="1"/>
  <c r="BI188" i="4"/>
  <c r="BH188" i="4"/>
  <c r="BG188" i="4"/>
  <c r="BF188" i="4"/>
  <c r="T188" i="4"/>
  <c r="R188" i="4"/>
  <c r="P188" i="4"/>
  <c r="BK188" i="4"/>
  <c r="J188" i="4"/>
  <c r="BE188" i="4"/>
  <c r="BI187" i="4"/>
  <c r="BH187" i="4"/>
  <c r="BG187" i="4"/>
  <c r="BF187" i="4"/>
  <c r="T187" i="4"/>
  <c r="R187" i="4"/>
  <c r="P187" i="4"/>
  <c r="BK187" i="4"/>
  <c r="J187" i="4"/>
  <c r="BE187" i="4" s="1"/>
  <c r="BI186" i="4"/>
  <c r="BH186" i="4"/>
  <c r="BG186" i="4"/>
  <c r="BF186" i="4"/>
  <c r="T186" i="4"/>
  <c r="R186" i="4"/>
  <c r="P186" i="4"/>
  <c r="BK186" i="4"/>
  <c r="J186" i="4"/>
  <c r="BE186" i="4"/>
  <c r="BI185" i="4"/>
  <c r="BH185" i="4"/>
  <c r="BG185" i="4"/>
  <c r="BF185" i="4"/>
  <c r="T185" i="4"/>
  <c r="T184" i="4" s="1"/>
  <c r="R185" i="4"/>
  <c r="R184" i="4"/>
  <c r="P185" i="4"/>
  <c r="P184" i="4" s="1"/>
  <c r="BK185" i="4"/>
  <c r="BK184" i="4"/>
  <c r="J184" i="4"/>
  <c r="J66" i="4" s="1"/>
  <c r="J185" i="4"/>
  <c r="BE185" i="4" s="1"/>
  <c r="BI183" i="4"/>
  <c r="BH183" i="4"/>
  <c r="BG183" i="4"/>
  <c r="BF183" i="4"/>
  <c r="T183" i="4"/>
  <c r="R183" i="4"/>
  <c r="P183" i="4"/>
  <c r="BK183" i="4"/>
  <c r="J183" i="4"/>
  <c r="BE183" i="4" s="1"/>
  <c r="BI181" i="4"/>
  <c r="BH181" i="4"/>
  <c r="BG181" i="4"/>
  <c r="BF181" i="4"/>
  <c r="T181" i="4"/>
  <c r="R181" i="4"/>
  <c r="P181" i="4"/>
  <c r="BK181" i="4"/>
  <c r="J181" i="4"/>
  <c r="BE181" i="4"/>
  <c r="BI179" i="4"/>
  <c r="BH179" i="4"/>
  <c r="BG179" i="4"/>
  <c r="BF179" i="4"/>
  <c r="T179" i="4"/>
  <c r="R179" i="4"/>
  <c r="P179" i="4"/>
  <c r="BK179" i="4"/>
  <c r="J179" i="4"/>
  <c r="BE179" i="4" s="1"/>
  <c r="BI177" i="4"/>
  <c r="BH177" i="4"/>
  <c r="BG177" i="4"/>
  <c r="BF177" i="4"/>
  <c r="T177" i="4"/>
  <c r="R177" i="4"/>
  <c r="P177" i="4"/>
  <c r="BK177" i="4"/>
  <c r="J177" i="4"/>
  <c r="BE177" i="4"/>
  <c r="BI175" i="4"/>
  <c r="BH175" i="4"/>
  <c r="BG175" i="4"/>
  <c r="BF175" i="4"/>
  <c r="T175" i="4"/>
  <c r="T174" i="4" s="1"/>
  <c r="R175" i="4"/>
  <c r="R174" i="4"/>
  <c r="P175" i="4"/>
  <c r="P174" i="4" s="1"/>
  <c r="BK175" i="4"/>
  <c r="BK174" i="4"/>
  <c r="J174" i="4"/>
  <c r="J65" i="4" s="1"/>
  <c r="J175" i="4"/>
  <c r="BE175" i="4"/>
  <c r="BI173" i="4"/>
  <c r="BH173" i="4"/>
  <c r="BG173" i="4"/>
  <c r="BF173" i="4"/>
  <c r="T173" i="4"/>
  <c r="R173" i="4"/>
  <c r="P173" i="4"/>
  <c r="BK173" i="4"/>
  <c r="J173" i="4"/>
  <c r="BE173" i="4" s="1"/>
  <c r="BI172" i="4"/>
  <c r="BH172" i="4"/>
  <c r="BG172" i="4"/>
  <c r="BF172" i="4"/>
  <c r="T172" i="4"/>
  <c r="R172" i="4"/>
  <c r="P172" i="4"/>
  <c r="BK172" i="4"/>
  <c r="J172" i="4"/>
  <c r="BE172" i="4"/>
  <c r="BI171" i="4"/>
  <c r="BH171" i="4"/>
  <c r="BG171" i="4"/>
  <c r="BF171" i="4"/>
  <c r="T171" i="4"/>
  <c r="R171" i="4"/>
  <c r="P171" i="4"/>
  <c r="BK171" i="4"/>
  <c r="J171" i="4"/>
  <c r="BE171" i="4" s="1"/>
  <c r="BI170" i="4"/>
  <c r="BH170" i="4"/>
  <c r="BG170" i="4"/>
  <c r="BF170" i="4"/>
  <c r="T170" i="4"/>
  <c r="R170" i="4"/>
  <c r="P170" i="4"/>
  <c r="BK170" i="4"/>
  <c r="J170" i="4"/>
  <c r="BE170" i="4"/>
  <c r="BI169" i="4"/>
  <c r="BH169" i="4"/>
  <c r="BG169" i="4"/>
  <c r="BF169" i="4"/>
  <c r="T169" i="4"/>
  <c r="R169" i="4"/>
  <c r="P169" i="4"/>
  <c r="BK169" i="4"/>
  <c r="J169" i="4"/>
  <c r="BE169" i="4" s="1"/>
  <c r="BI168" i="4"/>
  <c r="BH168" i="4"/>
  <c r="BG168" i="4"/>
  <c r="BF168" i="4"/>
  <c r="T168" i="4"/>
  <c r="R168" i="4"/>
  <c r="P168" i="4"/>
  <c r="BK168" i="4"/>
  <c r="J168" i="4"/>
  <c r="BE168" i="4"/>
  <c r="BI167" i="4"/>
  <c r="BH167" i="4"/>
  <c r="BG167" i="4"/>
  <c r="BF167" i="4"/>
  <c r="T167" i="4"/>
  <c r="R167" i="4"/>
  <c r="P167" i="4"/>
  <c r="BK167" i="4"/>
  <c r="J167" i="4"/>
  <c r="BE167" i="4" s="1"/>
  <c r="BI166" i="4"/>
  <c r="BH166" i="4"/>
  <c r="BG166" i="4"/>
  <c r="BF166" i="4"/>
  <c r="T166" i="4"/>
  <c r="R166" i="4"/>
  <c r="P166" i="4"/>
  <c r="BK166" i="4"/>
  <c r="J166" i="4"/>
  <c r="BE166" i="4"/>
  <c r="BI165" i="4"/>
  <c r="BH165" i="4"/>
  <c r="BG165" i="4"/>
  <c r="BF165" i="4"/>
  <c r="T165" i="4"/>
  <c r="R165" i="4"/>
  <c r="P165" i="4"/>
  <c r="BK165" i="4"/>
  <c r="J165" i="4"/>
  <c r="BE165" i="4" s="1"/>
  <c r="BI164" i="4"/>
  <c r="BH164" i="4"/>
  <c r="BG164" i="4"/>
  <c r="BF164" i="4"/>
  <c r="T164" i="4"/>
  <c r="R164" i="4"/>
  <c r="P164" i="4"/>
  <c r="P161" i="4" s="1"/>
  <c r="P139" i="4" s="1"/>
  <c r="BK164" i="4"/>
  <c r="J164" i="4"/>
  <c r="BE164" i="4"/>
  <c r="BI163" i="4"/>
  <c r="BH163" i="4"/>
  <c r="BG163" i="4"/>
  <c r="BF163" i="4"/>
  <c r="T163" i="4"/>
  <c r="T161" i="4" s="1"/>
  <c r="T139" i="4" s="1"/>
  <c r="R163" i="4"/>
  <c r="P163" i="4"/>
  <c r="BK163" i="4"/>
  <c r="J163" i="4"/>
  <c r="BE163" i="4" s="1"/>
  <c r="BI162" i="4"/>
  <c r="BH162" i="4"/>
  <c r="BG162" i="4"/>
  <c r="BF162" i="4"/>
  <c r="T162" i="4"/>
  <c r="R162" i="4"/>
  <c r="R161" i="4" s="1"/>
  <c r="P162" i="4"/>
  <c r="BK162" i="4"/>
  <c r="BK161" i="4" s="1"/>
  <c r="J161" i="4" s="1"/>
  <c r="J64" i="4" s="1"/>
  <c r="J162" i="4"/>
  <c r="BE162" i="4"/>
  <c r="BI159" i="4"/>
  <c r="BH159" i="4"/>
  <c r="BG159" i="4"/>
  <c r="BF159" i="4"/>
  <c r="T159" i="4"/>
  <c r="R159" i="4"/>
  <c r="P159" i="4"/>
  <c r="BK159" i="4"/>
  <c r="J159" i="4"/>
  <c r="BE159" i="4"/>
  <c r="BI157" i="4"/>
  <c r="BH157" i="4"/>
  <c r="BG157" i="4"/>
  <c r="BF157" i="4"/>
  <c r="T157" i="4"/>
  <c r="R157" i="4"/>
  <c r="P157" i="4"/>
  <c r="BK157" i="4"/>
  <c r="J157" i="4"/>
  <c r="BE157" i="4" s="1"/>
  <c r="BI155" i="4"/>
  <c r="BH155" i="4"/>
  <c r="BG155" i="4"/>
  <c r="BF155" i="4"/>
  <c r="T155" i="4"/>
  <c r="R155" i="4"/>
  <c r="P155" i="4"/>
  <c r="BK155" i="4"/>
  <c r="J155" i="4"/>
  <c r="BE155" i="4"/>
  <c r="BI153" i="4"/>
  <c r="BH153" i="4"/>
  <c r="BG153" i="4"/>
  <c r="BF153" i="4"/>
  <c r="T153" i="4"/>
  <c r="R153" i="4"/>
  <c r="P153" i="4"/>
  <c r="BK153" i="4"/>
  <c r="J153" i="4"/>
  <c r="BE153" i="4" s="1"/>
  <c r="BI151" i="4"/>
  <c r="BH151" i="4"/>
  <c r="BG151" i="4"/>
  <c r="BF151" i="4"/>
  <c r="T151" i="4"/>
  <c r="R151" i="4"/>
  <c r="P151" i="4"/>
  <c r="BK151" i="4"/>
  <c r="J151" i="4"/>
  <c r="BE151" i="4"/>
  <c r="BI149" i="4"/>
  <c r="BH149" i="4"/>
  <c r="BG149" i="4"/>
  <c r="BF149" i="4"/>
  <c r="T149" i="4"/>
  <c r="R149" i="4"/>
  <c r="P149" i="4"/>
  <c r="BK149" i="4"/>
  <c r="J149" i="4"/>
  <c r="BE149" i="4" s="1"/>
  <c r="BI147" i="4"/>
  <c r="BH147" i="4"/>
  <c r="BG147" i="4"/>
  <c r="BF147" i="4"/>
  <c r="T147" i="4"/>
  <c r="R147" i="4"/>
  <c r="P147" i="4"/>
  <c r="BK147" i="4"/>
  <c r="J147" i="4"/>
  <c r="BE147" i="4"/>
  <c r="BI145" i="4"/>
  <c r="BH145" i="4"/>
  <c r="BG145" i="4"/>
  <c r="BF145" i="4"/>
  <c r="T145" i="4"/>
  <c r="R145" i="4"/>
  <c r="P145" i="4"/>
  <c r="BK145" i="4"/>
  <c r="J145" i="4"/>
  <c r="BE145" i="4" s="1"/>
  <c r="BI143" i="4"/>
  <c r="BH143" i="4"/>
  <c r="BG143" i="4"/>
  <c r="F35" i="4" s="1"/>
  <c r="BB57" i="1" s="1"/>
  <c r="BF143" i="4"/>
  <c r="T143" i="4"/>
  <c r="R143" i="4"/>
  <c r="P143" i="4"/>
  <c r="BK143" i="4"/>
  <c r="J143" i="4"/>
  <c r="BE143" i="4"/>
  <c r="BI141" i="4"/>
  <c r="F37" i="4" s="1"/>
  <c r="BD57" i="1" s="1"/>
  <c r="BH141" i="4"/>
  <c r="F36" i="4"/>
  <c r="BC57" i="1" s="1"/>
  <c r="BG141" i="4"/>
  <c r="BF141" i="4"/>
  <c r="J34" i="4" s="1"/>
  <c r="AW57" i="1" s="1"/>
  <c r="F34" i="4"/>
  <c r="BA57" i="1" s="1"/>
  <c r="T141" i="4"/>
  <c r="T140" i="4"/>
  <c r="R141" i="4"/>
  <c r="R140" i="4" s="1"/>
  <c r="R139" i="4" s="1"/>
  <c r="P141" i="4"/>
  <c r="P140" i="4"/>
  <c r="BK141" i="4"/>
  <c r="BK140" i="4" s="1"/>
  <c r="J141" i="4"/>
  <c r="BE141" i="4"/>
  <c r="J132" i="4"/>
  <c r="F130" i="4"/>
  <c r="E128" i="4"/>
  <c r="J54" i="4"/>
  <c r="F52" i="4"/>
  <c r="E50" i="4"/>
  <c r="J24" i="4"/>
  <c r="E24" i="4"/>
  <c r="J133" i="4" s="1"/>
  <c r="J55" i="4"/>
  <c r="J23" i="4"/>
  <c r="J18" i="4"/>
  <c r="E18" i="4"/>
  <c r="F133" i="4"/>
  <c r="F55" i="4"/>
  <c r="J17" i="4"/>
  <c r="J15" i="4"/>
  <c r="E15" i="4"/>
  <c r="F54" i="4" s="1"/>
  <c r="F132" i="4"/>
  <c r="J14" i="4"/>
  <c r="J12" i="4"/>
  <c r="J52" i="4" s="1"/>
  <c r="J130" i="4"/>
  <c r="E7" i="4"/>
  <c r="E126" i="4"/>
  <c r="E48" i="4"/>
  <c r="J37" i="3"/>
  <c r="J36" i="3"/>
  <c r="AY56" i="1"/>
  <c r="J35" i="3"/>
  <c r="AX56" i="1" s="1"/>
  <c r="BI197" i="3"/>
  <c r="BH197" i="3"/>
  <c r="BG197" i="3"/>
  <c r="BF197" i="3"/>
  <c r="T197" i="3"/>
  <c r="T196" i="3"/>
  <c r="R197" i="3"/>
  <c r="R196" i="3" s="1"/>
  <c r="P197" i="3"/>
  <c r="P196" i="3"/>
  <c r="BK197" i="3"/>
  <c r="BK196" i="3" s="1"/>
  <c r="J196" i="3" s="1"/>
  <c r="J72" i="3" s="1"/>
  <c r="J197" i="3"/>
  <c r="BE197" i="3"/>
  <c r="BI195" i="3"/>
  <c r="BH195" i="3"/>
  <c r="BG195" i="3"/>
  <c r="BF195" i="3"/>
  <c r="T195" i="3"/>
  <c r="R195" i="3"/>
  <c r="P195" i="3"/>
  <c r="BK195" i="3"/>
  <c r="J195" i="3"/>
  <c r="BE195" i="3"/>
  <c r="BI194" i="3"/>
  <c r="BH194" i="3"/>
  <c r="BG194" i="3"/>
  <c r="BF194" i="3"/>
  <c r="T194" i="3"/>
  <c r="R194" i="3"/>
  <c r="P194" i="3"/>
  <c r="BK194" i="3"/>
  <c r="J194" i="3"/>
  <c r="BE194" i="3" s="1"/>
  <c r="BI193" i="3"/>
  <c r="BH193" i="3"/>
  <c r="BG193" i="3"/>
  <c r="BF193" i="3"/>
  <c r="T193" i="3"/>
  <c r="R193" i="3"/>
  <c r="P193" i="3"/>
  <c r="BK193" i="3"/>
  <c r="J193" i="3"/>
  <c r="BE193" i="3"/>
  <c r="BI192" i="3"/>
  <c r="BH192" i="3"/>
  <c r="BG192" i="3"/>
  <c r="BF192" i="3"/>
  <c r="T192" i="3"/>
  <c r="R192" i="3"/>
  <c r="P192" i="3"/>
  <c r="BK192" i="3"/>
  <c r="J192" i="3"/>
  <c r="BE192" i="3" s="1"/>
  <c r="BI191" i="3"/>
  <c r="BH191" i="3"/>
  <c r="BG191" i="3"/>
  <c r="BF191" i="3"/>
  <c r="T191" i="3"/>
  <c r="R191" i="3"/>
  <c r="P191" i="3"/>
  <c r="BK191" i="3"/>
  <c r="J191" i="3"/>
  <c r="BE191" i="3"/>
  <c r="BI190" i="3"/>
  <c r="BH190" i="3"/>
  <c r="BG190" i="3"/>
  <c r="BF190" i="3"/>
  <c r="T190" i="3"/>
  <c r="R190" i="3"/>
  <c r="P190" i="3"/>
  <c r="BK190" i="3"/>
  <c r="J190" i="3"/>
  <c r="BE190" i="3" s="1"/>
  <c r="BI189" i="3"/>
  <c r="BH189" i="3"/>
  <c r="BG189" i="3"/>
  <c r="BF189" i="3"/>
  <c r="T189" i="3"/>
  <c r="R189" i="3"/>
  <c r="P189" i="3"/>
  <c r="BK189" i="3"/>
  <c r="J189" i="3"/>
  <c r="BE189" i="3"/>
  <c r="BI188" i="3"/>
  <c r="BH188" i="3"/>
  <c r="BG188" i="3"/>
  <c r="BF188" i="3"/>
  <c r="T188" i="3"/>
  <c r="R188" i="3"/>
  <c r="P188" i="3"/>
  <c r="BK188" i="3"/>
  <c r="J188" i="3"/>
  <c r="BE188" i="3" s="1"/>
  <c r="BI187" i="3"/>
  <c r="BH187" i="3"/>
  <c r="BG187" i="3"/>
  <c r="BF187" i="3"/>
  <c r="T187" i="3"/>
  <c r="R187" i="3"/>
  <c r="P187" i="3"/>
  <c r="BK187" i="3"/>
  <c r="J187" i="3"/>
  <c r="BE187" i="3"/>
  <c r="BI186" i="3"/>
  <c r="BH186" i="3"/>
  <c r="BG186" i="3"/>
  <c r="BF186" i="3"/>
  <c r="T186" i="3"/>
  <c r="R186" i="3"/>
  <c r="P186" i="3"/>
  <c r="BK186" i="3"/>
  <c r="J186" i="3"/>
  <c r="BE186" i="3" s="1"/>
  <c r="BI185" i="3"/>
  <c r="BH185" i="3"/>
  <c r="BG185" i="3"/>
  <c r="BF185" i="3"/>
  <c r="T185" i="3"/>
  <c r="R185" i="3"/>
  <c r="P185" i="3"/>
  <c r="BK185" i="3"/>
  <c r="J185" i="3"/>
  <c r="BE185" i="3"/>
  <c r="BI184" i="3"/>
  <c r="BH184" i="3"/>
  <c r="BG184" i="3"/>
  <c r="BF184" i="3"/>
  <c r="T184" i="3"/>
  <c r="R184" i="3"/>
  <c r="P184" i="3"/>
  <c r="BK184" i="3"/>
  <c r="J184" i="3"/>
  <c r="BE184" i="3" s="1"/>
  <c r="BI183" i="3"/>
  <c r="BH183" i="3"/>
  <c r="BG183" i="3"/>
  <c r="BF183" i="3"/>
  <c r="T183" i="3"/>
  <c r="R183" i="3"/>
  <c r="P183" i="3"/>
  <c r="BK183" i="3"/>
  <c r="J183" i="3"/>
  <c r="BE183" i="3"/>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s="1"/>
  <c r="BI179" i="3"/>
  <c r="BH179" i="3"/>
  <c r="BG179" i="3"/>
  <c r="BF179" i="3"/>
  <c r="T179" i="3"/>
  <c r="R179" i="3"/>
  <c r="P179" i="3"/>
  <c r="P176" i="3" s="1"/>
  <c r="BK179" i="3"/>
  <c r="J179" i="3"/>
  <c r="BE179" i="3"/>
  <c r="BI178" i="3"/>
  <c r="BH178" i="3"/>
  <c r="BG178" i="3"/>
  <c r="BF178" i="3"/>
  <c r="T178" i="3"/>
  <c r="T176" i="3" s="1"/>
  <c r="R178" i="3"/>
  <c r="P178" i="3"/>
  <c r="BK178" i="3"/>
  <c r="J178" i="3"/>
  <c r="BE178" i="3" s="1"/>
  <c r="BI177" i="3"/>
  <c r="BH177" i="3"/>
  <c r="BG177" i="3"/>
  <c r="BF177" i="3"/>
  <c r="T177" i="3"/>
  <c r="R177" i="3"/>
  <c r="R176" i="3" s="1"/>
  <c r="P177" i="3"/>
  <c r="BK177" i="3"/>
  <c r="BK176" i="3" s="1"/>
  <c r="J176" i="3" s="1"/>
  <c r="J71" i="3" s="1"/>
  <c r="J177" i="3"/>
  <c r="BE177" i="3"/>
  <c r="BI175" i="3"/>
  <c r="BH175" i="3"/>
  <c r="BG175" i="3"/>
  <c r="BF175" i="3"/>
  <c r="T175" i="3"/>
  <c r="R175" i="3"/>
  <c r="P175" i="3"/>
  <c r="BK175" i="3"/>
  <c r="J175" i="3"/>
  <c r="BE175" i="3"/>
  <c r="BI174" i="3"/>
  <c r="BH174" i="3"/>
  <c r="BG174" i="3"/>
  <c r="BF174" i="3"/>
  <c r="T174" i="3"/>
  <c r="R174" i="3"/>
  <c r="P174" i="3"/>
  <c r="BK174" i="3"/>
  <c r="J174" i="3"/>
  <c r="BE174" i="3" s="1"/>
  <c r="BI173" i="3"/>
  <c r="BH173" i="3"/>
  <c r="BG173" i="3"/>
  <c r="BF173" i="3"/>
  <c r="T173" i="3"/>
  <c r="R173" i="3"/>
  <c r="P173" i="3"/>
  <c r="BK173" i="3"/>
  <c r="J173" i="3"/>
  <c r="BE173" i="3"/>
  <c r="BI172" i="3"/>
  <c r="BH172" i="3"/>
  <c r="BG172" i="3"/>
  <c r="BF172" i="3"/>
  <c r="T172" i="3"/>
  <c r="R172" i="3"/>
  <c r="P172" i="3"/>
  <c r="BK172" i="3"/>
  <c r="J172" i="3"/>
  <c r="BE172" i="3" s="1"/>
  <c r="BI171" i="3"/>
  <c r="BH171" i="3"/>
  <c r="BG171" i="3"/>
  <c r="BF171" i="3"/>
  <c r="T171" i="3"/>
  <c r="R171" i="3"/>
  <c r="P171" i="3"/>
  <c r="P168" i="3" s="1"/>
  <c r="BK171" i="3"/>
  <c r="J171" i="3"/>
  <c r="BE171" i="3"/>
  <c r="BI170" i="3"/>
  <c r="BH170" i="3"/>
  <c r="BG170" i="3"/>
  <c r="BF170" i="3"/>
  <c r="T170" i="3"/>
  <c r="T168" i="3" s="1"/>
  <c r="R170" i="3"/>
  <c r="P170" i="3"/>
  <c r="BK170" i="3"/>
  <c r="J170" i="3"/>
  <c r="BE170" i="3" s="1"/>
  <c r="BI169" i="3"/>
  <c r="BH169" i="3"/>
  <c r="BG169" i="3"/>
  <c r="BF169" i="3"/>
  <c r="T169" i="3"/>
  <c r="R169" i="3"/>
  <c r="R168" i="3" s="1"/>
  <c r="P169" i="3"/>
  <c r="BK169" i="3"/>
  <c r="J169" i="3"/>
  <c r="BE169" i="3"/>
  <c r="BI167" i="3"/>
  <c r="BH167" i="3"/>
  <c r="BG167" i="3"/>
  <c r="BF167" i="3"/>
  <c r="T167" i="3"/>
  <c r="R167" i="3"/>
  <c r="P167" i="3"/>
  <c r="BK167" i="3"/>
  <c r="J167" i="3"/>
  <c r="BE167" i="3"/>
  <c r="BI166" i="3"/>
  <c r="BH166" i="3"/>
  <c r="BG166" i="3"/>
  <c r="BF166" i="3"/>
  <c r="T166" i="3"/>
  <c r="R166" i="3"/>
  <c r="P166" i="3"/>
  <c r="BK166" i="3"/>
  <c r="J166" i="3"/>
  <c r="BE166" i="3" s="1"/>
  <c r="BI165" i="3"/>
  <c r="BH165" i="3"/>
  <c r="BG165" i="3"/>
  <c r="BF165" i="3"/>
  <c r="T165" i="3"/>
  <c r="R165" i="3"/>
  <c r="P165" i="3"/>
  <c r="BK165" i="3"/>
  <c r="J165" i="3"/>
  <c r="BE165" i="3"/>
  <c r="BI164" i="3"/>
  <c r="BH164" i="3"/>
  <c r="BG164" i="3"/>
  <c r="BF164" i="3"/>
  <c r="T164" i="3"/>
  <c r="R164" i="3"/>
  <c r="P164" i="3"/>
  <c r="BK164" i="3"/>
  <c r="J164" i="3"/>
  <c r="BE164" i="3" s="1"/>
  <c r="BI163" i="3"/>
  <c r="BH163" i="3"/>
  <c r="BG163" i="3"/>
  <c r="BF163" i="3"/>
  <c r="T163" i="3"/>
  <c r="T162" i="3"/>
  <c r="R163" i="3"/>
  <c r="R162" i="3" s="1"/>
  <c r="P163" i="3"/>
  <c r="P162" i="3"/>
  <c r="BK163" i="3"/>
  <c r="BK162" i="3" s="1"/>
  <c r="J162" i="3" s="1"/>
  <c r="J69" i="3" s="1"/>
  <c r="J163" i="3"/>
  <c r="BE163" i="3" s="1"/>
  <c r="BI161" i="3"/>
  <c r="BH161" i="3"/>
  <c r="BG161" i="3"/>
  <c r="BF161" i="3"/>
  <c r="T161" i="3"/>
  <c r="R161" i="3"/>
  <c r="P161" i="3"/>
  <c r="BK161" i="3"/>
  <c r="J161" i="3"/>
  <c r="BE161" i="3"/>
  <c r="BI160" i="3"/>
  <c r="BH160" i="3"/>
  <c r="BG160" i="3"/>
  <c r="BF160" i="3"/>
  <c r="T160" i="3"/>
  <c r="R160" i="3"/>
  <c r="P160" i="3"/>
  <c r="BK160" i="3"/>
  <c r="BK157" i="3" s="1"/>
  <c r="J157" i="3" s="1"/>
  <c r="J68" i="3" s="1"/>
  <c r="J160" i="3"/>
  <c r="BE160" i="3" s="1"/>
  <c r="BI159" i="3"/>
  <c r="BH159" i="3"/>
  <c r="BG159" i="3"/>
  <c r="BF159" i="3"/>
  <c r="T159" i="3"/>
  <c r="R159" i="3"/>
  <c r="R157" i="3" s="1"/>
  <c r="P159" i="3"/>
  <c r="BK159" i="3"/>
  <c r="J159" i="3"/>
  <c r="BE159" i="3"/>
  <c r="BI158" i="3"/>
  <c r="BH158" i="3"/>
  <c r="BG158" i="3"/>
  <c r="BF158" i="3"/>
  <c r="T158" i="3"/>
  <c r="T157" i="3" s="1"/>
  <c r="R158" i="3"/>
  <c r="P158" i="3"/>
  <c r="BK158" i="3"/>
  <c r="J158" i="3"/>
  <c r="BE158" i="3" s="1"/>
  <c r="BI156" i="3"/>
  <c r="BH156" i="3"/>
  <c r="BG156" i="3"/>
  <c r="BF156" i="3"/>
  <c r="T156" i="3"/>
  <c r="R156" i="3"/>
  <c r="P156" i="3"/>
  <c r="BK156" i="3"/>
  <c r="BK153" i="3" s="1"/>
  <c r="J153" i="3" s="1"/>
  <c r="J67" i="3" s="1"/>
  <c r="J156" i="3"/>
  <c r="BE156" i="3" s="1"/>
  <c r="BI155" i="3"/>
  <c r="BH155" i="3"/>
  <c r="BG155" i="3"/>
  <c r="BF155" i="3"/>
  <c r="T155" i="3"/>
  <c r="R155" i="3"/>
  <c r="R153" i="3" s="1"/>
  <c r="P155" i="3"/>
  <c r="BK155" i="3"/>
  <c r="J155" i="3"/>
  <c r="BE155" i="3"/>
  <c r="BI154" i="3"/>
  <c r="BH154" i="3"/>
  <c r="BG154" i="3"/>
  <c r="BF154" i="3"/>
  <c r="T154" i="3"/>
  <c r="T153" i="3" s="1"/>
  <c r="R154" i="3"/>
  <c r="P154" i="3"/>
  <c r="P153" i="3" s="1"/>
  <c r="BK154" i="3"/>
  <c r="J154" i="3"/>
  <c r="BE154" i="3" s="1"/>
  <c r="BI152" i="3"/>
  <c r="BH152" i="3"/>
  <c r="BG152" i="3"/>
  <c r="BF152" i="3"/>
  <c r="T152" i="3"/>
  <c r="R152" i="3"/>
  <c r="P152" i="3"/>
  <c r="BK152" i="3"/>
  <c r="J152" i="3"/>
  <c r="BE152" i="3" s="1"/>
  <c r="BI151" i="3"/>
  <c r="BH151" i="3"/>
  <c r="BG151" i="3"/>
  <c r="BF151" i="3"/>
  <c r="T151" i="3"/>
  <c r="R151" i="3"/>
  <c r="P151" i="3"/>
  <c r="BK151" i="3"/>
  <c r="J151" i="3"/>
  <c r="BE151" i="3"/>
  <c r="BI150" i="3"/>
  <c r="BH150" i="3"/>
  <c r="BG150" i="3"/>
  <c r="BF150" i="3"/>
  <c r="T150" i="3"/>
  <c r="R150" i="3"/>
  <c r="P150" i="3"/>
  <c r="BK150" i="3"/>
  <c r="J150" i="3"/>
  <c r="BE150" i="3" s="1"/>
  <c r="BI149" i="3"/>
  <c r="BH149" i="3"/>
  <c r="BG149" i="3"/>
  <c r="BF149" i="3"/>
  <c r="T149" i="3"/>
  <c r="R149" i="3"/>
  <c r="P149" i="3"/>
  <c r="BK149" i="3"/>
  <c r="J149" i="3"/>
  <c r="BE149" i="3"/>
  <c r="BI148" i="3"/>
  <c r="BH148" i="3"/>
  <c r="BG148" i="3"/>
  <c r="BF148" i="3"/>
  <c r="T148" i="3"/>
  <c r="T146" i="3" s="1"/>
  <c r="R148" i="3"/>
  <c r="P148" i="3"/>
  <c r="BK148" i="3"/>
  <c r="J148" i="3"/>
  <c r="BE148" i="3" s="1"/>
  <c r="BI147" i="3"/>
  <c r="BH147" i="3"/>
  <c r="BG147" i="3"/>
  <c r="BF147" i="3"/>
  <c r="T147" i="3"/>
  <c r="R147" i="3"/>
  <c r="P147" i="3"/>
  <c r="P146" i="3"/>
  <c r="BK147" i="3"/>
  <c r="J147" i="3"/>
  <c r="BE147" i="3"/>
  <c r="BI145" i="3"/>
  <c r="BH145" i="3"/>
  <c r="BG145" i="3"/>
  <c r="BF145" i="3"/>
  <c r="T145" i="3"/>
  <c r="R145" i="3"/>
  <c r="P145" i="3"/>
  <c r="BK145" i="3"/>
  <c r="J145" i="3"/>
  <c r="BE145" i="3"/>
  <c r="BI144" i="3"/>
  <c r="BH144" i="3"/>
  <c r="BG144" i="3"/>
  <c r="BF144" i="3"/>
  <c r="T144" i="3"/>
  <c r="R144" i="3"/>
  <c r="P144" i="3"/>
  <c r="BK144" i="3"/>
  <c r="J144" i="3"/>
  <c r="BE144" i="3" s="1"/>
  <c r="BI143" i="3"/>
  <c r="BH143" i="3"/>
  <c r="BG143" i="3"/>
  <c r="BF143" i="3"/>
  <c r="T143" i="3"/>
  <c r="R143" i="3"/>
  <c r="P143" i="3"/>
  <c r="BK143" i="3"/>
  <c r="J143" i="3"/>
  <c r="BE143" i="3"/>
  <c r="BI142" i="3"/>
  <c r="BH142" i="3"/>
  <c r="BG142" i="3"/>
  <c r="BF142" i="3"/>
  <c r="T142" i="3"/>
  <c r="R142" i="3"/>
  <c r="P142" i="3"/>
  <c r="BK142" i="3"/>
  <c r="J142" i="3"/>
  <c r="BE142" i="3" s="1"/>
  <c r="BI141" i="3"/>
  <c r="BH141" i="3"/>
  <c r="BG141" i="3"/>
  <c r="BF141" i="3"/>
  <c r="T141" i="3"/>
  <c r="R141" i="3"/>
  <c r="P141" i="3"/>
  <c r="BK141" i="3"/>
  <c r="J141" i="3"/>
  <c r="BE141" i="3"/>
  <c r="BI140" i="3"/>
  <c r="BH140" i="3"/>
  <c r="BG140" i="3"/>
  <c r="BF140" i="3"/>
  <c r="T140" i="3"/>
  <c r="R140" i="3"/>
  <c r="P140" i="3"/>
  <c r="BK140" i="3"/>
  <c r="J140" i="3"/>
  <c r="BE140" i="3" s="1"/>
  <c r="BI139" i="3"/>
  <c r="BH139" i="3"/>
  <c r="BG139" i="3"/>
  <c r="BF139" i="3"/>
  <c r="T139" i="3"/>
  <c r="R139" i="3"/>
  <c r="P139" i="3"/>
  <c r="BK139" i="3"/>
  <c r="J139" i="3"/>
  <c r="BE139" i="3"/>
  <c r="BI138" i="3"/>
  <c r="BH138" i="3"/>
  <c r="BG138" i="3"/>
  <c r="BF138" i="3"/>
  <c r="T138" i="3"/>
  <c r="R138" i="3"/>
  <c r="P138" i="3"/>
  <c r="BK138" i="3"/>
  <c r="J138" i="3"/>
  <c r="BE138" i="3" s="1"/>
  <c r="BI137" i="3"/>
  <c r="BH137" i="3"/>
  <c r="BG137" i="3"/>
  <c r="BF137" i="3"/>
  <c r="T137" i="3"/>
  <c r="R137" i="3"/>
  <c r="P137" i="3"/>
  <c r="BK137" i="3"/>
  <c r="J137" i="3"/>
  <c r="BE137" i="3"/>
  <c r="BI136" i="3"/>
  <c r="BH136" i="3"/>
  <c r="BG136" i="3"/>
  <c r="BF136" i="3"/>
  <c r="T136" i="3"/>
  <c r="R136" i="3"/>
  <c r="P136" i="3"/>
  <c r="BK136" i="3"/>
  <c r="J136" i="3"/>
  <c r="BE136" i="3" s="1"/>
  <c r="BI135" i="3"/>
  <c r="BH135" i="3"/>
  <c r="BG135" i="3"/>
  <c r="BF135" i="3"/>
  <c r="T135" i="3"/>
  <c r="T134" i="3"/>
  <c r="R135" i="3"/>
  <c r="R134" i="3" s="1"/>
  <c r="P135" i="3"/>
  <c r="P134" i="3"/>
  <c r="BK135" i="3"/>
  <c r="BK134" i="3" s="1"/>
  <c r="J134" i="3" s="1"/>
  <c r="J65" i="3" s="1"/>
  <c r="J135" i="3"/>
  <c r="BE135" i="3" s="1"/>
  <c r="BI133" i="3"/>
  <c r="BH133" i="3"/>
  <c r="BG133" i="3"/>
  <c r="BF133" i="3"/>
  <c r="T133" i="3"/>
  <c r="R133" i="3"/>
  <c r="P133" i="3"/>
  <c r="BK133" i="3"/>
  <c r="J133" i="3"/>
  <c r="BE133" i="3"/>
  <c r="BI132" i="3"/>
  <c r="BH132" i="3"/>
  <c r="BG132" i="3"/>
  <c r="BF132" i="3"/>
  <c r="T132" i="3"/>
  <c r="R132" i="3"/>
  <c r="P132" i="3"/>
  <c r="BK132" i="3"/>
  <c r="J132" i="3"/>
  <c r="BE132" i="3" s="1"/>
  <c r="BI131" i="3"/>
  <c r="BH131" i="3"/>
  <c r="BG131" i="3"/>
  <c r="BF131" i="3"/>
  <c r="T131" i="3"/>
  <c r="R131" i="3"/>
  <c r="P131" i="3"/>
  <c r="BK131" i="3"/>
  <c r="J131" i="3"/>
  <c r="BE131" i="3"/>
  <c r="BI130" i="3"/>
  <c r="BH130" i="3"/>
  <c r="BG130" i="3"/>
  <c r="BF130" i="3"/>
  <c r="T130" i="3"/>
  <c r="R130" i="3"/>
  <c r="P130" i="3"/>
  <c r="BK130" i="3"/>
  <c r="J130" i="3"/>
  <c r="BE130" i="3" s="1"/>
  <c r="BI129" i="3"/>
  <c r="BH129" i="3"/>
  <c r="BG129" i="3"/>
  <c r="BF129" i="3"/>
  <c r="T129" i="3"/>
  <c r="R129" i="3"/>
  <c r="P129" i="3"/>
  <c r="BK129" i="3"/>
  <c r="J129" i="3"/>
  <c r="BE129" i="3"/>
  <c r="BI128" i="3"/>
  <c r="BH128" i="3"/>
  <c r="BG128" i="3"/>
  <c r="BF128" i="3"/>
  <c r="T128" i="3"/>
  <c r="R128" i="3"/>
  <c r="P128" i="3"/>
  <c r="BK128" i="3"/>
  <c r="J128" i="3"/>
  <c r="BE128" i="3" s="1"/>
  <c r="BI127" i="3"/>
  <c r="BH127" i="3"/>
  <c r="BG127" i="3"/>
  <c r="BF127" i="3"/>
  <c r="T127" i="3"/>
  <c r="R127" i="3"/>
  <c r="P127" i="3"/>
  <c r="BK127" i="3"/>
  <c r="J127" i="3"/>
  <c r="BE127" i="3"/>
  <c r="BI126" i="3"/>
  <c r="BH126" i="3"/>
  <c r="BG126" i="3"/>
  <c r="BF126" i="3"/>
  <c r="T126" i="3"/>
  <c r="R126" i="3"/>
  <c r="P126" i="3"/>
  <c r="BK126" i="3"/>
  <c r="J126" i="3"/>
  <c r="BE126" i="3" s="1"/>
  <c r="BI125" i="3"/>
  <c r="BH125" i="3"/>
  <c r="BG125" i="3"/>
  <c r="BF125" i="3"/>
  <c r="T125" i="3"/>
  <c r="R125" i="3"/>
  <c r="P125" i="3"/>
  <c r="P122" i="3" s="1"/>
  <c r="BK125" i="3"/>
  <c r="J125" i="3"/>
  <c r="BE125" i="3"/>
  <c r="BI124" i="3"/>
  <c r="BH124" i="3"/>
  <c r="BG124" i="3"/>
  <c r="BF124" i="3"/>
  <c r="T124" i="3"/>
  <c r="R124" i="3"/>
  <c r="P124" i="3"/>
  <c r="BK124" i="3"/>
  <c r="J124" i="3"/>
  <c r="BE124" i="3" s="1"/>
  <c r="BI123" i="3"/>
  <c r="BH123" i="3"/>
  <c r="BG123" i="3"/>
  <c r="BF123" i="3"/>
  <c r="T123" i="3"/>
  <c r="T122" i="3"/>
  <c r="R123" i="3"/>
  <c r="R122" i="3" s="1"/>
  <c r="P123" i="3"/>
  <c r="BK123" i="3"/>
  <c r="J123" i="3"/>
  <c r="BE123" i="3" s="1"/>
  <c r="BI120" i="3"/>
  <c r="BH120" i="3"/>
  <c r="BG120" i="3"/>
  <c r="BF120" i="3"/>
  <c r="T120" i="3"/>
  <c r="R120" i="3"/>
  <c r="P120" i="3"/>
  <c r="BK120" i="3"/>
  <c r="J120" i="3"/>
  <c r="BE120" i="3"/>
  <c r="BI119" i="3"/>
  <c r="BH119" i="3"/>
  <c r="BG119" i="3"/>
  <c r="BF119" i="3"/>
  <c r="T119" i="3"/>
  <c r="R119" i="3"/>
  <c r="P119" i="3"/>
  <c r="BK119" i="3"/>
  <c r="J119" i="3"/>
  <c r="BE119" i="3" s="1"/>
  <c r="BI118" i="3"/>
  <c r="BH118" i="3"/>
  <c r="BG118" i="3"/>
  <c r="BF118" i="3"/>
  <c r="T118" i="3"/>
  <c r="R118" i="3"/>
  <c r="P118" i="3"/>
  <c r="BK118" i="3"/>
  <c r="J118" i="3"/>
  <c r="BE118" i="3"/>
  <c r="BI117" i="3"/>
  <c r="BH117" i="3"/>
  <c r="BG117" i="3"/>
  <c r="BF117" i="3"/>
  <c r="T117" i="3"/>
  <c r="R117" i="3"/>
  <c r="P117" i="3"/>
  <c r="BK117" i="3"/>
  <c r="J117" i="3"/>
  <c r="BE117" i="3" s="1"/>
  <c r="BI116" i="3"/>
  <c r="BH116" i="3"/>
  <c r="BG116" i="3"/>
  <c r="BF116" i="3"/>
  <c r="T116" i="3"/>
  <c r="R116" i="3"/>
  <c r="P116" i="3"/>
  <c r="BK116" i="3"/>
  <c r="J116" i="3"/>
  <c r="BE116" i="3"/>
  <c r="BI115" i="3"/>
  <c r="BH115" i="3"/>
  <c r="BG115" i="3"/>
  <c r="BF115" i="3"/>
  <c r="T115" i="3"/>
  <c r="R115" i="3"/>
  <c r="P115" i="3"/>
  <c r="BK115" i="3"/>
  <c r="J115" i="3"/>
  <c r="BE115" i="3" s="1"/>
  <c r="BI114" i="3"/>
  <c r="BH114" i="3"/>
  <c r="BG114" i="3"/>
  <c r="BF114" i="3"/>
  <c r="T114" i="3"/>
  <c r="R114" i="3"/>
  <c r="P114" i="3"/>
  <c r="BK114" i="3"/>
  <c r="J114" i="3"/>
  <c r="BE114" i="3"/>
  <c r="BI113" i="3"/>
  <c r="BH113" i="3"/>
  <c r="BG113" i="3"/>
  <c r="BF113" i="3"/>
  <c r="T113" i="3"/>
  <c r="R113" i="3"/>
  <c r="P113" i="3"/>
  <c r="BK113" i="3"/>
  <c r="BK110" i="3" s="1"/>
  <c r="J110" i="3" s="1"/>
  <c r="J63" i="3" s="1"/>
  <c r="J113" i="3"/>
  <c r="BE113" i="3" s="1"/>
  <c r="BI112" i="3"/>
  <c r="BH112" i="3"/>
  <c r="BG112" i="3"/>
  <c r="BF112" i="3"/>
  <c r="T112" i="3"/>
  <c r="R112" i="3"/>
  <c r="R110" i="3" s="1"/>
  <c r="P112" i="3"/>
  <c r="BK112" i="3"/>
  <c r="J112" i="3"/>
  <c r="BE112" i="3"/>
  <c r="BI111" i="3"/>
  <c r="BH111" i="3"/>
  <c r="BG111" i="3"/>
  <c r="BF111" i="3"/>
  <c r="T111" i="3"/>
  <c r="T110" i="3" s="1"/>
  <c r="R111" i="3"/>
  <c r="P111" i="3"/>
  <c r="BK111" i="3"/>
  <c r="J111" i="3"/>
  <c r="BE111" i="3" s="1"/>
  <c r="BI109" i="3"/>
  <c r="BH109" i="3"/>
  <c r="BG109" i="3"/>
  <c r="BF109" i="3"/>
  <c r="T109" i="3"/>
  <c r="R109" i="3"/>
  <c r="P109" i="3"/>
  <c r="BK109" i="3"/>
  <c r="J109" i="3"/>
  <c r="BE109" i="3" s="1"/>
  <c r="BI108" i="3"/>
  <c r="BH108" i="3"/>
  <c r="BG108" i="3"/>
  <c r="BF108" i="3"/>
  <c r="T108" i="3"/>
  <c r="R108" i="3"/>
  <c r="P108" i="3"/>
  <c r="BK108" i="3"/>
  <c r="J108" i="3"/>
  <c r="BE108" i="3"/>
  <c r="BI107" i="3"/>
  <c r="BH107" i="3"/>
  <c r="BG107" i="3"/>
  <c r="BF107" i="3"/>
  <c r="T107" i="3"/>
  <c r="R107" i="3"/>
  <c r="P107" i="3"/>
  <c r="BK107" i="3"/>
  <c r="J107" i="3"/>
  <c r="BE107" i="3" s="1"/>
  <c r="BI106" i="3"/>
  <c r="BH106" i="3"/>
  <c r="BG106" i="3"/>
  <c r="BF106" i="3"/>
  <c r="T106" i="3"/>
  <c r="R106" i="3"/>
  <c r="P106" i="3"/>
  <c r="BK106" i="3"/>
  <c r="J106" i="3"/>
  <c r="BE106" i="3"/>
  <c r="BI105" i="3"/>
  <c r="BH105" i="3"/>
  <c r="BG105" i="3"/>
  <c r="BF105" i="3"/>
  <c r="T105" i="3"/>
  <c r="R105" i="3"/>
  <c r="P105" i="3"/>
  <c r="BK105" i="3"/>
  <c r="J105" i="3"/>
  <c r="BE105" i="3" s="1"/>
  <c r="BI104" i="3"/>
  <c r="BH104" i="3"/>
  <c r="BG104" i="3"/>
  <c r="BF104" i="3"/>
  <c r="T104" i="3"/>
  <c r="R104" i="3"/>
  <c r="P104" i="3"/>
  <c r="BK104" i="3"/>
  <c r="J104" i="3"/>
  <c r="BE104" i="3"/>
  <c r="BI103" i="3"/>
  <c r="BH103" i="3"/>
  <c r="BG103" i="3"/>
  <c r="BF103" i="3"/>
  <c r="T103" i="3"/>
  <c r="R103" i="3"/>
  <c r="P103" i="3"/>
  <c r="BK103" i="3"/>
  <c r="J103" i="3"/>
  <c r="BE103" i="3" s="1"/>
  <c r="BI102" i="3"/>
  <c r="BH102" i="3"/>
  <c r="BG102" i="3"/>
  <c r="BF102" i="3"/>
  <c r="T102" i="3"/>
  <c r="R102" i="3"/>
  <c r="P102" i="3"/>
  <c r="BK102" i="3"/>
  <c r="J102" i="3"/>
  <c r="BE102" i="3"/>
  <c r="BI101" i="3"/>
  <c r="BH101" i="3"/>
  <c r="BG101" i="3"/>
  <c r="BF101" i="3"/>
  <c r="T101" i="3"/>
  <c r="R101" i="3"/>
  <c r="P101" i="3"/>
  <c r="BK101" i="3"/>
  <c r="J101" i="3"/>
  <c r="BE101" i="3" s="1"/>
  <c r="BI100" i="3"/>
  <c r="BH100" i="3"/>
  <c r="BG100" i="3"/>
  <c r="BF100" i="3"/>
  <c r="T100" i="3"/>
  <c r="R100" i="3"/>
  <c r="P100" i="3"/>
  <c r="BK100" i="3"/>
  <c r="J100" i="3"/>
  <c r="BE100" i="3"/>
  <c r="BI99" i="3"/>
  <c r="BH99" i="3"/>
  <c r="BG99" i="3"/>
  <c r="BF99" i="3"/>
  <c r="T99" i="3"/>
  <c r="R99" i="3"/>
  <c r="P99" i="3"/>
  <c r="BK99" i="3"/>
  <c r="J99" i="3"/>
  <c r="BE99" i="3" s="1"/>
  <c r="BI98" i="3"/>
  <c r="BH98" i="3"/>
  <c r="BG98" i="3"/>
  <c r="BF98" i="3"/>
  <c r="T98" i="3"/>
  <c r="R98" i="3"/>
  <c r="P98" i="3"/>
  <c r="BK98" i="3"/>
  <c r="J98" i="3"/>
  <c r="BE98" i="3"/>
  <c r="BI97" i="3"/>
  <c r="F37" i="3" s="1"/>
  <c r="BD56" i="1" s="1"/>
  <c r="BH97" i="3"/>
  <c r="BG97" i="3"/>
  <c r="BF97" i="3"/>
  <c r="T97" i="3"/>
  <c r="R97" i="3"/>
  <c r="P97" i="3"/>
  <c r="BK97" i="3"/>
  <c r="J97" i="3"/>
  <c r="BE97" i="3" s="1"/>
  <c r="BI96" i="3"/>
  <c r="BH96" i="3"/>
  <c r="F36" i="3" s="1"/>
  <c r="BC56" i="1" s="1"/>
  <c r="BG96" i="3"/>
  <c r="BF96" i="3"/>
  <c r="J34" i="3"/>
  <c r="AW56" i="1" s="1"/>
  <c r="T96" i="3"/>
  <c r="R96" i="3"/>
  <c r="R95" i="3" s="1"/>
  <c r="P96" i="3"/>
  <c r="P95" i="3"/>
  <c r="BK96" i="3"/>
  <c r="BK95" i="3" s="1"/>
  <c r="J95" i="3" s="1"/>
  <c r="J62" i="3" s="1"/>
  <c r="J96" i="3"/>
  <c r="BE96" i="3" s="1"/>
  <c r="J88" i="3"/>
  <c r="F86" i="3"/>
  <c r="E84" i="3"/>
  <c r="J54" i="3"/>
  <c r="F52" i="3"/>
  <c r="E50" i="3"/>
  <c r="J24" i="3"/>
  <c r="E24" i="3"/>
  <c r="J89" i="3" s="1"/>
  <c r="J55" i="3"/>
  <c r="J23" i="3"/>
  <c r="J18" i="3"/>
  <c r="E18" i="3"/>
  <c r="F89" i="3"/>
  <c r="F55" i="3"/>
  <c r="J17" i="3"/>
  <c r="J15" i="3"/>
  <c r="E15" i="3"/>
  <c r="F54" i="3" s="1"/>
  <c r="J14" i="3"/>
  <c r="J12" i="3"/>
  <c r="J52" i="3" s="1"/>
  <c r="J86" i="3"/>
  <c r="E7" i="3"/>
  <c r="E82" i="3"/>
  <c r="E48" i="3"/>
  <c r="J37" i="2"/>
  <c r="J36" i="2"/>
  <c r="AY55" i="1"/>
  <c r="J35" i="2"/>
  <c r="AX55" i="1" s="1"/>
  <c r="BI1150" i="2"/>
  <c r="BH1150" i="2"/>
  <c r="BG1150" i="2"/>
  <c r="BF1150" i="2"/>
  <c r="T1150" i="2"/>
  <c r="R1150" i="2"/>
  <c r="P1150" i="2"/>
  <c r="BK1150" i="2"/>
  <c r="J1150" i="2"/>
  <c r="BE1150" i="2"/>
  <c r="BI1149" i="2"/>
  <c r="BH1149" i="2"/>
  <c r="BG1149" i="2"/>
  <c r="BF1149" i="2"/>
  <c r="T1149" i="2"/>
  <c r="R1149" i="2"/>
  <c r="P1149" i="2"/>
  <c r="BK1149" i="2"/>
  <c r="J1149" i="2"/>
  <c r="BE1149" i="2" s="1"/>
  <c r="BI1148" i="2"/>
  <c r="BH1148" i="2"/>
  <c r="BG1148" i="2"/>
  <c r="BF1148" i="2"/>
  <c r="T1148" i="2"/>
  <c r="R1148" i="2"/>
  <c r="P1148" i="2"/>
  <c r="BK1148" i="2"/>
  <c r="J1148" i="2"/>
  <c r="BE1148" i="2"/>
  <c r="BI1147" i="2"/>
  <c r="BH1147" i="2"/>
  <c r="BG1147" i="2"/>
  <c r="BF1147" i="2"/>
  <c r="T1147" i="2"/>
  <c r="R1147" i="2"/>
  <c r="P1147" i="2"/>
  <c r="BK1147" i="2"/>
  <c r="J1147" i="2"/>
  <c r="BE1147" i="2" s="1"/>
  <c r="BI1146" i="2"/>
  <c r="F37" i="2" s="1"/>
  <c r="BD55" i="1" s="1"/>
  <c r="BH1146" i="2"/>
  <c r="BG1146" i="2"/>
  <c r="BF1146" i="2"/>
  <c r="T1146" i="2"/>
  <c r="R1146" i="2"/>
  <c r="P1146" i="2"/>
  <c r="BK1146" i="2"/>
  <c r="J1146" i="2"/>
  <c r="BE1146" i="2" s="1"/>
  <c r="BI1144" i="2"/>
  <c r="BH1144" i="2"/>
  <c r="BG1144" i="2"/>
  <c r="BF1144" i="2"/>
  <c r="T1144" i="2"/>
  <c r="R1144" i="2"/>
  <c r="P1144" i="2"/>
  <c r="BK1144" i="2"/>
  <c r="J1144" i="2"/>
  <c r="BE1144" i="2" s="1"/>
  <c r="BI1142" i="2"/>
  <c r="BH1142" i="2"/>
  <c r="BG1142" i="2"/>
  <c r="BF1142" i="2"/>
  <c r="T1142" i="2"/>
  <c r="R1142" i="2"/>
  <c r="P1142" i="2"/>
  <c r="BK1142" i="2"/>
  <c r="J1142" i="2"/>
  <c r="BE1142" i="2"/>
  <c r="BI1140" i="2"/>
  <c r="BH1140" i="2"/>
  <c r="BG1140" i="2"/>
  <c r="BF1140" i="2"/>
  <c r="T1140" i="2"/>
  <c r="R1140" i="2"/>
  <c r="P1140" i="2"/>
  <c r="BK1140" i="2"/>
  <c r="BK1135" i="2" s="1"/>
  <c r="J1135" i="2" s="1"/>
  <c r="J80" i="2" s="1"/>
  <c r="J1140" i="2"/>
  <c r="BE1140" i="2" s="1"/>
  <c r="BI1138" i="2"/>
  <c r="BH1138" i="2"/>
  <c r="BG1138" i="2"/>
  <c r="BF1138" i="2"/>
  <c r="T1138" i="2"/>
  <c r="R1138" i="2"/>
  <c r="P1138" i="2"/>
  <c r="BK1138" i="2"/>
  <c r="J1138" i="2"/>
  <c r="BE1138" i="2"/>
  <c r="BI1136" i="2"/>
  <c r="BH1136" i="2"/>
  <c r="BG1136" i="2"/>
  <c r="BF1136" i="2"/>
  <c r="T1136" i="2"/>
  <c r="R1136" i="2"/>
  <c r="R1135" i="2"/>
  <c r="P1136" i="2"/>
  <c r="P1135" i="2" s="1"/>
  <c r="BK1136" i="2"/>
  <c r="J1136" i="2"/>
  <c r="BE1136" i="2" s="1"/>
  <c r="BI1131" i="2"/>
  <c r="BH1131" i="2"/>
  <c r="BG1131" i="2"/>
  <c r="BF1131" i="2"/>
  <c r="T1131" i="2"/>
  <c r="R1131" i="2"/>
  <c r="P1131" i="2"/>
  <c r="BK1131" i="2"/>
  <c r="J1131" i="2"/>
  <c r="BE1131" i="2" s="1"/>
  <c r="BI1127" i="2"/>
  <c r="BH1127" i="2"/>
  <c r="BG1127" i="2"/>
  <c r="BF1127" i="2"/>
  <c r="T1127" i="2"/>
  <c r="T1126" i="2"/>
  <c r="R1127" i="2"/>
  <c r="R1126" i="2" s="1"/>
  <c r="P1127" i="2"/>
  <c r="P1126" i="2"/>
  <c r="BK1127" i="2"/>
  <c r="BK1126" i="2" s="1"/>
  <c r="J1126" i="2" s="1"/>
  <c r="J79" i="2" s="1"/>
  <c r="J1127" i="2"/>
  <c r="BE1127" i="2" s="1"/>
  <c r="BI1124" i="2"/>
  <c r="BH1124" i="2"/>
  <c r="BG1124" i="2"/>
  <c r="BF1124" i="2"/>
  <c r="T1124" i="2"/>
  <c r="R1124" i="2"/>
  <c r="P1124" i="2"/>
  <c r="BK1124" i="2"/>
  <c r="J1124" i="2"/>
  <c r="BE1124" i="2"/>
  <c r="BI1122" i="2"/>
  <c r="BH1122" i="2"/>
  <c r="BG1122" i="2"/>
  <c r="BF1122" i="2"/>
  <c r="T1122" i="2"/>
  <c r="R1122" i="2"/>
  <c r="P1122" i="2"/>
  <c r="BK1122" i="2"/>
  <c r="J1122" i="2"/>
  <c r="BE1122" i="2" s="1"/>
  <c r="BI1120" i="2"/>
  <c r="BH1120" i="2"/>
  <c r="BG1120" i="2"/>
  <c r="BF1120" i="2"/>
  <c r="T1120" i="2"/>
  <c r="R1120" i="2"/>
  <c r="P1120" i="2"/>
  <c r="BK1120" i="2"/>
  <c r="J1120" i="2"/>
  <c r="BE1120" i="2"/>
  <c r="BI1118" i="2"/>
  <c r="BH1118" i="2"/>
  <c r="BG1118" i="2"/>
  <c r="BF1118" i="2"/>
  <c r="T1118" i="2"/>
  <c r="R1118" i="2"/>
  <c r="P1118" i="2"/>
  <c r="BK1118" i="2"/>
  <c r="J1118" i="2"/>
  <c r="BE1118" i="2" s="1"/>
  <c r="BI1116" i="2"/>
  <c r="BH1116" i="2"/>
  <c r="BG1116" i="2"/>
  <c r="BF1116" i="2"/>
  <c r="T1116" i="2"/>
  <c r="R1116" i="2"/>
  <c r="P1116" i="2"/>
  <c r="BK1116" i="2"/>
  <c r="J1116" i="2"/>
  <c r="BE1116" i="2"/>
  <c r="BI1114" i="2"/>
  <c r="BH1114" i="2"/>
  <c r="BG1114" i="2"/>
  <c r="BF1114" i="2"/>
  <c r="T1114" i="2"/>
  <c r="R1114" i="2"/>
  <c r="P1114" i="2"/>
  <c r="BK1114" i="2"/>
  <c r="J1114" i="2"/>
  <c r="BE1114" i="2" s="1"/>
  <c r="BI1112" i="2"/>
  <c r="BH1112" i="2"/>
  <c r="BG1112" i="2"/>
  <c r="BF1112" i="2"/>
  <c r="T1112" i="2"/>
  <c r="R1112" i="2"/>
  <c r="P1112" i="2"/>
  <c r="BK1112" i="2"/>
  <c r="J1112" i="2"/>
  <c r="BE1112" i="2"/>
  <c r="BI1110" i="2"/>
  <c r="BH1110" i="2"/>
  <c r="BG1110" i="2"/>
  <c r="BF1110" i="2"/>
  <c r="T1110" i="2"/>
  <c r="R1110" i="2"/>
  <c r="P1110" i="2"/>
  <c r="BK1110" i="2"/>
  <c r="J1110" i="2"/>
  <c r="BE1110" i="2" s="1"/>
  <c r="BI1108" i="2"/>
  <c r="BH1108" i="2"/>
  <c r="BG1108" i="2"/>
  <c r="BF1108" i="2"/>
  <c r="T1108" i="2"/>
  <c r="R1108" i="2"/>
  <c r="P1108" i="2"/>
  <c r="P1103" i="2" s="1"/>
  <c r="BK1108" i="2"/>
  <c r="J1108" i="2"/>
  <c r="BE1108" i="2"/>
  <c r="BI1106" i="2"/>
  <c r="BH1106" i="2"/>
  <c r="BG1106" i="2"/>
  <c r="BF1106" i="2"/>
  <c r="T1106" i="2"/>
  <c r="R1106" i="2"/>
  <c r="P1106" i="2"/>
  <c r="BK1106" i="2"/>
  <c r="J1106" i="2"/>
  <c r="BE1106" i="2" s="1"/>
  <c r="BI1104" i="2"/>
  <c r="BH1104" i="2"/>
  <c r="BG1104" i="2"/>
  <c r="BF1104" i="2"/>
  <c r="T1104" i="2"/>
  <c r="T1103" i="2"/>
  <c r="R1104" i="2"/>
  <c r="R1103" i="2" s="1"/>
  <c r="P1104" i="2"/>
  <c r="BK1104" i="2"/>
  <c r="J1104" i="2"/>
  <c r="BE1104" i="2" s="1"/>
  <c r="BI1086" i="2"/>
  <c r="BH1086" i="2"/>
  <c r="BG1086" i="2"/>
  <c r="BF1086" i="2"/>
  <c r="T1086" i="2"/>
  <c r="R1086" i="2"/>
  <c r="P1086" i="2"/>
  <c r="BK1086" i="2"/>
  <c r="J1086" i="2"/>
  <c r="BE1086" i="2"/>
  <c r="BI1085" i="2"/>
  <c r="BH1085" i="2"/>
  <c r="BG1085" i="2"/>
  <c r="BF1085" i="2"/>
  <c r="T1085" i="2"/>
  <c r="R1085" i="2"/>
  <c r="P1085" i="2"/>
  <c r="BK1085" i="2"/>
  <c r="J1085" i="2"/>
  <c r="BE1085" i="2" s="1"/>
  <c r="BI1083" i="2"/>
  <c r="BH1083" i="2"/>
  <c r="BG1083" i="2"/>
  <c r="BF1083" i="2"/>
  <c r="T1083" i="2"/>
  <c r="R1083" i="2"/>
  <c r="P1083" i="2"/>
  <c r="BK1083" i="2"/>
  <c r="J1083" i="2"/>
  <c r="BE1083" i="2"/>
  <c r="BI1081" i="2"/>
  <c r="BH1081" i="2"/>
  <c r="BG1081" i="2"/>
  <c r="BF1081" i="2"/>
  <c r="T1081" i="2"/>
  <c r="R1081" i="2"/>
  <c r="P1081" i="2"/>
  <c r="BK1081" i="2"/>
  <c r="J1081" i="2"/>
  <c r="BE1081" i="2" s="1"/>
  <c r="BI973" i="2"/>
  <c r="BH973" i="2"/>
  <c r="BG973" i="2"/>
  <c r="BF973" i="2"/>
  <c r="T973" i="2"/>
  <c r="R973" i="2"/>
  <c r="P973" i="2"/>
  <c r="BK973" i="2"/>
  <c r="J973" i="2"/>
  <c r="BE973" i="2"/>
  <c r="BI865" i="2"/>
  <c r="BH865" i="2"/>
  <c r="BG865" i="2"/>
  <c r="BF865" i="2"/>
  <c r="T865" i="2"/>
  <c r="R865" i="2"/>
  <c r="P865" i="2"/>
  <c r="BK865" i="2"/>
  <c r="J865" i="2"/>
  <c r="BE865" i="2" s="1"/>
  <c r="BI845" i="2"/>
  <c r="BH845" i="2"/>
  <c r="BG845" i="2"/>
  <c r="BF845" i="2"/>
  <c r="T845" i="2"/>
  <c r="T844" i="2"/>
  <c r="R845" i="2"/>
  <c r="R844" i="2" s="1"/>
  <c r="P845" i="2"/>
  <c r="P844" i="2"/>
  <c r="BK845" i="2"/>
  <c r="BK844" i="2" s="1"/>
  <c r="J844" i="2" s="1"/>
  <c r="J77" i="2" s="1"/>
  <c r="J845" i="2"/>
  <c r="BE845" i="2" s="1"/>
  <c r="BI842" i="2"/>
  <c r="BH842" i="2"/>
  <c r="BG842" i="2"/>
  <c r="BF842" i="2"/>
  <c r="T842" i="2"/>
  <c r="R842" i="2"/>
  <c r="P842" i="2"/>
  <c r="BK842" i="2"/>
  <c r="J842" i="2"/>
  <c r="BE842" i="2"/>
  <c r="BI840" i="2"/>
  <c r="BH840" i="2"/>
  <c r="BG840" i="2"/>
  <c r="BF840" i="2"/>
  <c r="T840" i="2"/>
  <c r="R840" i="2"/>
  <c r="P840" i="2"/>
  <c r="BK840" i="2"/>
  <c r="BK835" i="2" s="1"/>
  <c r="J835" i="2" s="1"/>
  <c r="J76" i="2" s="1"/>
  <c r="J840" i="2"/>
  <c r="BE840" i="2" s="1"/>
  <c r="BI838" i="2"/>
  <c r="BH838" i="2"/>
  <c r="BG838" i="2"/>
  <c r="BF838" i="2"/>
  <c r="T838" i="2"/>
  <c r="R838" i="2"/>
  <c r="R835" i="2" s="1"/>
  <c r="P838" i="2"/>
  <c r="BK838" i="2"/>
  <c r="J838" i="2"/>
  <c r="BE838" i="2"/>
  <c r="BI836" i="2"/>
  <c r="BH836" i="2"/>
  <c r="BG836" i="2"/>
  <c r="BF836" i="2"/>
  <c r="T836" i="2"/>
  <c r="T835" i="2" s="1"/>
  <c r="R836" i="2"/>
  <c r="P836" i="2"/>
  <c r="BK836" i="2"/>
  <c r="J836" i="2"/>
  <c r="BE836" i="2"/>
  <c r="BI833" i="2"/>
  <c r="BH833" i="2"/>
  <c r="BG833" i="2"/>
  <c r="BF833" i="2"/>
  <c r="T833" i="2"/>
  <c r="R833" i="2"/>
  <c r="P833" i="2"/>
  <c r="BK833" i="2"/>
  <c r="J833" i="2"/>
  <c r="BE833" i="2" s="1"/>
  <c r="BI831" i="2"/>
  <c r="BH831" i="2"/>
  <c r="BG831" i="2"/>
  <c r="BF831" i="2"/>
  <c r="T831" i="2"/>
  <c r="R831" i="2"/>
  <c r="P831" i="2"/>
  <c r="BK831" i="2"/>
  <c r="J831" i="2"/>
  <c r="BE831" i="2"/>
  <c r="BI829" i="2"/>
  <c r="BH829" i="2"/>
  <c r="BG829" i="2"/>
  <c r="BF829" i="2"/>
  <c r="T829" i="2"/>
  <c r="R829" i="2"/>
  <c r="P829" i="2"/>
  <c r="BK829" i="2"/>
  <c r="J829" i="2"/>
  <c r="BE829" i="2" s="1"/>
  <c r="BI827" i="2"/>
  <c r="BH827" i="2"/>
  <c r="BG827" i="2"/>
  <c r="BF827" i="2"/>
  <c r="T827" i="2"/>
  <c r="R827" i="2"/>
  <c r="R786" i="2" s="1"/>
  <c r="P827" i="2"/>
  <c r="BK827" i="2"/>
  <c r="J827" i="2"/>
  <c r="BE827" i="2"/>
  <c r="BI825" i="2"/>
  <c r="BH825" i="2"/>
  <c r="BG825" i="2"/>
  <c r="BF825" i="2"/>
  <c r="T825" i="2"/>
  <c r="R825" i="2"/>
  <c r="P825" i="2"/>
  <c r="BK825" i="2"/>
  <c r="J825" i="2"/>
  <c r="BE825" i="2" s="1"/>
  <c r="BI808" i="2"/>
  <c r="BH808" i="2"/>
  <c r="BG808" i="2"/>
  <c r="BF808" i="2"/>
  <c r="T808" i="2"/>
  <c r="R808" i="2"/>
  <c r="P808" i="2"/>
  <c r="BK808" i="2"/>
  <c r="J808" i="2"/>
  <c r="BE808" i="2"/>
  <c r="BI787" i="2"/>
  <c r="BH787" i="2"/>
  <c r="BG787" i="2"/>
  <c r="BF787" i="2"/>
  <c r="T787" i="2"/>
  <c r="R787" i="2"/>
  <c r="P787" i="2"/>
  <c r="BK787" i="2"/>
  <c r="BK786" i="2"/>
  <c r="J786" i="2" s="1"/>
  <c r="J75" i="2" s="1"/>
  <c r="J787" i="2"/>
  <c r="BE787" i="2"/>
  <c r="BI784" i="2"/>
  <c r="BH784" i="2"/>
  <c r="BG784" i="2"/>
  <c r="BF784" i="2"/>
  <c r="T784" i="2"/>
  <c r="R784" i="2"/>
  <c r="P784" i="2"/>
  <c r="BK784" i="2"/>
  <c r="J784" i="2"/>
  <c r="BE784" i="2" s="1"/>
  <c r="BI782" i="2"/>
  <c r="BH782" i="2"/>
  <c r="BG782" i="2"/>
  <c r="BF782" i="2"/>
  <c r="T782" i="2"/>
  <c r="R782" i="2"/>
  <c r="P782" i="2"/>
  <c r="BK782" i="2"/>
  <c r="J782" i="2"/>
  <c r="BE782" i="2"/>
  <c r="BI780" i="2"/>
  <c r="BH780" i="2"/>
  <c r="BG780" i="2"/>
  <c r="BF780" i="2"/>
  <c r="T780" i="2"/>
  <c r="R780" i="2"/>
  <c r="P780" i="2"/>
  <c r="BK780" i="2"/>
  <c r="J780" i="2"/>
  <c r="BE780" i="2" s="1"/>
  <c r="BI778" i="2"/>
  <c r="BH778" i="2"/>
  <c r="BG778" i="2"/>
  <c r="BF778" i="2"/>
  <c r="T778" i="2"/>
  <c r="R778" i="2"/>
  <c r="P778" i="2"/>
  <c r="BK778" i="2"/>
  <c r="J778" i="2"/>
  <c r="BE778" i="2"/>
  <c r="BI776" i="2"/>
  <c r="BH776" i="2"/>
  <c r="BG776" i="2"/>
  <c r="BF776" i="2"/>
  <c r="T776" i="2"/>
  <c r="R776" i="2"/>
  <c r="P776" i="2"/>
  <c r="BK776" i="2"/>
  <c r="J776" i="2"/>
  <c r="BE776" i="2" s="1"/>
  <c r="BI773" i="2"/>
  <c r="BH773" i="2"/>
  <c r="BG773" i="2"/>
  <c r="BF773" i="2"/>
  <c r="T773" i="2"/>
  <c r="R773" i="2"/>
  <c r="P773" i="2"/>
  <c r="BK773" i="2"/>
  <c r="J773" i="2"/>
  <c r="BE773" i="2"/>
  <c r="BI770" i="2"/>
  <c r="BH770" i="2"/>
  <c r="BG770" i="2"/>
  <c r="BF770" i="2"/>
  <c r="T770" i="2"/>
  <c r="R770" i="2"/>
  <c r="P770" i="2"/>
  <c r="BK770" i="2"/>
  <c r="J770" i="2"/>
  <c r="BE770" i="2" s="1"/>
  <c r="BI767" i="2"/>
  <c r="BH767" i="2"/>
  <c r="BG767" i="2"/>
  <c r="BF767" i="2"/>
  <c r="T767" i="2"/>
  <c r="T766" i="2"/>
  <c r="R767" i="2"/>
  <c r="R766" i="2" s="1"/>
  <c r="P767" i="2"/>
  <c r="P766" i="2"/>
  <c r="BK767" i="2"/>
  <c r="BK766" i="2" s="1"/>
  <c r="J766" i="2" s="1"/>
  <c r="J74" i="2" s="1"/>
  <c r="J767" i="2"/>
  <c r="BE767" i="2" s="1"/>
  <c r="BI764" i="2"/>
  <c r="BH764" i="2"/>
  <c r="BG764" i="2"/>
  <c r="BF764" i="2"/>
  <c r="T764" i="2"/>
  <c r="R764" i="2"/>
  <c r="P764" i="2"/>
  <c r="BK764" i="2"/>
  <c r="J764" i="2"/>
  <c r="BE764" i="2" s="1"/>
  <c r="BI762" i="2"/>
  <c r="BH762" i="2"/>
  <c r="BG762" i="2"/>
  <c r="BF762" i="2"/>
  <c r="T762" i="2"/>
  <c r="R762" i="2"/>
  <c r="P762" i="2"/>
  <c r="BK762" i="2"/>
  <c r="J762" i="2"/>
  <c r="BE762" i="2"/>
  <c r="BI759" i="2"/>
  <c r="BH759" i="2"/>
  <c r="BG759" i="2"/>
  <c r="BF759" i="2"/>
  <c r="T759" i="2"/>
  <c r="R759" i="2"/>
  <c r="P759" i="2"/>
  <c r="BK759" i="2"/>
  <c r="J759" i="2"/>
  <c r="BE759" i="2" s="1"/>
  <c r="BI757" i="2"/>
  <c r="BH757" i="2"/>
  <c r="BG757" i="2"/>
  <c r="BF757" i="2"/>
  <c r="T757" i="2"/>
  <c r="R757" i="2"/>
  <c r="P757" i="2"/>
  <c r="BK757" i="2"/>
  <c r="J757" i="2"/>
  <c r="BE757" i="2"/>
  <c r="BI755" i="2"/>
  <c r="BH755" i="2"/>
  <c r="BG755" i="2"/>
  <c r="BF755" i="2"/>
  <c r="T755" i="2"/>
  <c r="R755" i="2"/>
  <c r="P755" i="2"/>
  <c r="BK755" i="2"/>
  <c r="J755" i="2"/>
  <c r="BE755" i="2" s="1"/>
  <c r="BI750" i="2"/>
  <c r="BH750" i="2"/>
  <c r="BG750" i="2"/>
  <c r="BF750" i="2"/>
  <c r="T750" i="2"/>
  <c r="R750" i="2"/>
  <c r="P750" i="2"/>
  <c r="BK750" i="2"/>
  <c r="J750" i="2"/>
  <c r="BE750" i="2"/>
  <c r="BI746" i="2"/>
  <c r="BH746" i="2"/>
  <c r="BG746" i="2"/>
  <c r="BF746" i="2"/>
  <c r="T746" i="2"/>
  <c r="R746" i="2"/>
  <c r="P746" i="2"/>
  <c r="BK746" i="2"/>
  <c r="J746" i="2"/>
  <c r="BE746" i="2" s="1"/>
  <c r="BI743" i="2"/>
  <c r="BH743" i="2"/>
  <c r="BG743" i="2"/>
  <c r="BF743" i="2"/>
  <c r="T743" i="2"/>
  <c r="R743" i="2"/>
  <c r="P743" i="2"/>
  <c r="BK743" i="2"/>
  <c r="J743" i="2"/>
  <c r="BE743" i="2"/>
  <c r="BI739" i="2"/>
  <c r="BH739" i="2"/>
  <c r="BG739" i="2"/>
  <c r="BF739" i="2"/>
  <c r="T739" i="2"/>
  <c r="R739" i="2"/>
  <c r="P739" i="2"/>
  <c r="BK739" i="2"/>
  <c r="J739" i="2"/>
  <c r="BE739" i="2" s="1"/>
  <c r="BI737" i="2"/>
  <c r="BH737" i="2"/>
  <c r="BG737" i="2"/>
  <c r="BF737" i="2"/>
  <c r="T737" i="2"/>
  <c r="R737" i="2"/>
  <c r="P737" i="2"/>
  <c r="BK737" i="2"/>
  <c r="J737" i="2"/>
  <c r="BE737" i="2"/>
  <c r="BI732" i="2"/>
  <c r="BH732" i="2"/>
  <c r="BG732" i="2"/>
  <c r="BF732" i="2"/>
  <c r="T732" i="2"/>
  <c r="R732" i="2"/>
  <c r="P732" i="2"/>
  <c r="BK732" i="2"/>
  <c r="J732" i="2"/>
  <c r="BE732" i="2" s="1"/>
  <c r="BI727" i="2"/>
  <c r="BH727" i="2"/>
  <c r="BG727" i="2"/>
  <c r="BF727" i="2"/>
  <c r="T727" i="2"/>
  <c r="R727" i="2"/>
  <c r="P727" i="2"/>
  <c r="BK727" i="2"/>
  <c r="J727" i="2"/>
  <c r="BE727" i="2"/>
  <c r="BI722" i="2"/>
  <c r="BH722" i="2"/>
  <c r="BG722" i="2"/>
  <c r="BF722" i="2"/>
  <c r="T722" i="2"/>
  <c r="T721" i="2" s="1"/>
  <c r="R722" i="2"/>
  <c r="R721" i="2"/>
  <c r="P722" i="2"/>
  <c r="P721" i="2" s="1"/>
  <c r="BK722" i="2"/>
  <c r="BK721" i="2"/>
  <c r="J721" i="2" s="1"/>
  <c r="J73" i="2" s="1"/>
  <c r="J722" i="2"/>
  <c r="BE722" i="2" s="1"/>
  <c r="BI719" i="2"/>
  <c r="BH719" i="2"/>
  <c r="BG719" i="2"/>
  <c r="BF719" i="2"/>
  <c r="T719" i="2"/>
  <c r="R719" i="2"/>
  <c r="P719" i="2"/>
  <c r="BK719" i="2"/>
  <c r="J719" i="2"/>
  <c r="BE719" i="2" s="1"/>
  <c r="BI717" i="2"/>
  <c r="BH717" i="2"/>
  <c r="BG717" i="2"/>
  <c r="BF717" i="2"/>
  <c r="T717" i="2"/>
  <c r="R717" i="2"/>
  <c r="P717" i="2"/>
  <c r="BK717" i="2"/>
  <c r="J717" i="2"/>
  <c r="BE717" i="2"/>
  <c r="BI715" i="2"/>
  <c r="BH715" i="2"/>
  <c r="BG715" i="2"/>
  <c r="BF715" i="2"/>
  <c r="T715" i="2"/>
  <c r="R715" i="2"/>
  <c r="P715" i="2"/>
  <c r="BK715" i="2"/>
  <c r="J715" i="2"/>
  <c r="BE715" i="2" s="1"/>
  <c r="BI713" i="2"/>
  <c r="BH713" i="2"/>
  <c r="BG713" i="2"/>
  <c r="BF713" i="2"/>
  <c r="T713" i="2"/>
  <c r="R713" i="2"/>
  <c r="P713" i="2"/>
  <c r="BK713" i="2"/>
  <c r="J713" i="2"/>
  <c r="BE713" i="2"/>
  <c r="BI711" i="2"/>
  <c r="BH711" i="2"/>
  <c r="BG711" i="2"/>
  <c r="BF711" i="2"/>
  <c r="T711" i="2"/>
  <c r="R711" i="2"/>
  <c r="P711" i="2"/>
  <c r="BK711" i="2"/>
  <c r="J711" i="2"/>
  <c r="BE711" i="2" s="1"/>
  <c r="BI709" i="2"/>
  <c r="BH709" i="2"/>
  <c r="BG709" i="2"/>
  <c r="BF709" i="2"/>
  <c r="T709" i="2"/>
  <c r="R709" i="2"/>
  <c r="P709" i="2"/>
  <c r="BK709" i="2"/>
  <c r="J709" i="2"/>
  <c r="BE709" i="2"/>
  <c r="BI706" i="2"/>
  <c r="BH706" i="2"/>
  <c r="BG706" i="2"/>
  <c r="BF706" i="2"/>
  <c r="T706" i="2"/>
  <c r="R706" i="2"/>
  <c r="P706" i="2"/>
  <c r="BK706" i="2"/>
  <c r="J706" i="2"/>
  <c r="BE706" i="2" s="1"/>
  <c r="BI705" i="2"/>
  <c r="BH705" i="2"/>
  <c r="BG705" i="2"/>
  <c r="BF705" i="2"/>
  <c r="T705" i="2"/>
  <c r="R705" i="2"/>
  <c r="P705" i="2"/>
  <c r="BK705" i="2"/>
  <c r="J705" i="2"/>
  <c r="BE705" i="2"/>
  <c r="BI702" i="2"/>
  <c r="BH702" i="2"/>
  <c r="BG702" i="2"/>
  <c r="BF702" i="2"/>
  <c r="T702" i="2"/>
  <c r="R702" i="2"/>
  <c r="P702" i="2"/>
  <c r="BK702" i="2"/>
  <c r="J702" i="2"/>
  <c r="BE702" i="2" s="1"/>
  <c r="BI700" i="2"/>
  <c r="BH700" i="2"/>
  <c r="BG700" i="2"/>
  <c r="BF700" i="2"/>
  <c r="T700" i="2"/>
  <c r="T699" i="2"/>
  <c r="R700" i="2"/>
  <c r="R699" i="2" s="1"/>
  <c r="P700" i="2"/>
  <c r="P699" i="2"/>
  <c r="BK700" i="2"/>
  <c r="BK699" i="2" s="1"/>
  <c r="J699" i="2" s="1"/>
  <c r="J72" i="2" s="1"/>
  <c r="J700" i="2"/>
  <c r="BE700" i="2" s="1"/>
  <c r="BI697" i="2"/>
  <c r="BH697" i="2"/>
  <c r="BG697" i="2"/>
  <c r="BF697" i="2"/>
  <c r="T697" i="2"/>
  <c r="R697" i="2"/>
  <c r="P697" i="2"/>
  <c r="BK697" i="2"/>
  <c r="J697" i="2"/>
  <c r="BE697" i="2"/>
  <c r="BI695" i="2"/>
  <c r="BH695" i="2"/>
  <c r="BG695" i="2"/>
  <c r="BF695" i="2"/>
  <c r="T695" i="2"/>
  <c r="R695" i="2"/>
  <c r="P695" i="2"/>
  <c r="BK695" i="2"/>
  <c r="J695" i="2"/>
  <c r="BE695" i="2" s="1"/>
  <c r="BI692" i="2"/>
  <c r="BH692" i="2"/>
  <c r="BG692" i="2"/>
  <c r="BF692" i="2"/>
  <c r="T692" i="2"/>
  <c r="R692" i="2"/>
  <c r="P692" i="2"/>
  <c r="BK692" i="2"/>
  <c r="J692" i="2"/>
  <c r="BE692" i="2"/>
  <c r="BI690" i="2"/>
  <c r="BH690" i="2"/>
  <c r="BG690" i="2"/>
  <c r="BF690" i="2"/>
  <c r="T690" i="2"/>
  <c r="R690" i="2"/>
  <c r="P690" i="2"/>
  <c r="BK690" i="2"/>
  <c r="J690" i="2"/>
  <c r="BE690" i="2" s="1"/>
  <c r="BI687" i="2"/>
  <c r="BH687" i="2"/>
  <c r="BG687" i="2"/>
  <c r="BF687" i="2"/>
  <c r="T687" i="2"/>
  <c r="R687" i="2"/>
  <c r="P687" i="2"/>
  <c r="BK687" i="2"/>
  <c r="J687" i="2"/>
  <c r="BE687" i="2"/>
  <c r="BI685" i="2"/>
  <c r="BH685" i="2"/>
  <c r="BG685" i="2"/>
  <c r="BF685" i="2"/>
  <c r="T685" i="2"/>
  <c r="R685" i="2"/>
  <c r="P685" i="2"/>
  <c r="BK685" i="2"/>
  <c r="J685" i="2"/>
  <c r="BE685" i="2" s="1"/>
  <c r="BI683" i="2"/>
  <c r="BH683" i="2"/>
  <c r="BG683" i="2"/>
  <c r="BF683" i="2"/>
  <c r="T683" i="2"/>
  <c r="R683" i="2"/>
  <c r="P683" i="2"/>
  <c r="BK683" i="2"/>
  <c r="J683" i="2"/>
  <c r="BE683" i="2"/>
  <c r="BI681" i="2"/>
  <c r="BH681" i="2"/>
  <c r="BG681" i="2"/>
  <c r="BF681" i="2"/>
  <c r="T681" i="2"/>
  <c r="R681" i="2"/>
  <c r="P681" i="2"/>
  <c r="BK681" i="2"/>
  <c r="J681" i="2"/>
  <c r="BE681" i="2" s="1"/>
  <c r="BI679" i="2"/>
  <c r="BH679" i="2"/>
  <c r="BG679" i="2"/>
  <c r="BF679" i="2"/>
  <c r="T679" i="2"/>
  <c r="R679" i="2"/>
  <c r="P679" i="2"/>
  <c r="BK679" i="2"/>
  <c r="J679" i="2"/>
  <c r="BE679" i="2"/>
  <c r="BI677" i="2"/>
  <c r="BH677" i="2"/>
  <c r="BG677" i="2"/>
  <c r="BF677" i="2"/>
  <c r="T677" i="2"/>
  <c r="R677" i="2"/>
  <c r="P677" i="2"/>
  <c r="BK677" i="2"/>
  <c r="J677" i="2"/>
  <c r="BE677" i="2" s="1"/>
  <c r="BI675" i="2"/>
  <c r="BH675" i="2"/>
  <c r="BG675" i="2"/>
  <c r="BF675" i="2"/>
  <c r="T675" i="2"/>
  <c r="R675" i="2"/>
  <c r="P675" i="2"/>
  <c r="BK675" i="2"/>
  <c r="J675" i="2"/>
  <c r="BE675" i="2"/>
  <c r="BI673" i="2"/>
  <c r="BH673" i="2"/>
  <c r="BG673" i="2"/>
  <c r="BF673" i="2"/>
  <c r="T673" i="2"/>
  <c r="R673" i="2"/>
  <c r="P673" i="2"/>
  <c r="BK673" i="2"/>
  <c r="J673" i="2"/>
  <c r="BE673" i="2" s="1"/>
  <c r="BI671" i="2"/>
  <c r="BH671" i="2"/>
  <c r="BG671" i="2"/>
  <c r="BF671" i="2"/>
  <c r="T671" i="2"/>
  <c r="R671" i="2"/>
  <c r="P671" i="2"/>
  <c r="BK671" i="2"/>
  <c r="J671" i="2"/>
  <c r="BE671" i="2"/>
  <c r="BI669" i="2"/>
  <c r="BH669" i="2"/>
  <c r="BG669" i="2"/>
  <c r="BF669" i="2"/>
  <c r="T669" i="2"/>
  <c r="R669" i="2"/>
  <c r="P669" i="2"/>
  <c r="BK669" i="2"/>
  <c r="J669" i="2"/>
  <c r="BE669" i="2" s="1"/>
  <c r="BI667" i="2"/>
  <c r="BH667" i="2"/>
  <c r="BG667" i="2"/>
  <c r="BF667" i="2"/>
  <c r="T667" i="2"/>
  <c r="R667" i="2"/>
  <c r="P667" i="2"/>
  <c r="BK667" i="2"/>
  <c r="J667" i="2"/>
  <c r="BE667" i="2"/>
  <c r="BI665" i="2"/>
  <c r="BH665" i="2"/>
  <c r="BG665" i="2"/>
  <c r="BF665" i="2"/>
  <c r="T665" i="2"/>
  <c r="R665" i="2"/>
  <c r="P665" i="2"/>
  <c r="BK665" i="2"/>
  <c r="J665" i="2"/>
  <c r="BE665" i="2" s="1"/>
  <c r="BI663" i="2"/>
  <c r="BH663" i="2"/>
  <c r="BG663" i="2"/>
  <c r="BF663" i="2"/>
  <c r="T663" i="2"/>
  <c r="R663" i="2"/>
  <c r="P663" i="2"/>
  <c r="BK663" i="2"/>
  <c r="J663" i="2"/>
  <c r="BE663" i="2"/>
  <c r="BI661" i="2"/>
  <c r="BH661" i="2"/>
  <c r="BG661" i="2"/>
  <c r="BF661" i="2"/>
  <c r="T661" i="2"/>
  <c r="R661" i="2"/>
  <c r="P661" i="2"/>
  <c r="BK661" i="2"/>
  <c r="J661" i="2"/>
  <c r="BE661" i="2" s="1"/>
  <c r="BI659" i="2"/>
  <c r="BH659" i="2"/>
  <c r="BG659" i="2"/>
  <c r="BF659" i="2"/>
  <c r="T659" i="2"/>
  <c r="R659" i="2"/>
  <c r="P659" i="2"/>
  <c r="BK659" i="2"/>
  <c r="J659" i="2"/>
  <c r="BE659" i="2"/>
  <c r="BI657" i="2"/>
  <c r="BH657" i="2"/>
  <c r="BG657" i="2"/>
  <c r="BF657" i="2"/>
  <c r="T657" i="2"/>
  <c r="R657" i="2"/>
  <c r="P657" i="2"/>
  <c r="BK657" i="2"/>
  <c r="J657" i="2"/>
  <c r="BE657" i="2" s="1"/>
  <c r="BI655" i="2"/>
  <c r="BH655" i="2"/>
  <c r="BG655" i="2"/>
  <c r="BF655" i="2"/>
  <c r="T655" i="2"/>
  <c r="R655" i="2"/>
  <c r="P655" i="2"/>
  <c r="BK655" i="2"/>
  <c r="J655" i="2"/>
  <c r="BE655" i="2"/>
  <c r="BI653" i="2"/>
  <c r="BH653" i="2"/>
  <c r="BG653" i="2"/>
  <c r="BF653" i="2"/>
  <c r="T653" i="2"/>
  <c r="T652" i="2" s="1"/>
  <c r="R653" i="2"/>
  <c r="R652" i="2"/>
  <c r="P653" i="2"/>
  <c r="P652" i="2" s="1"/>
  <c r="BK653" i="2"/>
  <c r="BK652" i="2"/>
  <c r="J652" i="2" s="1"/>
  <c r="J71" i="2" s="1"/>
  <c r="J653" i="2"/>
  <c r="BE653" i="2" s="1"/>
  <c r="BI650" i="2"/>
  <c r="BH650" i="2"/>
  <c r="BG650" i="2"/>
  <c r="BF650" i="2"/>
  <c r="T650" i="2"/>
  <c r="R650" i="2"/>
  <c r="P650" i="2"/>
  <c r="BK650" i="2"/>
  <c r="J650" i="2"/>
  <c r="BE650" i="2" s="1"/>
  <c r="BI648" i="2"/>
  <c r="BH648" i="2"/>
  <c r="BG648" i="2"/>
  <c r="BF648" i="2"/>
  <c r="T648" i="2"/>
  <c r="R648" i="2"/>
  <c r="P648" i="2"/>
  <c r="BK648" i="2"/>
  <c r="J648" i="2"/>
  <c r="BE648" i="2"/>
  <c r="BI646" i="2"/>
  <c r="BH646" i="2"/>
  <c r="BG646" i="2"/>
  <c r="BF646" i="2"/>
  <c r="T646" i="2"/>
  <c r="R646" i="2"/>
  <c r="P646" i="2"/>
  <c r="BK646" i="2"/>
  <c r="J646" i="2"/>
  <c r="BE646" i="2" s="1"/>
  <c r="BI642" i="2"/>
  <c r="BH642" i="2"/>
  <c r="BG642" i="2"/>
  <c r="BF642" i="2"/>
  <c r="T642" i="2"/>
  <c r="R642" i="2"/>
  <c r="P642" i="2"/>
  <c r="BK642" i="2"/>
  <c r="J642" i="2"/>
  <c r="BE642" i="2"/>
  <c r="BI638" i="2"/>
  <c r="BH638" i="2"/>
  <c r="BG638" i="2"/>
  <c r="BF638" i="2"/>
  <c r="T638" i="2"/>
  <c r="R638" i="2"/>
  <c r="P638" i="2"/>
  <c r="BK638" i="2"/>
  <c r="J638" i="2"/>
  <c r="BE638" i="2" s="1"/>
  <c r="BI633" i="2"/>
  <c r="BH633" i="2"/>
  <c r="BG633" i="2"/>
  <c r="BF633" i="2"/>
  <c r="T633" i="2"/>
  <c r="R633" i="2"/>
  <c r="P633" i="2"/>
  <c r="BK633" i="2"/>
  <c r="J633" i="2"/>
  <c r="BE633" i="2"/>
  <c r="BI632" i="2"/>
  <c r="BH632" i="2"/>
  <c r="BG632" i="2"/>
  <c r="BF632" i="2"/>
  <c r="T632" i="2"/>
  <c r="R632" i="2"/>
  <c r="P632" i="2"/>
  <c r="BK632" i="2"/>
  <c r="J632" i="2"/>
  <c r="BE632" i="2" s="1"/>
  <c r="BI629" i="2"/>
  <c r="BH629" i="2"/>
  <c r="BG629" i="2"/>
  <c r="BF629" i="2"/>
  <c r="T629" i="2"/>
  <c r="R629" i="2"/>
  <c r="P629" i="2"/>
  <c r="BK629" i="2"/>
  <c r="J629" i="2"/>
  <c r="BE629" i="2"/>
  <c r="BI626" i="2"/>
  <c r="BH626" i="2"/>
  <c r="BG626" i="2"/>
  <c r="BF626" i="2"/>
  <c r="T626" i="2"/>
  <c r="R626" i="2"/>
  <c r="P626" i="2"/>
  <c r="BK626" i="2"/>
  <c r="J626" i="2"/>
  <c r="BE626" i="2" s="1"/>
  <c r="BI623" i="2"/>
  <c r="BH623" i="2"/>
  <c r="BG623" i="2"/>
  <c r="BF623" i="2"/>
  <c r="T623" i="2"/>
  <c r="R623" i="2"/>
  <c r="P623" i="2"/>
  <c r="BK623" i="2"/>
  <c r="J623" i="2"/>
  <c r="BE623" i="2"/>
  <c r="BI620" i="2"/>
  <c r="BH620" i="2"/>
  <c r="BG620" i="2"/>
  <c r="BF620" i="2"/>
  <c r="T620" i="2"/>
  <c r="T619" i="2" s="1"/>
  <c r="R620" i="2"/>
  <c r="R619" i="2"/>
  <c r="P620" i="2"/>
  <c r="P619" i="2" s="1"/>
  <c r="BK620" i="2"/>
  <c r="BK619" i="2"/>
  <c r="J619" i="2" s="1"/>
  <c r="J70" i="2" s="1"/>
  <c r="J620" i="2"/>
  <c r="BE620" i="2" s="1"/>
  <c r="BI617" i="2"/>
  <c r="BH617" i="2"/>
  <c r="BG617" i="2"/>
  <c r="BF617" i="2"/>
  <c r="T617" i="2"/>
  <c r="R617" i="2"/>
  <c r="P617" i="2"/>
  <c r="BK617" i="2"/>
  <c r="J617" i="2"/>
  <c r="BE617" i="2" s="1"/>
  <c r="BI615" i="2"/>
  <c r="BH615" i="2"/>
  <c r="BG615" i="2"/>
  <c r="BF615" i="2"/>
  <c r="T615" i="2"/>
  <c r="T614" i="2"/>
  <c r="R615" i="2"/>
  <c r="R614" i="2" s="1"/>
  <c r="P615" i="2"/>
  <c r="P614" i="2"/>
  <c r="BK615" i="2"/>
  <c r="BK614" i="2" s="1"/>
  <c r="J614" i="2" s="1"/>
  <c r="J69" i="2" s="1"/>
  <c r="J615" i="2"/>
  <c r="BE615" i="2" s="1"/>
  <c r="BI612" i="2"/>
  <c r="BH612" i="2"/>
  <c r="BG612" i="2"/>
  <c r="BF612" i="2"/>
  <c r="T612" i="2"/>
  <c r="R612" i="2"/>
  <c r="P612" i="2"/>
  <c r="BK612" i="2"/>
  <c r="J612" i="2"/>
  <c r="BE612" i="2"/>
  <c r="BI610" i="2"/>
  <c r="BH610" i="2"/>
  <c r="BG610" i="2"/>
  <c r="BF610" i="2"/>
  <c r="T610" i="2"/>
  <c r="R610" i="2"/>
  <c r="P610" i="2"/>
  <c r="BK610" i="2"/>
  <c r="J610" i="2"/>
  <c r="BE610" i="2" s="1"/>
  <c r="BI608" i="2"/>
  <c r="BH608" i="2"/>
  <c r="BG608" i="2"/>
  <c r="BF608" i="2"/>
  <c r="T608" i="2"/>
  <c r="R608" i="2"/>
  <c r="P608" i="2"/>
  <c r="BK608" i="2"/>
  <c r="J608" i="2"/>
  <c r="BE608" i="2"/>
  <c r="BI607" i="2"/>
  <c r="BH607" i="2"/>
  <c r="BG607" i="2"/>
  <c r="BF607" i="2"/>
  <c r="T607" i="2"/>
  <c r="R607" i="2"/>
  <c r="P607" i="2"/>
  <c r="BK607" i="2"/>
  <c r="J607" i="2"/>
  <c r="BE607" i="2" s="1"/>
  <c r="BI605" i="2"/>
  <c r="BH605" i="2"/>
  <c r="BG605" i="2"/>
  <c r="BF605" i="2"/>
  <c r="T605" i="2"/>
  <c r="R605" i="2"/>
  <c r="P605" i="2"/>
  <c r="BK605" i="2"/>
  <c r="J605" i="2"/>
  <c r="BE605" i="2"/>
  <c r="BI602" i="2"/>
  <c r="BH602" i="2"/>
  <c r="BG602" i="2"/>
  <c r="BF602" i="2"/>
  <c r="T602" i="2"/>
  <c r="R602" i="2"/>
  <c r="P602" i="2"/>
  <c r="BK602" i="2"/>
  <c r="J602" i="2"/>
  <c r="BE602" i="2" s="1"/>
  <c r="BI599" i="2"/>
  <c r="BH599" i="2"/>
  <c r="BG599" i="2"/>
  <c r="BF599" i="2"/>
  <c r="T599" i="2"/>
  <c r="T598" i="2"/>
  <c r="R599" i="2"/>
  <c r="R598" i="2" s="1"/>
  <c r="P599" i="2"/>
  <c r="P598" i="2"/>
  <c r="BK599" i="2"/>
  <c r="BK598" i="2" s="1"/>
  <c r="J598" i="2" s="1"/>
  <c r="J68" i="2" s="1"/>
  <c r="J599" i="2"/>
  <c r="BE599" i="2" s="1"/>
  <c r="BI596" i="2"/>
  <c r="BH596" i="2"/>
  <c r="BG596" i="2"/>
  <c r="BF596" i="2"/>
  <c r="T596" i="2"/>
  <c r="R596" i="2"/>
  <c r="P596" i="2"/>
  <c r="BK596" i="2"/>
  <c r="J596" i="2"/>
  <c r="BE596" i="2"/>
  <c r="BI594" i="2"/>
  <c r="BH594" i="2"/>
  <c r="BG594" i="2"/>
  <c r="BF594" i="2"/>
  <c r="T594" i="2"/>
  <c r="R594" i="2"/>
  <c r="P594" i="2"/>
  <c r="BK594" i="2"/>
  <c r="J594" i="2"/>
  <c r="BE594" i="2" s="1"/>
  <c r="BI592" i="2"/>
  <c r="BH592" i="2"/>
  <c r="BG592" i="2"/>
  <c r="BF592" i="2"/>
  <c r="T592" i="2"/>
  <c r="R592" i="2"/>
  <c r="P592" i="2"/>
  <c r="BK592" i="2"/>
  <c r="J592" i="2"/>
  <c r="BE592" i="2"/>
  <c r="BI590" i="2"/>
  <c r="BH590" i="2"/>
  <c r="BG590" i="2"/>
  <c r="BF590" i="2"/>
  <c r="T590" i="2"/>
  <c r="R590" i="2"/>
  <c r="P590" i="2"/>
  <c r="BK590" i="2"/>
  <c r="J590" i="2"/>
  <c r="BE590" i="2" s="1"/>
  <c r="BI588" i="2"/>
  <c r="BH588" i="2"/>
  <c r="BG588" i="2"/>
  <c r="BF588" i="2"/>
  <c r="T588" i="2"/>
  <c r="T587" i="2"/>
  <c r="R588" i="2"/>
  <c r="R587" i="2" s="1"/>
  <c r="R586" i="2"/>
  <c r="P588" i="2"/>
  <c r="P587" i="2" s="1"/>
  <c r="BK588" i="2"/>
  <c r="BK587" i="2" s="1"/>
  <c r="J588" i="2"/>
  <c r="BE588" i="2" s="1"/>
  <c r="BI584" i="2"/>
  <c r="BH584" i="2"/>
  <c r="BG584" i="2"/>
  <c r="BF584" i="2"/>
  <c r="T584" i="2"/>
  <c r="T583" i="2" s="1"/>
  <c r="R584" i="2"/>
  <c r="R583" i="2"/>
  <c r="P584" i="2"/>
  <c r="P583" i="2" s="1"/>
  <c r="BK584" i="2"/>
  <c r="BK583" i="2"/>
  <c r="J583" i="2"/>
  <c r="J65" i="2" s="1"/>
  <c r="J584" i="2"/>
  <c r="BE584" i="2" s="1"/>
  <c r="BI580" i="2"/>
  <c r="BH580" i="2"/>
  <c r="BG580" i="2"/>
  <c r="BF580" i="2"/>
  <c r="T580" i="2"/>
  <c r="R580" i="2"/>
  <c r="P580" i="2"/>
  <c r="BK580" i="2"/>
  <c r="J580" i="2"/>
  <c r="BE580" i="2" s="1"/>
  <c r="BI578" i="2"/>
  <c r="BH578" i="2"/>
  <c r="BG578" i="2"/>
  <c r="BF578" i="2"/>
  <c r="T578" i="2"/>
  <c r="R578" i="2"/>
  <c r="P578" i="2"/>
  <c r="BK578" i="2"/>
  <c r="J578" i="2"/>
  <c r="BE578" i="2"/>
  <c r="BI576" i="2"/>
  <c r="BH576" i="2"/>
  <c r="BG576" i="2"/>
  <c r="BF576" i="2"/>
  <c r="T576" i="2"/>
  <c r="R576" i="2"/>
  <c r="P576" i="2"/>
  <c r="BK576" i="2"/>
  <c r="J576" i="2"/>
  <c r="BE576" i="2" s="1"/>
  <c r="BI573" i="2"/>
  <c r="BH573" i="2"/>
  <c r="BG573" i="2"/>
  <c r="BF573" i="2"/>
  <c r="T573" i="2"/>
  <c r="R573" i="2"/>
  <c r="P573" i="2"/>
  <c r="BK573" i="2"/>
  <c r="J573" i="2"/>
  <c r="BE573" i="2"/>
  <c r="BI570" i="2"/>
  <c r="BH570" i="2"/>
  <c r="BG570" i="2"/>
  <c r="BF570" i="2"/>
  <c r="T570" i="2"/>
  <c r="R570" i="2"/>
  <c r="P570" i="2"/>
  <c r="BK570" i="2"/>
  <c r="J570" i="2"/>
  <c r="BE570" i="2" s="1"/>
  <c r="BI568" i="2"/>
  <c r="BH568" i="2"/>
  <c r="BG568" i="2"/>
  <c r="BF568" i="2"/>
  <c r="T568" i="2"/>
  <c r="R568" i="2"/>
  <c r="P568" i="2"/>
  <c r="BK568" i="2"/>
  <c r="J568" i="2"/>
  <c r="BE568" i="2"/>
  <c r="BI565" i="2"/>
  <c r="BH565" i="2"/>
  <c r="BG565" i="2"/>
  <c r="BF565" i="2"/>
  <c r="T565" i="2"/>
  <c r="T562" i="2" s="1"/>
  <c r="R565" i="2"/>
  <c r="P565" i="2"/>
  <c r="BK565" i="2"/>
  <c r="J565" i="2"/>
  <c r="BE565" i="2" s="1"/>
  <c r="BI563" i="2"/>
  <c r="BH563" i="2"/>
  <c r="BG563" i="2"/>
  <c r="BF563" i="2"/>
  <c r="T563" i="2"/>
  <c r="R563" i="2"/>
  <c r="P563" i="2"/>
  <c r="P562" i="2"/>
  <c r="BK563" i="2"/>
  <c r="J563" i="2"/>
  <c r="BE563" i="2"/>
  <c r="BI471" i="2"/>
  <c r="BH471" i="2"/>
  <c r="BG471" i="2"/>
  <c r="BF471" i="2"/>
  <c r="T471" i="2"/>
  <c r="R471" i="2"/>
  <c r="P471" i="2"/>
  <c r="BK471" i="2"/>
  <c r="J471" i="2"/>
  <c r="BE471" i="2"/>
  <c r="BI451" i="2"/>
  <c r="BH451" i="2"/>
  <c r="BG451" i="2"/>
  <c r="BF451" i="2"/>
  <c r="T451" i="2"/>
  <c r="R451" i="2"/>
  <c r="P451" i="2"/>
  <c r="BK451" i="2"/>
  <c r="J451" i="2"/>
  <c r="BE451" i="2" s="1"/>
  <c r="BI449" i="2"/>
  <c r="BH449" i="2"/>
  <c r="BG449" i="2"/>
  <c r="BF449" i="2"/>
  <c r="T449" i="2"/>
  <c r="R449" i="2"/>
  <c r="P449" i="2"/>
  <c r="BK449" i="2"/>
  <c r="J449" i="2"/>
  <c r="BE449" i="2"/>
  <c r="BI447" i="2"/>
  <c r="BH447" i="2"/>
  <c r="BG447" i="2"/>
  <c r="BF447" i="2"/>
  <c r="T447" i="2"/>
  <c r="R447" i="2"/>
  <c r="P447" i="2"/>
  <c r="BK447" i="2"/>
  <c r="J447" i="2"/>
  <c r="BE447" i="2"/>
  <c r="BI445" i="2"/>
  <c r="BH445" i="2"/>
  <c r="BG445" i="2"/>
  <c r="BF445" i="2"/>
  <c r="T445" i="2"/>
  <c r="R445" i="2"/>
  <c r="P445" i="2"/>
  <c r="BK445" i="2"/>
  <c r="J445" i="2"/>
  <c r="BE445" i="2"/>
  <c r="BI443" i="2"/>
  <c r="BH443" i="2"/>
  <c r="BG443" i="2"/>
  <c r="BF443" i="2"/>
  <c r="T443" i="2"/>
  <c r="R443" i="2"/>
  <c r="P443" i="2"/>
  <c r="BK443" i="2"/>
  <c r="J443" i="2"/>
  <c r="BE443" i="2"/>
  <c r="BI441" i="2"/>
  <c r="BH441" i="2"/>
  <c r="BG441" i="2"/>
  <c r="BF441" i="2"/>
  <c r="T441" i="2"/>
  <c r="R441" i="2"/>
  <c r="P441" i="2"/>
  <c r="BK441" i="2"/>
  <c r="J441" i="2"/>
  <c r="BE441" i="2"/>
  <c r="BI439" i="2"/>
  <c r="BH439" i="2"/>
  <c r="BG439" i="2"/>
  <c r="BF439" i="2"/>
  <c r="T439" i="2"/>
  <c r="R439" i="2"/>
  <c r="P439" i="2"/>
  <c r="BK439" i="2"/>
  <c r="J439" i="2"/>
  <c r="BE439" i="2"/>
  <c r="BI437" i="2"/>
  <c r="BH437" i="2"/>
  <c r="BG437" i="2"/>
  <c r="BF437" i="2"/>
  <c r="T437" i="2"/>
  <c r="R437" i="2"/>
  <c r="P437" i="2"/>
  <c r="BK437" i="2"/>
  <c r="J437" i="2"/>
  <c r="BE437" i="2"/>
  <c r="BI435" i="2"/>
  <c r="BH435" i="2"/>
  <c r="BG435" i="2"/>
  <c r="BF435" i="2"/>
  <c r="T435" i="2"/>
  <c r="R435" i="2"/>
  <c r="P435" i="2"/>
  <c r="BK435" i="2"/>
  <c r="J435" i="2"/>
  <c r="BE435" i="2"/>
  <c r="BI433" i="2"/>
  <c r="BH433" i="2"/>
  <c r="BG433" i="2"/>
  <c r="BF433" i="2"/>
  <c r="T433" i="2"/>
  <c r="R433" i="2"/>
  <c r="P433" i="2"/>
  <c r="BK433" i="2"/>
  <c r="J433" i="2"/>
  <c r="BE433" i="2"/>
  <c r="BI431" i="2"/>
  <c r="BH431" i="2"/>
  <c r="BG431" i="2"/>
  <c r="BF431" i="2"/>
  <c r="T431" i="2"/>
  <c r="R431" i="2"/>
  <c r="P431" i="2"/>
  <c r="BK431" i="2"/>
  <c r="J431" i="2"/>
  <c r="BE431" i="2"/>
  <c r="BI429" i="2"/>
  <c r="BH429" i="2"/>
  <c r="BG429" i="2"/>
  <c r="BF429" i="2"/>
  <c r="T429" i="2"/>
  <c r="R429" i="2"/>
  <c r="P429" i="2"/>
  <c r="BK429" i="2"/>
  <c r="J429" i="2"/>
  <c r="BE429" i="2"/>
  <c r="BI427" i="2"/>
  <c r="BH427" i="2"/>
  <c r="BG427" i="2"/>
  <c r="BF427" i="2"/>
  <c r="T427" i="2"/>
  <c r="R427" i="2"/>
  <c r="P427" i="2"/>
  <c r="BK427" i="2"/>
  <c r="J427" i="2"/>
  <c r="BE427" i="2"/>
  <c r="BI425" i="2"/>
  <c r="BH425" i="2"/>
  <c r="BG425" i="2"/>
  <c r="BF425" i="2"/>
  <c r="T425" i="2"/>
  <c r="R425" i="2"/>
  <c r="P425" i="2"/>
  <c r="BK425" i="2"/>
  <c r="J425" i="2"/>
  <c r="BE425" i="2"/>
  <c r="BI422" i="2"/>
  <c r="BH422" i="2"/>
  <c r="BG422" i="2"/>
  <c r="BF422" i="2"/>
  <c r="T422" i="2"/>
  <c r="R422" i="2"/>
  <c r="P422" i="2"/>
  <c r="BK422" i="2"/>
  <c r="J422" i="2"/>
  <c r="BE422" i="2"/>
  <c r="BI419" i="2"/>
  <c r="BH419" i="2"/>
  <c r="BG419" i="2"/>
  <c r="BF419" i="2"/>
  <c r="T419" i="2"/>
  <c r="R419" i="2"/>
  <c r="P419" i="2"/>
  <c r="BK419" i="2"/>
  <c r="J419" i="2"/>
  <c r="BE419" i="2"/>
  <c r="BI416" i="2"/>
  <c r="BH416" i="2"/>
  <c r="BG416" i="2"/>
  <c r="BF416" i="2"/>
  <c r="T416" i="2"/>
  <c r="R416" i="2"/>
  <c r="P416" i="2"/>
  <c r="BK416" i="2"/>
  <c r="J416" i="2"/>
  <c r="BE416" i="2"/>
  <c r="BI414" i="2"/>
  <c r="BH414" i="2"/>
  <c r="BG414" i="2"/>
  <c r="BF414" i="2"/>
  <c r="T414" i="2"/>
  <c r="R414" i="2"/>
  <c r="P414" i="2"/>
  <c r="BK414" i="2"/>
  <c r="J414" i="2"/>
  <c r="BE414" i="2"/>
  <c r="BI412" i="2"/>
  <c r="BH412" i="2"/>
  <c r="BG412" i="2"/>
  <c r="BF412" i="2"/>
  <c r="T412" i="2"/>
  <c r="R412" i="2"/>
  <c r="P412" i="2"/>
  <c r="BK412" i="2"/>
  <c r="J412" i="2"/>
  <c r="BE412" i="2"/>
  <c r="BI410" i="2"/>
  <c r="BH410" i="2"/>
  <c r="BG410" i="2"/>
  <c r="BF410" i="2"/>
  <c r="T410" i="2"/>
  <c r="R410" i="2"/>
  <c r="P410" i="2"/>
  <c r="BK410" i="2"/>
  <c r="J410" i="2"/>
  <c r="BE410" i="2"/>
  <c r="BI408" i="2"/>
  <c r="BH408" i="2"/>
  <c r="BG408" i="2"/>
  <c r="BF408" i="2"/>
  <c r="T408" i="2"/>
  <c r="R408" i="2"/>
  <c r="P408" i="2"/>
  <c r="BK408" i="2"/>
  <c r="J408" i="2"/>
  <c r="BE408" i="2"/>
  <c r="BI406" i="2"/>
  <c r="BH406" i="2"/>
  <c r="BG406" i="2"/>
  <c r="BF406" i="2"/>
  <c r="T406" i="2"/>
  <c r="R406" i="2"/>
  <c r="R395" i="2" s="1"/>
  <c r="P406" i="2"/>
  <c r="BK406" i="2"/>
  <c r="J406" i="2"/>
  <c r="BE406" i="2"/>
  <c r="BI401" i="2"/>
  <c r="BH401" i="2"/>
  <c r="BG401" i="2"/>
  <c r="BF401" i="2"/>
  <c r="T401" i="2"/>
  <c r="R401" i="2"/>
  <c r="P401" i="2"/>
  <c r="BK401" i="2"/>
  <c r="BK395" i="2" s="1"/>
  <c r="J395" i="2" s="1"/>
  <c r="J63" i="2" s="1"/>
  <c r="J401" i="2"/>
  <c r="BE401" i="2"/>
  <c r="BI396" i="2"/>
  <c r="BH396" i="2"/>
  <c r="BG396" i="2"/>
  <c r="BF396" i="2"/>
  <c r="T396" i="2"/>
  <c r="T395" i="2"/>
  <c r="R396" i="2"/>
  <c r="P396" i="2"/>
  <c r="P395" i="2"/>
  <c r="BK396" i="2"/>
  <c r="J396" i="2"/>
  <c r="BE396" i="2" s="1"/>
  <c r="BI393" i="2"/>
  <c r="BH393" i="2"/>
  <c r="BG393" i="2"/>
  <c r="BF393" i="2"/>
  <c r="T393" i="2"/>
  <c r="R393" i="2"/>
  <c r="P393" i="2"/>
  <c r="BK393" i="2"/>
  <c r="J393" i="2"/>
  <c r="BE393" i="2"/>
  <c r="BI390" i="2"/>
  <c r="BH390" i="2"/>
  <c r="BG390" i="2"/>
  <c r="BF390" i="2"/>
  <c r="T390" i="2"/>
  <c r="R390" i="2"/>
  <c r="P390" i="2"/>
  <c r="BK390" i="2"/>
  <c r="J390" i="2"/>
  <c r="BE390" i="2"/>
  <c r="BI387" i="2"/>
  <c r="BH387" i="2"/>
  <c r="BG387" i="2"/>
  <c r="BF387" i="2"/>
  <c r="T387" i="2"/>
  <c r="R387" i="2"/>
  <c r="P387" i="2"/>
  <c r="BK387" i="2"/>
  <c r="J387" i="2"/>
  <c r="BE387" i="2"/>
  <c r="BI384" i="2"/>
  <c r="BH384" i="2"/>
  <c r="BG384" i="2"/>
  <c r="BF384" i="2"/>
  <c r="T384" i="2"/>
  <c r="R384" i="2"/>
  <c r="P384" i="2"/>
  <c r="BK384" i="2"/>
  <c r="J384" i="2"/>
  <c r="BE384" i="2"/>
  <c r="BI381" i="2"/>
  <c r="BH381" i="2"/>
  <c r="BG381" i="2"/>
  <c r="BF381" i="2"/>
  <c r="T381" i="2"/>
  <c r="R381" i="2"/>
  <c r="P381" i="2"/>
  <c r="BK381" i="2"/>
  <c r="J381" i="2"/>
  <c r="BE381" i="2"/>
  <c r="BI379" i="2"/>
  <c r="BH379" i="2"/>
  <c r="BG379" i="2"/>
  <c r="BF379" i="2"/>
  <c r="T379" i="2"/>
  <c r="R379" i="2"/>
  <c r="P379" i="2"/>
  <c r="BK379" i="2"/>
  <c r="J379" i="2"/>
  <c r="BE379" i="2"/>
  <c r="BI359" i="2"/>
  <c r="BH359" i="2"/>
  <c r="BG359" i="2"/>
  <c r="BF359" i="2"/>
  <c r="T359" i="2"/>
  <c r="R359" i="2"/>
  <c r="P359" i="2"/>
  <c r="BK359" i="2"/>
  <c r="J359" i="2"/>
  <c r="BE359" i="2"/>
  <c r="BI343" i="2"/>
  <c r="BH343" i="2"/>
  <c r="BG343" i="2"/>
  <c r="BF343" i="2"/>
  <c r="T343" i="2"/>
  <c r="R343" i="2"/>
  <c r="P343" i="2"/>
  <c r="BK343" i="2"/>
  <c r="J343" i="2"/>
  <c r="BE343" i="2"/>
  <c r="BI340" i="2"/>
  <c r="BH340" i="2"/>
  <c r="BG340" i="2"/>
  <c r="BF340" i="2"/>
  <c r="T340" i="2"/>
  <c r="R340" i="2"/>
  <c r="P340" i="2"/>
  <c r="BK340" i="2"/>
  <c r="J340" i="2"/>
  <c r="BE340" i="2"/>
  <c r="BI247" i="2"/>
  <c r="BH247" i="2"/>
  <c r="BG247" i="2"/>
  <c r="BF247" i="2"/>
  <c r="T247" i="2"/>
  <c r="R247" i="2"/>
  <c r="P247" i="2"/>
  <c r="BK247" i="2"/>
  <c r="J247" i="2"/>
  <c r="BE247" i="2"/>
  <c r="BI226" i="2"/>
  <c r="BH226" i="2"/>
  <c r="BG226" i="2"/>
  <c r="BF226" i="2"/>
  <c r="T226" i="2"/>
  <c r="R226" i="2"/>
  <c r="P226" i="2"/>
  <c r="BK226" i="2"/>
  <c r="J226" i="2"/>
  <c r="BE226" i="2"/>
  <c r="BI225" i="2"/>
  <c r="BH225" i="2"/>
  <c r="BG225" i="2"/>
  <c r="BF225" i="2"/>
  <c r="T225" i="2"/>
  <c r="R225" i="2"/>
  <c r="P225" i="2"/>
  <c r="BK225" i="2"/>
  <c r="J225" i="2"/>
  <c r="BE225" i="2"/>
  <c r="BI135" i="2"/>
  <c r="BH135" i="2"/>
  <c r="BG135" i="2"/>
  <c r="BF135" i="2"/>
  <c r="T135" i="2"/>
  <c r="R135" i="2"/>
  <c r="P135" i="2"/>
  <c r="BK135" i="2"/>
  <c r="J135" i="2"/>
  <c r="BE135" i="2"/>
  <c r="BI134" i="2"/>
  <c r="BH134" i="2"/>
  <c r="BG134" i="2"/>
  <c r="BF134" i="2"/>
  <c r="T134" i="2"/>
  <c r="T133" i="2"/>
  <c r="R134" i="2"/>
  <c r="R133" i="2"/>
  <c r="P134" i="2"/>
  <c r="P133" i="2"/>
  <c r="BK134" i="2"/>
  <c r="BK133" i="2"/>
  <c r="J133" i="2" s="1"/>
  <c r="J62" i="2" s="1"/>
  <c r="J134" i="2"/>
  <c r="BE134" i="2" s="1"/>
  <c r="BI131" i="2"/>
  <c r="BH131" i="2"/>
  <c r="BG131" i="2"/>
  <c r="BF131" i="2"/>
  <c r="T131" i="2"/>
  <c r="R131" i="2"/>
  <c r="P131" i="2"/>
  <c r="BK131" i="2"/>
  <c r="J131" i="2"/>
  <c r="BE131" i="2"/>
  <c r="BI129" i="2"/>
  <c r="BH129" i="2"/>
  <c r="BG129" i="2"/>
  <c r="BF129" i="2"/>
  <c r="T129" i="2"/>
  <c r="R129" i="2"/>
  <c r="P129" i="2"/>
  <c r="BK129" i="2"/>
  <c r="J129" i="2"/>
  <c r="BE129" i="2"/>
  <c r="BI127" i="2"/>
  <c r="BH127" i="2"/>
  <c r="BG127" i="2"/>
  <c r="BF127" i="2"/>
  <c r="T127" i="2"/>
  <c r="R127" i="2"/>
  <c r="P127" i="2"/>
  <c r="BK127" i="2"/>
  <c r="J127" i="2"/>
  <c r="BE127" i="2"/>
  <c r="BI125" i="2"/>
  <c r="BH125" i="2"/>
  <c r="BG125" i="2"/>
  <c r="BF125" i="2"/>
  <c r="T125" i="2"/>
  <c r="R125" i="2"/>
  <c r="P125" i="2"/>
  <c r="BK125" i="2"/>
  <c r="J125" i="2"/>
  <c r="BE125" i="2"/>
  <c r="BI122" i="2"/>
  <c r="BH122" i="2"/>
  <c r="BG122" i="2"/>
  <c r="BF122" i="2"/>
  <c r="T122" i="2"/>
  <c r="R122" i="2"/>
  <c r="P122" i="2"/>
  <c r="BK122" i="2"/>
  <c r="J122" i="2"/>
  <c r="BE122" i="2"/>
  <c r="BI119" i="2"/>
  <c r="BH119" i="2"/>
  <c r="BG119" i="2"/>
  <c r="BF119" i="2"/>
  <c r="T119" i="2"/>
  <c r="R119" i="2"/>
  <c r="P119" i="2"/>
  <c r="BK119" i="2"/>
  <c r="J119" i="2"/>
  <c r="BE119" i="2"/>
  <c r="BI116" i="2"/>
  <c r="BH116" i="2"/>
  <c r="BG116" i="2"/>
  <c r="BF116" i="2"/>
  <c r="T116" i="2"/>
  <c r="R116" i="2"/>
  <c r="P116" i="2"/>
  <c r="BK116" i="2"/>
  <c r="J116" i="2"/>
  <c r="BE116" i="2"/>
  <c r="BI111" i="2"/>
  <c r="BH111" i="2"/>
  <c r="BG111" i="2"/>
  <c r="BF111" i="2"/>
  <c r="T111" i="2"/>
  <c r="R111" i="2"/>
  <c r="P111" i="2"/>
  <c r="BK111" i="2"/>
  <c r="J111" i="2"/>
  <c r="BE111" i="2"/>
  <c r="BI109" i="2"/>
  <c r="BH109" i="2"/>
  <c r="BG109" i="2"/>
  <c r="BF109" i="2"/>
  <c r="T109" i="2"/>
  <c r="R109" i="2"/>
  <c r="P109" i="2"/>
  <c r="BK109" i="2"/>
  <c r="J109" i="2"/>
  <c r="BE109" i="2"/>
  <c r="BI106" i="2"/>
  <c r="BH106" i="2"/>
  <c r="BG106" i="2"/>
  <c r="BF106" i="2"/>
  <c r="T106" i="2"/>
  <c r="R106" i="2"/>
  <c r="P106" i="2"/>
  <c r="BK106" i="2"/>
  <c r="J106" i="2"/>
  <c r="BE106" i="2"/>
  <c r="BI103" i="2"/>
  <c r="BH103" i="2"/>
  <c r="F36" i="2" s="1"/>
  <c r="BC55" i="1" s="1"/>
  <c r="BG103" i="2"/>
  <c r="F35" i="2"/>
  <c r="BB55" i="1" s="1"/>
  <c r="BF103" i="2"/>
  <c r="T103" i="2"/>
  <c r="T102" i="2"/>
  <c r="T101" i="2" s="1"/>
  <c r="R103" i="2"/>
  <c r="R102" i="2"/>
  <c r="P103" i="2"/>
  <c r="P102" i="2"/>
  <c r="P101" i="2" s="1"/>
  <c r="BK103" i="2"/>
  <c r="BK102" i="2" s="1"/>
  <c r="J103" i="2"/>
  <c r="BE103" i="2" s="1"/>
  <c r="J96" i="2"/>
  <c r="F94" i="2"/>
  <c r="E92" i="2"/>
  <c r="J54" i="2"/>
  <c r="F52" i="2"/>
  <c r="E50" i="2"/>
  <c r="J24" i="2"/>
  <c r="E24" i="2"/>
  <c r="J97" i="2" s="1"/>
  <c r="J55" i="2"/>
  <c r="J23" i="2"/>
  <c r="J18" i="2"/>
  <c r="E18" i="2"/>
  <c r="F97" i="2"/>
  <c r="F55" i="2"/>
  <c r="J17" i="2"/>
  <c r="J15" i="2"/>
  <c r="E15" i="2"/>
  <c r="F54" i="2" s="1"/>
  <c r="J14" i="2"/>
  <c r="J12" i="2"/>
  <c r="J52" i="2" s="1"/>
  <c r="E7" i="2"/>
  <c r="E90" i="2"/>
  <c r="E48" i="2"/>
  <c r="AS54" i="1"/>
  <c r="L50" i="1"/>
  <c r="AM50" i="1"/>
  <c r="AM49" i="1"/>
  <c r="L49" i="1"/>
  <c r="AM47" i="1"/>
  <c r="L47" i="1"/>
  <c r="L45" i="1"/>
  <c r="L44" i="1"/>
  <c r="J34" i="2" l="1"/>
  <c r="AW55" i="1" s="1"/>
  <c r="J102" i="2"/>
  <c r="J61" i="2" s="1"/>
  <c r="F33" i="2"/>
  <c r="AZ55" i="1" s="1"/>
  <c r="J33" i="2"/>
  <c r="AV55" i="1" s="1"/>
  <c r="AT55" i="1" s="1"/>
  <c r="J94" i="2"/>
  <c r="F96" i="2"/>
  <c r="F34" i="2"/>
  <c r="BA55" i="1" s="1"/>
  <c r="BK562" i="2"/>
  <c r="J562" i="2" s="1"/>
  <c r="J64" i="2" s="1"/>
  <c r="J587" i="2"/>
  <c r="J67" i="2" s="1"/>
  <c r="T586" i="2"/>
  <c r="R94" i="3"/>
  <c r="R93" i="3" s="1"/>
  <c r="R92" i="3" s="1"/>
  <c r="R562" i="2"/>
  <c r="R101" i="2" s="1"/>
  <c r="R100" i="2" s="1"/>
  <c r="F33" i="3"/>
  <c r="AZ56" i="1" s="1"/>
  <c r="T1135" i="2"/>
  <c r="J33" i="3"/>
  <c r="AV56" i="1" s="1"/>
  <c r="AT56" i="1" s="1"/>
  <c r="T95" i="3"/>
  <c r="T94" i="3" s="1"/>
  <c r="T93" i="3" s="1"/>
  <c r="T92" i="3" s="1"/>
  <c r="F35" i="3"/>
  <c r="BB56" i="1" s="1"/>
  <c r="BB54" i="1" s="1"/>
  <c r="BK146" i="3"/>
  <c r="J146" i="3" s="1"/>
  <c r="J66" i="3" s="1"/>
  <c r="T198" i="4"/>
  <c r="R232" i="4"/>
  <c r="F88" i="3"/>
  <c r="J140" i="4"/>
  <c r="J63" i="4" s="1"/>
  <c r="BK139" i="4"/>
  <c r="J392" i="4"/>
  <c r="J101" i="4" s="1"/>
  <c r="BK391" i="4"/>
  <c r="J391" i="4" s="1"/>
  <c r="J100" i="4" s="1"/>
  <c r="J432" i="4"/>
  <c r="J109" i="4" s="1"/>
  <c r="T786" i="2"/>
  <c r="P835" i="2"/>
  <c r="BK1103" i="2"/>
  <c r="J1103" i="2" s="1"/>
  <c r="J78" i="2" s="1"/>
  <c r="P110" i="3"/>
  <c r="P94" i="3" s="1"/>
  <c r="P93" i="3" s="1"/>
  <c r="P92" i="3" s="1"/>
  <c r="AU56" i="1" s="1"/>
  <c r="BK122" i="3"/>
  <c r="J122" i="3" s="1"/>
  <c r="J64" i="3" s="1"/>
  <c r="P157" i="3"/>
  <c r="P786" i="2"/>
  <c r="P586" i="2" s="1"/>
  <c r="P100" i="2" s="1"/>
  <c r="AU55" i="1" s="1"/>
  <c r="F34" i="3"/>
  <c r="BA56" i="1" s="1"/>
  <c r="R146" i="3"/>
  <c r="BK168" i="3"/>
  <c r="J168" i="3" s="1"/>
  <c r="J70" i="3" s="1"/>
  <c r="J33" i="4"/>
  <c r="AV57" i="1" s="1"/>
  <c r="AT57" i="1" s="1"/>
  <c r="R198" i="4"/>
  <c r="P232" i="4"/>
  <c r="J309" i="4"/>
  <c r="J85" i="4" s="1"/>
  <c r="BK308" i="4"/>
  <c r="J308" i="4" s="1"/>
  <c r="J84" i="4" s="1"/>
  <c r="T308" i="4"/>
  <c r="P308" i="4"/>
  <c r="R357" i="4"/>
  <c r="R391" i="4"/>
  <c r="F33" i="4"/>
  <c r="AZ57" i="1" s="1"/>
  <c r="T499" i="4"/>
  <c r="T431" i="4" s="1"/>
  <c r="P536" i="4"/>
  <c r="P173" i="5"/>
  <c r="P249" i="5"/>
  <c r="J83" i="6"/>
  <c r="J61" i="6" s="1"/>
  <c r="BK82" i="6"/>
  <c r="BK198" i="4"/>
  <c r="J198" i="4" s="1"/>
  <c r="J68" i="4" s="1"/>
  <c r="BK232" i="4"/>
  <c r="J232" i="4" s="1"/>
  <c r="J76" i="4" s="1"/>
  <c r="BK357" i="4"/>
  <c r="J357" i="4" s="1"/>
  <c r="J92" i="4" s="1"/>
  <c r="J33" i="5"/>
  <c r="AV58" i="1" s="1"/>
  <c r="AT58" i="1" s="1"/>
  <c r="F37" i="5"/>
  <c r="BD58" i="1" s="1"/>
  <c r="BD54" i="1" s="1"/>
  <c r="W33" i="1" s="1"/>
  <c r="R122" i="5"/>
  <c r="R121" i="5" s="1"/>
  <c r="R90" i="5" s="1"/>
  <c r="P122" i="5"/>
  <c r="P121" i="5" s="1"/>
  <c r="J83" i="8"/>
  <c r="J61" i="8" s="1"/>
  <c r="BK82" i="8"/>
  <c r="P499" i="4"/>
  <c r="P431" i="4" s="1"/>
  <c r="P138" i="4" s="1"/>
  <c r="P137" i="4" s="1"/>
  <c r="P136" i="4" s="1"/>
  <c r="AU57" i="1" s="1"/>
  <c r="T536" i="4"/>
  <c r="T551" i="4"/>
  <c r="R83" i="6"/>
  <c r="R82" i="6" s="1"/>
  <c r="R81" i="6" s="1"/>
  <c r="BK563" i="4"/>
  <c r="J563" i="4" s="1"/>
  <c r="J113" i="4" s="1"/>
  <c r="E80" i="5"/>
  <c r="E48" i="5"/>
  <c r="F34" i="5"/>
  <c r="BA58" i="1" s="1"/>
  <c r="BK92" i="5"/>
  <c r="F36" i="5"/>
  <c r="BC58" i="1" s="1"/>
  <c r="BC54" i="1" s="1"/>
  <c r="F77" i="6"/>
  <c r="F33" i="6"/>
  <c r="AZ59" i="1" s="1"/>
  <c r="E73" i="7"/>
  <c r="E48" i="7"/>
  <c r="J33" i="7"/>
  <c r="AV60" i="1" s="1"/>
  <c r="AT60" i="1" s="1"/>
  <c r="BK84" i="7"/>
  <c r="F37" i="7"/>
  <c r="BD60" i="1" s="1"/>
  <c r="J34" i="7"/>
  <c r="AW60" i="1" s="1"/>
  <c r="P83" i="8"/>
  <c r="P82" i="8" s="1"/>
  <c r="P81" i="8" s="1"/>
  <c r="AU61" i="1" s="1"/>
  <c r="F35" i="8"/>
  <c r="BB61" i="1" s="1"/>
  <c r="F34" i="8"/>
  <c r="BA61" i="1" s="1"/>
  <c r="J34" i="9"/>
  <c r="AW62" i="1" s="1"/>
  <c r="F34" i="9"/>
  <c r="BA62" i="1" s="1"/>
  <c r="R573" i="4"/>
  <c r="R431" i="4" s="1"/>
  <c r="P92" i="5"/>
  <c r="P91" i="5" s="1"/>
  <c r="P90" i="5" s="1"/>
  <c r="AU58" i="1" s="1"/>
  <c r="T92" i="5"/>
  <c r="F35" i="5"/>
  <c r="BB58" i="1" s="1"/>
  <c r="F37" i="6"/>
  <c r="BD59" i="1" s="1"/>
  <c r="J34" i="6"/>
  <c r="AW59" i="1" s="1"/>
  <c r="AT59" i="1" s="1"/>
  <c r="R84" i="7"/>
  <c r="R83" i="7" s="1"/>
  <c r="J34" i="8"/>
  <c r="AW61" i="1" s="1"/>
  <c r="BK81" i="9"/>
  <c r="F36" i="9"/>
  <c r="BC62" i="1" s="1"/>
  <c r="BK573" i="4"/>
  <c r="J573" i="4" s="1"/>
  <c r="J115" i="4" s="1"/>
  <c r="F87" i="5"/>
  <c r="F55" i="5"/>
  <c r="T102" i="5"/>
  <c r="BK110" i="5"/>
  <c r="J110" i="5" s="1"/>
  <c r="J64" i="5" s="1"/>
  <c r="T122" i="5"/>
  <c r="BK122" i="5"/>
  <c r="T173" i="5"/>
  <c r="T249" i="5"/>
  <c r="F80" i="7"/>
  <c r="F55" i="7"/>
  <c r="F33" i="7"/>
  <c r="AZ60" i="1" s="1"/>
  <c r="P84" i="7"/>
  <c r="J33" i="8"/>
  <c r="AV61" i="1" s="1"/>
  <c r="AT61" i="1" s="1"/>
  <c r="J33" i="10"/>
  <c r="AV63" i="1" s="1"/>
  <c r="AT63" i="1" s="1"/>
  <c r="J86" i="10"/>
  <c r="J60" i="10" s="1"/>
  <c r="BK85" i="10"/>
  <c r="J85" i="10" s="1"/>
  <c r="BK104" i="7"/>
  <c r="J104" i="7" s="1"/>
  <c r="J62" i="7" s="1"/>
  <c r="T121" i="7"/>
  <c r="T83" i="7" s="1"/>
  <c r="E70" i="9"/>
  <c r="E48" i="9"/>
  <c r="F77" i="9"/>
  <c r="F55" i="9"/>
  <c r="P81" i="9"/>
  <c r="P80" i="9" s="1"/>
  <c r="AU62" i="1" s="1"/>
  <c r="J33" i="9"/>
  <c r="AV62" i="1" s="1"/>
  <c r="AT62" i="1" s="1"/>
  <c r="F35" i="10"/>
  <c r="BB63" i="1" s="1"/>
  <c r="P121" i="7"/>
  <c r="F33" i="8"/>
  <c r="AZ61" i="1" s="1"/>
  <c r="F37" i="8"/>
  <c r="BD61" i="1" s="1"/>
  <c r="E75" i="10"/>
  <c r="E48" i="10"/>
  <c r="F82" i="10"/>
  <c r="F55" i="10"/>
  <c r="T100" i="2" l="1"/>
  <c r="W31" i="1"/>
  <c r="AX54" i="1"/>
  <c r="R138" i="4"/>
  <c r="R137" i="4" s="1"/>
  <c r="R136" i="4" s="1"/>
  <c r="AY54" i="1"/>
  <c r="W32" i="1"/>
  <c r="T138" i="4"/>
  <c r="T137" i="4" s="1"/>
  <c r="T136" i="4" s="1"/>
  <c r="BK121" i="5"/>
  <c r="J121" i="5" s="1"/>
  <c r="J66" i="5" s="1"/>
  <c r="J122" i="5"/>
  <c r="J67" i="5" s="1"/>
  <c r="J81" i="9"/>
  <c r="J60" i="9" s="1"/>
  <c r="BK80" i="9"/>
  <c r="J80" i="9" s="1"/>
  <c r="J84" i="7"/>
  <c r="J60" i="7" s="1"/>
  <c r="BK83" i="7"/>
  <c r="J83" i="7" s="1"/>
  <c r="BK94" i="3"/>
  <c r="AZ54" i="1"/>
  <c r="T121" i="5"/>
  <c r="BK586" i="2"/>
  <c r="J586" i="2" s="1"/>
  <c r="J66" i="2" s="1"/>
  <c r="J30" i="10"/>
  <c r="J59" i="10"/>
  <c r="P83" i="7"/>
  <c r="AU60" i="1" s="1"/>
  <c r="AU54" i="1" s="1"/>
  <c r="T91" i="5"/>
  <c r="J82" i="8"/>
  <c r="J60" i="8" s="1"/>
  <c r="BK81" i="8"/>
  <c r="J81" i="8" s="1"/>
  <c r="BK431" i="4"/>
  <c r="J431" i="4" s="1"/>
  <c r="J108" i="4" s="1"/>
  <c r="J139" i="4"/>
  <c r="J62" i="4" s="1"/>
  <c r="BK101" i="2"/>
  <c r="J92" i="5"/>
  <c r="J61" i="5" s="1"/>
  <c r="BK91" i="5"/>
  <c r="J82" i="6"/>
  <c r="J60" i="6" s="1"/>
  <c r="BK81" i="6"/>
  <c r="J81" i="6" s="1"/>
  <c r="BA54" i="1"/>
  <c r="AW54" i="1" l="1"/>
  <c r="AK30" i="1" s="1"/>
  <c r="W30" i="1"/>
  <c r="J59" i="6"/>
  <c r="J30" i="6"/>
  <c r="J59" i="8"/>
  <c r="J30" i="8"/>
  <c r="J59" i="9"/>
  <c r="J30" i="9"/>
  <c r="BK138" i="4"/>
  <c r="J39" i="10"/>
  <c r="AG63" i="1"/>
  <c r="AN63" i="1" s="1"/>
  <c r="BK93" i="3"/>
  <c r="J94" i="3"/>
  <c r="J61" i="3" s="1"/>
  <c r="J101" i="2"/>
  <c r="J60" i="2" s="1"/>
  <c r="BK100" i="2"/>
  <c r="J100" i="2" s="1"/>
  <c r="W29" i="1"/>
  <c r="AV54" i="1"/>
  <c r="J91" i="5"/>
  <c r="J60" i="5" s="1"/>
  <c r="BK90" i="5"/>
  <c r="J90" i="5" s="1"/>
  <c r="T90" i="5"/>
  <c r="J59" i="7"/>
  <c r="J30" i="7"/>
  <c r="J39" i="9" l="1"/>
  <c r="AG62" i="1"/>
  <c r="AN62" i="1" s="1"/>
  <c r="AG59" i="1"/>
  <c r="AN59" i="1" s="1"/>
  <c r="J39" i="6"/>
  <c r="J93" i="3"/>
  <c r="J60" i="3" s="1"/>
  <c r="BK92" i="3"/>
  <c r="J92" i="3" s="1"/>
  <c r="J30" i="5"/>
  <c r="J59" i="5"/>
  <c r="AG61" i="1"/>
  <c r="AN61" i="1" s="1"/>
  <c r="J39" i="8"/>
  <c r="J59" i="2"/>
  <c r="J30" i="2"/>
  <c r="J39" i="7"/>
  <c r="AG60" i="1"/>
  <c r="AN60" i="1" s="1"/>
  <c r="AT54" i="1"/>
  <c r="AK29" i="1"/>
  <c r="J138" i="4"/>
  <c r="J61" i="4" s="1"/>
  <c r="BK137" i="4"/>
  <c r="J39" i="2" l="1"/>
  <c r="AG55" i="1"/>
  <c r="J39" i="5"/>
  <c r="AG58" i="1"/>
  <c r="AN58" i="1" s="1"/>
  <c r="J137" i="4"/>
  <c r="J60" i="4" s="1"/>
  <c r="BK136" i="4"/>
  <c r="J136" i="4" s="1"/>
  <c r="J59" i="3"/>
  <c r="J30" i="3"/>
  <c r="J30" i="4" l="1"/>
  <c r="J59" i="4"/>
  <c r="AG56" i="1"/>
  <c r="AN56" i="1" s="1"/>
  <c r="J39" i="3"/>
  <c r="AN55" i="1"/>
  <c r="AG57" i="1" l="1"/>
  <c r="AN57" i="1" s="1"/>
  <c r="J39" i="4"/>
  <c r="AG54" i="1" l="1"/>
  <c r="AK26" i="1" l="1"/>
  <c r="AK35" i="1" s="1"/>
  <c r="AN54" i="1"/>
</calcChain>
</file>

<file path=xl/sharedStrings.xml><?xml version="1.0" encoding="utf-8"?>
<sst xmlns="http://schemas.openxmlformats.org/spreadsheetml/2006/main" count="22062" uniqueCount="2970">
  <si>
    <t>Export Komplet</t>
  </si>
  <si>
    <t>VZ</t>
  </si>
  <si>
    <t>2.0</t>
  </si>
  <si>
    <t/>
  </si>
  <si>
    <t>False</t>
  </si>
  <si>
    <t>{0ac7d419-8fa5-4974-8f0b-5856706999d3}</t>
  </si>
  <si>
    <t>&gt;&gt;  skryté sloupce  &lt;&lt;</t>
  </si>
  <si>
    <t>0,01</t>
  </si>
  <si>
    <t>21</t>
  </si>
  <si>
    <t>15</t>
  </si>
  <si>
    <t>REKAPITULACE STAVBY</t>
  </si>
  <si>
    <t>v ---  níže se nacházejí doplnkové a pomocné údaje k sestavám  --- v</t>
  </si>
  <si>
    <t>Návod na vyplnění</t>
  </si>
  <si>
    <t>0,001</t>
  </si>
  <si>
    <t>Kód:</t>
  </si>
  <si>
    <t>19-0802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</si>
  <si>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</si>
  <si>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</si>
  <si>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2.NP - 3.NP pavilonu A přestavba dětského oddělení na LDN - 3.část - 1.NP</t>
  </si>
  <si>
    <t>KSO:</t>
  </si>
  <si>
    <t>801 11 13</t>
  </si>
  <si>
    <t>CC-CZ:</t>
  </si>
  <si>
    <t>Místo:</t>
  </si>
  <si>
    <t>Jindřichův Hradec</t>
  </si>
  <si>
    <t>Datum:</t>
  </si>
  <si>
    <t>3. 8. 2019</t>
  </si>
  <si>
    <t>Zadavatel:</t>
  </si>
  <si>
    <t>IČ:</t>
  </si>
  <si>
    <t xml:space="preserve"> </t>
  </si>
  <si>
    <t>DIČ:</t>
  </si>
  <si>
    <t>Uchazeč:</t>
  </si>
  <si>
    <t>Vyplň údaj</t>
  </si>
  <si>
    <t>Projektant:</t>
  </si>
  <si>
    <t>ATELIER G+G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</si>
  <si>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</si>
  <si>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</si>
  <si>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</si>
  <si>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</si>
  <si>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</si>
  <si>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</si>
  <si>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</si>
  <si>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</si>
  <si>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</si>
  <si>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</si>
  <si>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</si>
  <si>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</si>
  <si>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</si>
  <si>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</si>
  <si>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</si>
  <si>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</si>
  <si>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</si>
  <si>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</si>
  <si>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</si>
  <si>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</si>
  <si>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</si>
  <si>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</si>
  <si>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</si>
  <si>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</si>
  <si>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</si>
  <si>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</si>
  <si>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</si>
  <si>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</si>
  <si>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</si>
  <si>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</si>
  <si>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</si>
  <si>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</si>
  <si>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</si>
  <si>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</si>
  <si>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</si>
  <si>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</si>
  <si>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</si>
  <si>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</si>
  <si>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</si>
  <si>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</si>
  <si>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</si>
  <si>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</si>
  <si>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</si>
  <si>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</si>
  <si>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</si>
  <si>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</si>
  <si>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</si>
  <si>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{d4bf8b35-b519-497d-a1c2-490eb8f8562b}</t>
  </si>
  <si>
    <t>2</t>
  </si>
  <si>
    <t>02</t>
  </si>
  <si>
    <t>elektroinstalace silnoproud</t>
  </si>
  <si>
    <t>{8edbc60a-02b0-401d-bcf1-d39c3050ca53}</t>
  </si>
  <si>
    <t>03</t>
  </si>
  <si>
    <t>elektroinstalace slaboproud</t>
  </si>
  <si>
    <t>{f9b67db9-c2bc-40a2-859f-d72156a813c1}</t>
  </si>
  <si>
    <t>04</t>
  </si>
  <si>
    <t>zdravotechnické instalace</t>
  </si>
  <si>
    <t>{613023d6-4113-4307-b769-827e50aca2f8}</t>
  </si>
  <si>
    <t>05</t>
  </si>
  <si>
    <t>ústřední vytápění</t>
  </si>
  <si>
    <t>{4420513f-c5d9-4297-9599-4d67bde98451}</t>
  </si>
  <si>
    <t>06</t>
  </si>
  <si>
    <t>vzduchotechnika</t>
  </si>
  <si>
    <t>{c8c30f92-225c-4563-b7e8-7a5c57786d2f}</t>
  </si>
  <si>
    <t>07</t>
  </si>
  <si>
    <t>medicinální plyny</t>
  </si>
  <si>
    <t>{0a6fcc71-998f-4296-9735-a6765d8bb31b}</t>
  </si>
  <si>
    <t>08</t>
  </si>
  <si>
    <t>kolejnicový systém</t>
  </si>
  <si>
    <t>{57320028-6453-499f-ba8b-b1138c1b9a55}</t>
  </si>
  <si>
    <t>VON</t>
  </si>
  <si>
    <t>vedlejší a ostatní náklady</t>
  </si>
  <si>
    <t>{dbe19e93-5577-47fd-a540-3b707bf40b20}</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</si>
  <si>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</si>
  <si>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</si>
  <si>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</si>
  <si>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</si>
  <si>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</si>
  <si>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</si>
  <si>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</si>
  <si>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</si>
  <si>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</si>
  <si>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</si>
  <si>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</si>
  <si>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</si>
  <si>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</si>
  <si>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</si>
  <si>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</si>
  <si>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</si>
  <si>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727 - Zdravotechnika - požární ochrana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</si>
  <si>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</si>
  <si>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</si>
  <si>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</si>
  <si>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</si>
  <si>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</si>
  <si>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</si>
  <si>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</si>
  <si>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</si>
  <si>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VYB - Vybavení</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</si>
  <si>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</si>
  <si>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</si>
  <si>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</si>
  <si>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</si>
  <si>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</si>
  <si>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</si>
  <si>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</si>
  <si>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</si>
  <si>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</si>
  <si>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</si>
  <si>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</si>
  <si>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</si>
  <si>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</si>
  <si>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</si>
  <si>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</si>
  <si>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</si>
  <si>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</si>
  <si>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</si>
  <si>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</si>
  <si>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</si>
  <si>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</si>
  <si>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317234410</t>
  </si>
  <si>
    <t>Vyzdívka mezi nosníky cihlami pálenými na maltu cementovou</t>
  </si>
  <si>
    <t>m3</t>
  </si>
  <si>
    <t>CS ÚRS 2019 02</t>
  </si>
  <si>
    <t>4</t>
  </si>
  <si>
    <t>1026251311</t>
  </si>
  <si>
    <t>PSC</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</si>
  <si>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</si>
  <si>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VV</t>
  </si>
  <si>
    <t>1,5*0,45*0,15+(1,3+1,2+1,6+1,6+2,1)*0,3*0,15"výkres číslo D.1.1.b.2</t>
  </si>
  <si>
    <t>317941121</t>
  </si>
  <si>
    <t>Osazování ocelových válcovaných nosníků na zdivu I nebo IE nebo U nebo UE nebo L do č. 12 nebo výšky do 120 mm</t>
  </si>
  <si>
    <t>t</t>
  </si>
  <si>
    <t>-866976575</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</si>
  <si>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</si>
  <si>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(4*1,6+2*1,3)*11,1*0,001"výkres číslo D.1.1.b.2</t>
  </si>
  <si>
    <t>M</t>
  </si>
  <si>
    <t>13010714</t>
  </si>
  <si>
    <t>ocel profilová IPN 120 jakost 11 375</t>
  </si>
  <si>
    <t>8</t>
  </si>
  <si>
    <t>319052612</t>
  </si>
  <si>
    <t>0,1*1,1</t>
  </si>
  <si>
    <t>317941123</t>
  </si>
  <si>
    <t>Osazování ocelových válcovaných nosníků na zdivu I nebo IE nebo U nebo UE nebo L č. 14 až 22 nebo výšky do 220 mm</t>
  </si>
  <si>
    <t>-205348865</t>
  </si>
  <si>
    <t>2*2,1*14,3*0,001</t>
  </si>
  <si>
    <t>2*1,2*17,9*0,001</t>
  </si>
  <si>
    <t>Součet"výkres číslo D.1.1.b.2</t>
  </si>
  <si>
    <t>5</t>
  </si>
  <si>
    <t>13010716</t>
  </si>
  <si>
    <t>ocel profilová IPN 140 jakost 11 375</t>
  </si>
  <si>
    <t>-787505453</t>
  </si>
  <si>
    <t>2*2,1*14,3*0,001*1,1</t>
  </si>
  <si>
    <t>6</t>
  </si>
  <si>
    <t>13010718</t>
  </si>
  <si>
    <t>ocel profilová IPN 160 jakost 11 375</t>
  </si>
  <si>
    <t>841360483</t>
  </si>
  <si>
    <t>2*1,2*17,9*0,001*1,1</t>
  </si>
  <si>
    <t>7</t>
  </si>
  <si>
    <t>317944323</t>
  </si>
  <si>
    <t>Válcované nosníky dodatečně osazované do připravených otvorů bez zazdění hlav č. 14 až 22</t>
  </si>
  <si>
    <t>-1385297376</t>
  </si>
  <si>
    <t xml:space="preserve">Poznámka k souboru cen:_x000D_
1. V cenách jsou zahrnuty náklady na dodávku a montáž válcovaných nosníků._x000D_
2. Ceny jsou určeny pouze pro ocenění konstrukce překladů nad otvory._x000D_
</t>
  </si>
  <si>
    <t>3*1,5*14,3*0,001"výkres číslo D.1.1.b.2</t>
  </si>
  <si>
    <t>340231001</t>
  </si>
  <si>
    <t>Zazdívka otvorů v příčkách nebo stěnách děrovanými cihlami plochy přes 0,25 do 1 m2 , tloušťka příčky 80 mm</t>
  </si>
  <si>
    <t>m2</t>
  </si>
  <si>
    <t>-1505065234</t>
  </si>
  <si>
    <t>(0,5*2+0,25+0,3*6+0,9+0,6+0,3*4+1)*3,5"výkres číslo D.1.1.b.2</t>
  </si>
  <si>
    <t>9</t>
  </si>
  <si>
    <t>340231035</t>
  </si>
  <si>
    <t>Zazdívka otvorů v příčkách nebo stěnách děrovanými cihlami plochy přes 1 do 4 m2 , tloušťka příčky 140 mm</t>
  </si>
  <si>
    <t>-488389517</t>
  </si>
  <si>
    <t>1*2,1+0,9*2,02"výkres číslo D.1.1.b.2</t>
  </si>
  <si>
    <t>10</t>
  </si>
  <si>
    <t>346244381</t>
  </si>
  <si>
    <t>Plentování ocelových válcovaných nosníků jednostranné cihlami na maltu, výška stojiny do 200 mm</t>
  </si>
  <si>
    <t>-133932267</t>
  </si>
  <si>
    <t>1,5*2*0,14+1,3*0,12+1,2*0,16+1,6*0,12+2,1*0,14+1,6*0,12"výkres číslo D.1.1.b.2</t>
  </si>
  <si>
    <t>11</t>
  </si>
  <si>
    <t>350501501</t>
  </si>
  <si>
    <t>Nový instalační kanál včetně zakrytí</t>
  </si>
  <si>
    <t>m</t>
  </si>
  <si>
    <t>-1781865670</t>
  </si>
  <si>
    <t>1,97+8,07"výkres číslo D.1.1.b.2</t>
  </si>
  <si>
    <t>Úpravy povrchů, podlahy a osazování výplní</t>
  </si>
  <si>
    <t>12</t>
  </si>
  <si>
    <t>612131121</t>
  </si>
  <si>
    <t>Podkladní a spojovací vrstva vnitřních omítaných ploch penetrace akrylát-silikonová nanášená ručně stěn</t>
  </si>
  <si>
    <t>1350680357</t>
  </si>
  <si>
    <t>13</t>
  </si>
  <si>
    <t>612131301</t>
  </si>
  <si>
    <t>Podkladní a spojovací vrstva vnitřních omítaných ploch cementový postřik nanášený strojně celoplošně stěn</t>
  </si>
  <si>
    <t>-1309249732</t>
  </si>
  <si>
    <t>(6*2+3,5+0,45+0,6+0,45)*3,5</t>
  </si>
  <si>
    <t>-1,1*2</t>
  </si>
  <si>
    <t>-3,15*1,7+(3,15+1,7*2)*0,3</t>
  </si>
  <si>
    <t>(3,6+3,55)*2*3,5</t>
  </si>
  <si>
    <t>(1,65+0,9)*2*3,5</t>
  </si>
  <si>
    <t>-0,6*2</t>
  </si>
  <si>
    <t>-0,7*2</t>
  </si>
  <si>
    <t>(3,3+5,55)*2*3,5</t>
  </si>
  <si>
    <t>(4,5+5,55)*2*3,5</t>
  </si>
  <si>
    <t>-4,35*1,7+(4,35+1,7*2)*0,3</t>
  </si>
  <si>
    <t>(0,85+3+12,08+3,13+0,3*10)*2*3,5</t>
  </si>
  <si>
    <t>-2,15*2,1+(2,15+2,1*2)*0,2</t>
  </si>
  <si>
    <t>-1,1*2*4</t>
  </si>
  <si>
    <t>-0,7*2*2</t>
  </si>
  <si>
    <t>-0,8*2</t>
  </si>
  <si>
    <t>-2,5*2,5</t>
  </si>
  <si>
    <t>-2,13*2,5</t>
  </si>
  <si>
    <t>(5,48+3,28)*2*3,5</t>
  </si>
  <si>
    <t>-3,28*1,7+(3,28+1,7*2)*0,3</t>
  </si>
  <si>
    <t>(2,28+5,48)*2*3,5</t>
  </si>
  <si>
    <t>-0,9*1,7*2+(0,9+1,7*2)*0,3*2</t>
  </si>
  <si>
    <t>(3,45+5,48)*2*3,5</t>
  </si>
  <si>
    <t>-2,1*1,7+(2,1+1,7*2)*0,3</t>
  </si>
  <si>
    <t>-0,9*1,7+(0,9+1,7*2)*0,3</t>
  </si>
  <si>
    <t>(3,65+5,48)*2*3,5</t>
  </si>
  <si>
    <t>(1,9+5,1+5,93+3,83+2,13+3,94+0,4*2)*2*3,5</t>
  </si>
  <si>
    <t>-1,8*2,1</t>
  </si>
  <si>
    <t>-1,3*2</t>
  </si>
  <si>
    <t>-5,6*2,1</t>
  </si>
  <si>
    <t>-1*2</t>
  </si>
  <si>
    <t>-1,8*2</t>
  </si>
  <si>
    <t>(1+2,1*2)*0,35</t>
  </si>
  <si>
    <t>(25,5+1,97)*2*3,5</t>
  </si>
  <si>
    <t>-1,8*2*2</t>
  </si>
  <si>
    <t>-1,1*2*9</t>
  </si>
  <si>
    <t>-0,8*2*2</t>
  </si>
  <si>
    <t>-0,9*2*2</t>
  </si>
  <si>
    <t>(0,6+2,1*2)*0,4*3</t>
  </si>
  <si>
    <t>(2,07+1,35+2,08+2,2)*2*3,5</t>
  </si>
  <si>
    <t>-1,35*2,04+(1,35+2,04*2)*0,3</t>
  </si>
  <si>
    <t>-2,1*2,1</t>
  </si>
  <si>
    <t>(1,2+2,1*2)*0,4</t>
  </si>
  <si>
    <t>(3,57+5,85)*2*3,5</t>
  </si>
  <si>
    <t>-1,2*1,7+(1,2+1,7*2)*0,3</t>
  </si>
  <si>
    <t>(3,06+5,85)*2*3,5</t>
  </si>
  <si>
    <t>-1,1*2+(1,35+2,1*2)*0,4</t>
  </si>
  <si>
    <t>-1,1*2+(1,2+2,1*2)*0,4</t>
  </si>
  <si>
    <t>(5,15+5,78)*2*3,5</t>
  </si>
  <si>
    <t>-1,2*1,7*2+(1,2+1,7*2)*0,3*2</t>
  </si>
  <si>
    <t>(5,25+5,78)*2*3,5</t>
  </si>
  <si>
    <t>(3,23+5,78)*2*3,5</t>
  </si>
  <si>
    <t>14</t>
  </si>
  <si>
    <t>612311131</t>
  </si>
  <si>
    <t>Potažení vnitřních ploch štukem tloušťky do 3 mm svislých konstrukcí stěn</t>
  </si>
  <si>
    <t>-1621756393</t>
  </si>
  <si>
    <t>612321321</t>
  </si>
  <si>
    <t>Omítka vápenocementová vnitřních ploch nanášená strojně jednovrstvá, tloušťky do 10 mm hladká svislých konstrukcí stěn</t>
  </si>
  <si>
    <t>97992557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</si>
  <si>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</si>
  <si>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(0,35+0,45+4,7)*0,6</t>
  </si>
  <si>
    <t>(1,65+0,9)*2*2-0,6*2</t>
  </si>
  <si>
    <t>(1,65+0,9)*2*2-0,6*2-0,7*2</t>
  </si>
  <si>
    <t>(3,4+0,8)*1,5</t>
  </si>
  <si>
    <t>(0,8+1,35)*1,5</t>
  </si>
  <si>
    <t>(1,25+0,7)*1,5</t>
  </si>
  <si>
    <t>(1,5+0,7)*1,5</t>
  </si>
  <si>
    <t>(1,15+0,7)*1,5</t>
  </si>
  <si>
    <t>2,05*1,5</t>
  </si>
  <si>
    <t>1,71*1,5</t>
  </si>
  <si>
    <t>1,86*1,5</t>
  </si>
  <si>
    <t>1,9*1,5</t>
  </si>
  <si>
    <t>2*1,5</t>
  </si>
  <si>
    <t>2,03*1,5</t>
  </si>
  <si>
    <t>1,73*1,5</t>
  </si>
  <si>
    <t>16</t>
  </si>
  <si>
    <t>612321341</t>
  </si>
  <si>
    <t>Omítka vápenocementová vnitřních ploch nanášená strojně dvouvrstvá, tloušťky jádrové omítky do 10 mm a tloušťky štuku do 3 mm štuková svislých konstrukcí stěn</t>
  </si>
  <si>
    <t>1995789169</t>
  </si>
  <si>
    <t>-78,245"odpočet hladkých</t>
  </si>
  <si>
    <t>-53,823"odpočet ostění a nadpraží</t>
  </si>
  <si>
    <t>17</t>
  </si>
  <si>
    <t>612321391</t>
  </si>
  <si>
    <t>Omítka vápenocementová vnitřních ploch nanášená strojně Příplatek k cenám za každých dalších i započatých 5 mm tloušťky omítky přes 10 mm stěn</t>
  </si>
  <si>
    <t>-218070136</t>
  </si>
  <si>
    <t>78,245+1302,76"položky dílu 6</t>
  </si>
  <si>
    <t>18</t>
  </si>
  <si>
    <t>612325302</t>
  </si>
  <si>
    <t>Vápenocementová omítka ostění nebo nadpraží štuková</t>
  </si>
  <si>
    <t>1769051771</t>
  </si>
  <si>
    <t xml:space="preserve">Poznámka k souboru cen:_x000D_
1. Ceny lze použít jen pro ocenění samostatně upravovaného ostění a nadpraží ( např. při dodatečné výměně oken nebo zárubní ) v šířce do 300 mm okolo upravovaného otvoru._x000D_
</t>
  </si>
  <si>
    <t>(3,15+1,7*2)*0,3*3</t>
  </si>
  <si>
    <t>(4,35+1,7*2)*0,3</t>
  </si>
  <si>
    <t>(2,15+2,1*2)*0,2</t>
  </si>
  <si>
    <t>(3,28+1,7*2)*0,3</t>
  </si>
  <si>
    <t>(0,9+1,7*2)*0,3*3</t>
  </si>
  <si>
    <t>(2,1+1,7*2)*0,3</t>
  </si>
  <si>
    <t>(1,35+2,04*2)*0,3</t>
  </si>
  <si>
    <t>(1,2+1,7*2)*0,3*9</t>
  </si>
  <si>
    <t>(1,35+2,1*2)*0,4</t>
  </si>
  <si>
    <t>(1,2+2,1*2)*0,4*5</t>
  </si>
  <si>
    <t>19</t>
  </si>
  <si>
    <t>612325413</t>
  </si>
  <si>
    <t>Oprava vápenocementové omítky vnitřních ploch hladké, tloušťky do 20 mm stěn, v rozsahu opravované plochy přes 30 do 50%</t>
  </si>
  <si>
    <t>-887264671</t>
  </si>
  <si>
    <t xml:space="preserve">Poznámka k souboru cen:_x000D_
1. Pro ocenění opravy omítek plochy do 1 m2 se použijí ceny souboru cen 61. 32-52.. Vápenocementová omítka jednotlivých malých ploch._x000D_
</t>
  </si>
  <si>
    <t>(2,22+0,98+2,25)*2*3,5</t>
  </si>
  <si>
    <t>(2,15+0,98+2,25)*2*3,5</t>
  </si>
  <si>
    <t>(3,65+2,21)*2*2</t>
  </si>
  <si>
    <t>(1,67+3,65)*2*2</t>
  </si>
  <si>
    <t>(2,5+1,35)*2*2</t>
  </si>
  <si>
    <t>(1,35+1,35)*2*2</t>
  </si>
  <si>
    <t>(1,96+1,7)*2*2</t>
  </si>
  <si>
    <t>(1,85+1)*2*2</t>
  </si>
  <si>
    <t>(1,85+1,75)*2*2</t>
  </si>
  <si>
    <t>(2,35+1,85)*2*2</t>
  </si>
  <si>
    <t>(2,75+3,35+0,3)*2*2</t>
  </si>
  <si>
    <t>(1,9+0,51+2,25+3,65+0,6+0,62)*2*3,5</t>
  </si>
  <si>
    <t>20</t>
  </si>
  <si>
    <t>612325453</t>
  </si>
  <si>
    <t>Oprava vápenocementové omítky vnitřních ploch Příplatek k cenám za každých dalších 10 mm tloušťky omítky stěn, v rozsahu opravované plochy přes 30 do 50%</t>
  </si>
  <si>
    <t>-710598543</t>
  </si>
  <si>
    <t>615142012</t>
  </si>
  <si>
    <t>Potažení vnitřních ploch pletivem v ploše nebo pruzích, na plném podkladu rabicovým provizorním přichycením nosníků</t>
  </si>
  <si>
    <t>-591943684</t>
  </si>
  <si>
    <t xml:space="preserve">Poznámka k souboru cen:_x000D_
1. V cenách -2001 jsou započteny i náklady na tmel._x000D_
</t>
  </si>
  <si>
    <t>1,5*1,5+1,3+1,2+1,6+1,6+2,1"výkres číslo D.1.1.b.2</t>
  </si>
  <si>
    <t>22</t>
  </si>
  <si>
    <t>619991001</t>
  </si>
  <si>
    <t>Zakrytí vnitřních ploch před znečištěním včetně pozdějšího odkrytí podlah fólií přilepenou lepící páskou</t>
  </si>
  <si>
    <t>-1325261373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</si>
  <si>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</si>
  <si>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19,5+20,6+17,25+15,95+27+8,2+5,6+3,75+1,85+3,4+3,1+1,6+4,5+9,9+100"výkres číslo D.1.1.b.1</t>
  </si>
  <si>
    <t>23</t>
  </si>
  <si>
    <t>619991011</t>
  </si>
  <si>
    <t>Zakrytí vnitřních ploch před znečištěním včetně pozdějšího odkrytí konstrukcí a prvků obalením fólií a přelepením páskou</t>
  </si>
  <si>
    <t>1347042615</t>
  </si>
  <si>
    <t>1,8*(4,35*2+3,15*6+1,1*21+1,8)+5,5*3,5+2,2*3,5+100"výkres číslo D.1.1.b.1</t>
  </si>
  <si>
    <t>24</t>
  </si>
  <si>
    <t>619995001</t>
  </si>
  <si>
    <t>Začištění omítek (s dodáním hmot) kolem oken, dveří, podlah, obkladů apod.</t>
  </si>
  <si>
    <t>-1969981229</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</si>
  <si>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</si>
  <si>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250"výkres číslo D.1.1.b.2</t>
  </si>
  <si>
    <t>25</t>
  </si>
  <si>
    <t>631312131</t>
  </si>
  <si>
    <t>Doplnění dosavadních mazanin prostým betonem s dodáním hmot, bez potěru, plochy jednotlivě přes 1 m2 do 4 m2 a tl. přes 80 mm</t>
  </si>
  <si>
    <t>-1989581478</t>
  </si>
  <si>
    <t>8*0,2"výkres číslo D.1.1.b.1 instalační kanál</t>
  </si>
  <si>
    <t>Ostatní konstrukce a práce, bourání</t>
  </si>
  <si>
    <t>26</t>
  </si>
  <si>
    <t>949101111</t>
  </si>
  <si>
    <t>Lešení pomocné pracovní pro objekty pozemních staveb pro zatížení do 150 kg/m2, o výšce lešeňové podlahy do 1,9 m</t>
  </si>
  <si>
    <t>-1731920544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</si>
  <si>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</si>
  <si>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21,5+13,7+1,5*4+19,3+26+13,25+18,5+13+19,5+6+31,2+20,6+6,3+60,2+13+21+18,6+18,35+30,55+31,15+19,55+19,55+50,3+10,23+15,95+27+8,2+5,6+3,75+1,85+3,4+3,1</t>
  </si>
  <si>
    <t>1,6+4,5+9,9+17,25</t>
  </si>
  <si>
    <t>27</t>
  </si>
  <si>
    <t>952901111</t>
  </si>
  <si>
    <t>Vyčištění budov nebo objektů před předáním do užívání budov bytové nebo občanské výstavby, světlé výšky podlaží do 4 m</t>
  </si>
  <si>
    <t>1486067787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</si>
  <si>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</si>
  <si>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1,6+4,5+9,9+17,25+100</t>
  </si>
  <si>
    <t>28</t>
  </si>
  <si>
    <t>962031132</t>
  </si>
  <si>
    <t>Bourání příček z cihel, tvárnic nebo příčkovek z cihel pálených, plných nebo dutých na maltu vápennou nebo vápenocementovou, tl. do 100 mm</t>
  </si>
  <si>
    <t>495675417</t>
  </si>
  <si>
    <t>3,5*3,53-0,8*2"výkres číslo D.1.1.b.1</t>
  </si>
  <si>
    <t>29</t>
  </si>
  <si>
    <t>965042241</t>
  </si>
  <si>
    <t>Bourání mazanin betonových nebo z litého asfaltu tl. přes 100 mm, plochy přes 4 m2</t>
  </si>
  <si>
    <t>2031901369</t>
  </si>
  <si>
    <t>30</t>
  </si>
  <si>
    <t>965045113</t>
  </si>
  <si>
    <t>Bourání potěrů tl. do 50 mm cementových nebo pískocementových, plochy přes 4 m2</t>
  </si>
  <si>
    <t>-417580144</t>
  </si>
  <si>
    <t>9,75+21"výkres číslo D.1.1.b.1</t>
  </si>
  <si>
    <t>31</t>
  </si>
  <si>
    <t>967031132</t>
  </si>
  <si>
    <t>Přisekání (špicování) plošné nebo rovných ostění zdiva z cihel pálených rovných ostění, bez odstupu, po hrubém vybourání otvorů, na maltu vápennou nebo vápenocementovou</t>
  </si>
  <si>
    <t>-588032120</t>
  </si>
  <si>
    <t>0,5*2,1*2"výkres číslo D.1.1.b.1</t>
  </si>
  <si>
    <t>32</t>
  </si>
  <si>
    <t>967031734</t>
  </si>
  <si>
    <t>Přisekání (špicování) plošné nebo rovných ostění zdiva z cihel pálených plošné, na maltu vápennou nebo vápenocementovou, tl. na maltu vápennou nebo vápenocementovou, tl. do 300 mm</t>
  </si>
  <si>
    <t>-2054447133</t>
  </si>
  <si>
    <t>0,7*2,1+0,8*3,53"výkres číslo D.1.1.b.1</t>
  </si>
  <si>
    <t>33</t>
  </si>
  <si>
    <t>968072455</t>
  </si>
  <si>
    <t>Vybourání kovových rámů oken s křídly, dveřních zárubní, vrat, stěn, ostění nebo obkladů dveřních zárubní, plochy do 2 m2</t>
  </si>
  <si>
    <t>1097370680</t>
  </si>
  <si>
    <t xml:space="preserve">Poznámka k souboru cen:_x000D_
1. V cenách -2244 až -2559 jsou započteny i náklady na vyvěšení křídel._x000D_
2. Cenou -2641 se oceňuje i vybourání nosné ocelové konstrukce pro sádrokartonové příčky._x000D_
</t>
  </si>
  <si>
    <t>0,6*2*3+0,7*2+0,8*2*2+0,9*2*5"výkres číslo D.1.1.b.1</t>
  </si>
  <si>
    <t>34</t>
  </si>
  <si>
    <t>968072456</t>
  </si>
  <si>
    <t>Vybourání kovových rámů oken s křídly, dveřních zárubní, vrat, stěn, ostění nebo obkladů dveřních zárubní, plochy přes 2 m2</t>
  </si>
  <si>
    <t>83922308</t>
  </si>
  <si>
    <t>1,1*2*9"výkres číslo D.1.1.b.1</t>
  </si>
  <si>
    <t>35</t>
  </si>
  <si>
    <t>968072641</t>
  </si>
  <si>
    <t>Vybourání kovových rámů oken s křídly, dveřních zárubní, vrat, stěn, ostění nebo obkladů stěn jakýchkoliv, kromě výkladních jakékoliv plochy</t>
  </si>
  <si>
    <t>-1409225954</t>
  </si>
  <si>
    <t>3,15*3,53*2"výkres číslo D.1.1.b.1</t>
  </si>
  <si>
    <t>36</t>
  </si>
  <si>
    <t>971033241</t>
  </si>
  <si>
    <t>Vybourání otvorů ve zdivu základovém nebo nadzákladovém z cihel, tvárnic, příčkovek z cihel pálených na maltu vápennou nebo vápenocementovou plochy do 0,0225 m2, tl. do 300 mm</t>
  </si>
  <si>
    <t>kus</t>
  </si>
  <si>
    <t>1211686708</t>
  </si>
  <si>
    <t>42"výkres číslo D.1.1.b.2</t>
  </si>
  <si>
    <t>37</t>
  </si>
  <si>
    <t>971033341</t>
  </si>
  <si>
    <t>Vybourání otvorů ve zdivu základovém nebo nadzákladovém z cihel, tvárnic, příčkovek z cihel pálených na maltu vápennou nebo vápenocementovou plochy do 0,09 m2, tl. do 300 mm</t>
  </si>
  <si>
    <t>1159262430</t>
  </si>
  <si>
    <t>4"výkres číslo D.1.1.b.1</t>
  </si>
  <si>
    <t>38</t>
  </si>
  <si>
    <t>971033361</t>
  </si>
  <si>
    <t>Vybourání otvorů ve zdivu základovém nebo nadzákladovém z cihel, tvárnic, příčkovek z cihel pálených na maltu vápennou nebo vápenocementovou plochy do 0,09 m2, tl. do 600 mm</t>
  </si>
  <si>
    <t>-2018185248</t>
  </si>
  <si>
    <t>3"výkres číslo D.1.1.b.1</t>
  </si>
  <si>
    <t>39</t>
  </si>
  <si>
    <t>971033371</t>
  </si>
  <si>
    <t>Vybourání otvorů ve zdivu základovém nebo nadzákladovém z cihel, tvárnic, příčkovek z cihel pálených na maltu vápennou nebo vápenocementovou plochy do 0,09 m2, tl. do 750 mm</t>
  </si>
  <si>
    <t>1564518656</t>
  </si>
  <si>
    <t>1"výkres číslo D.1.1.b.1</t>
  </si>
  <si>
    <t>40</t>
  </si>
  <si>
    <t>971033441</t>
  </si>
  <si>
    <t>Vybourání otvorů ve zdivu základovém nebo nadzákladovém z cihel, tvárnic, příčkovek z cihel pálených na maltu vápennou nebo vápenocementovou plochy do 0,25 m2, tl. do 300 mm</t>
  </si>
  <si>
    <t>-249501340</t>
  </si>
  <si>
    <t>5"výkres číslo D.1.1.b.2</t>
  </si>
  <si>
    <t>41</t>
  </si>
  <si>
    <t>971033651</t>
  </si>
  <si>
    <t>Vybourání otvorů ve zdivu základovém nebo nadzákladovém z cihel, tvárnic, příčkovek z cihel pálených na maltu vápennou nebo vápenocementovou plochy do 4 m2, tl. do 600 mm</t>
  </si>
  <si>
    <t>752102232</t>
  </si>
  <si>
    <t>1,2*2,1*0,5"výkres číslo D.1.1.b.1</t>
  </si>
  <si>
    <t>42</t>
  </si>
  <si>
    <t>973031842</t>
  </si>
  <si>
    <t>Vysekání výklenků nebo kapes ve zdivu z cihel na maltu cementovou kapes pro zavázání nových příček, tl. do 100 mm</t>
  </si>
  <si>
    <t>103393355</t>
  </si>
  <si>
    <t>3,5*14"výkres číslo D.1.1.b.2</t>
  </si>
  <si>
    <t>43</t>
  </si>
  <si>
    <t>973031843</t>
  </si>
  <si>
    <t>Vysekání výklenků nebo kapes ve zdivu z cihel na maltu cementovou kapes pro zavázání nových příček, tl. do 150 mm</t>
  </si>
  <si>
    <t>-671628401</t>
  </si>
  <si>
    <t>2,1*2"výkres číslo D.1.1.b.2</t>
  </si>
  <si>
    <t>44</t>
  </si>
  <si>
    <t>974031153</t>
  </si>
  <si>
    <t>Vysekání rýh ve zdivu cihelném na maltu vápennou nebo vápenocementovou do hl. 100 mm a šířky do 100 mm</t>
  </si>
  <si>
    <t>1242204291</t>
  </si>
  <si>
    <t>28"výkres číslo D.1.1.b.2</t>
  </si>
  <si>
    <t>45</t>
  </si>
  <si>
    <t>974031664</t>
  </si>
  <si>
    <t>Vysekání rýh ve zdivu cihelném na maltu vápennou nebo vápenocementovou pro vtahování nosníků do zdí, před vybouráním otvoru do hl. 150 mm, při v. nosníku do 150 mm</t>
  </si>
  <si>
    <t>1989690495</t>
  </si>
  <si>
    <t>1,5*4"výkres číslo D.1.1.b.2</t>
  </si>
  <si>
    <t>46</t>
  </si>
  <si>
    <t>976081111</t>
  </si>
  <si>
    <t>Vybourání drobných zámečnických a jiných konstrukcí pozedního madla zazděného ve zdivu</t>
  </si>
  <si>
    <t>457994670</t>
  </si>
  <si>
    <t>12"výkres číslo D.1.1.b.1</t>
  </si>
  <si>
    <t>47</t>
  </si>
  <si>
    <t>977101501</t>
  </si>
  <si>
    <t>Dodávka a osazení nerezových revizních dvířek 30 x 40cm s PO</t>
  </si>
  <si>
    <t>705068957</t>
  </si>
  <si>
    <t>2"výkres číslo D.1.1.b.2</t>
  </si>
  <si>
    <t>48</t>
  </si>
  <si>
    <t>977101502</t>
  </si>
  <si>
    <t>Dodávka a osazení ocelových chrániček včetně začištění</t>
  </si>
  <si>
    <t>-672824222</t>
  </si>
  <si>
    <t>16"výkres číslo D.1.1.b.2</t>
  </si>
  <si>
    <t>49</t>
  </si>
  <si>
    <t>978013161</t>
  </si>
  <si>
    <t>Otlučení vápenných nebo vápenocementových omítek vnitřních ploch stěn s vyškrabáním spar, s očištěním zdiva, v rozsahu přes 30 do 50 %</t>
  </si>
  <si>
    <t>1929521847</t>
  </si>
  <si>
    <t xml:space="preserve">Poznámka k souboru cen:_x000D_
1. Položky lze použít i pro ocenění otlučení sádrových, hliněných apod. vnitřních omítek._x000D_
</t>
  </si>
  <si>
    <t>50</t>
  </si>
  <si>
    <t>978013191</t>
  </si>
  <si>
    <t>Otlučení vápenných nebo vápenocementových omítek vnitřních ploch stěn s vyškrabáním spar, s očištěním zdiva, v rozsahu přes 50 do 100 %</t>
  </si>
  <si>
    <t>102815516</t>
  </si>
  <si>
    <t>997</t>
  </si>
  <si>
    <t>Přesun sutě</t>
  </si>
  <si>
    <t>51</t>
  </si>
  <si>
    <t>997013151</t>
  </si>
  <si>
    <t>Vnitrostaveništní doprava suti a vybouraných hmot vodorovně do 50 m svisle s omezením mechanizace pro budovy a haly výšky do 6 m</t>
  </si>
  <si>
    <t>2108176828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</si>
  <si>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</si>
  <si>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52</t>
  </si>
  <si>
    <t>997013509</t>
  </si>
  <si>
    <t>Odvoz suti a vybouraných hmot na skládku nebo meziskládku se složením, na vzdálenost Příplatek k ceně za každý další i započatý 1 km přes 1 km</t>
  </si>
  <si>
    <t>-448459459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</si>
  <si>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</si>
  <si>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128,702*2 'Přepočtené koeficientem množství</t>
  </si>
  <si>
    <t>53</t>
  </si>
  <si>
    <t>997013511</t>
  </si>
  <si>
    <t>Odvoz suti a vybouraných hmot z meziskládky na skládku s naložením a se složením, na vzdálenost do 1 km</t>
  </si>
  <si>
    <t>-433122176</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</si>
  <si>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</si>
  <si>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54</t>
  </si>
  <si>
    <t>997013801</t>
  </si>
  <si>
    <t>Poplatek za uložení stavebního odpadu na skládce (skládkovné) z prostého betonu zatříděného do Katalogu odpadů pod kódem 170 101</t>
  </si>
  <si>
    <t>-516568522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</si>
  <si>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</si>
  <si>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3,52+2,768+3,357</t>
  </si>
  <si>
    <t>55</t>
  </si>
  <si>
    <t>997013803</t>
  </si>
  <si>
    <t>Poplatek za uložení stavebního odpadu na skládce (skládkovné) cihelného zatříděného do Katalogu odpadů pod kódem 170 102</t>
  </si>
  <si>
    <t>-1712148791</t>
  </si>
  <si>
    <t>2,268+0,392+0,05+0,504+0,252+5,753+66,002+0,089+1,409+0,116+2,34+0,336+0,216+0,297+0,124+0,69+28,352</t>
  </si>
  <si>
    <t>56</t>
  </si>
  <si>
    <t>997013813</t>
  </si>
  <si>
    <t>Poplatek za uložení stavebního odpadu na skládce (skládkovné) z plastických hmot zatříděného do Katalogu odpadů pod kódem 170 203</t>
  </si>
  <si>
    <t>-37750719</t>
  </si>
  <si>
    <t>57</t>
  </si>
  <si>
    <t>997013814</t>
  </si>
  <si>
    <t>Poplatek za uložení stavebního odpadu na skládce (skládkovné) z izolačních materiálů zatříděného do Katalogu odpadů pod kódem 170 604</t>
  </si>
  <si>
    <t>-637890175</t>
  </si>
  <si>
    <t>58</t>
  </si>
  <si>
    <t>997013831</t>
  </si>
  <si>
    <t>Poplatek za uložení stavebního odpadu na skládce (skládkovné) směsného stavebního a demoličního zatříděného do Katalogu odpadů pod kódem 170 904</t>
  </si>
  <si>
    <t>246809574</t>
  </si>
  <si>
    <t>128,702-9,645-109,19-0,331-0,003</t>
  </si>
  <si>
    <t>998</t>
  </si>
  <si>
    <t>Přesun hmot</t>
  </si>
  <si>
    <t>59</t>
  </si>
  <si>
    <t>998017001</t>
  </si>
  <si>
    <t>Přesun hmot pro budovy občanské výstavby, bydlení, výrobu a služby s omezením mechanizace vodorovná dopravní vzdálenost do 100 m pro budovy s jakoukoliv nosnou konstrukcí výšky do 6 m</t>
  </si>
  <si>
    <t>1591994934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</si>
  <si>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</si>
  <si>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</si>
  <si>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</si>
  <si>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</si>
  <si>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</si>
  <si>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60</t>
  </si>
  <si>
    <t>711192020</t>
  </si>
  <si>
    <t>Koutová páska hydroizolační stěrky</t>
  </si>
  <si>
    <t>-2144487498</t>
  </si>
  <si>
    <t>(0,9+1,65)*2*4"výkres číslo D.1.1.b.2</t>
  </si>
  <si>
    <t>61</t>
  </si>
  <si>
    <t>711193121</t>
  </si>
  <si>
    <t>Izolace proti zemní vlhkosti ostatní těsnicí hmotou dvousložkovou na bázi cementu na ploše vodorovné V</t>
  </si>
  <si>
    <t>-130765316</t>
  </si>
  <si>
    <t>62</t>
  </si>
  <si>
    <t>711193131</t>
  </si>
  <si>
    <t>Izolace proti zemní vlhkosti ostatní těsnicí hmotou dvousložkovou na bázi cementu na ploše svislé S</t>
  </si>
  <si>
    <t>-2043907210</t>
  </si>
  <si>
    <t>(1,65+0,9)*2*0,1*4"výkres číslo D.1.1.b.2</t>
  </si>
  <si>
    <t>63</t>
  </si>
  <si>
    <t>998711101</t>
  </si>
  <si>
    <t>Přesun hmot pro izolace proti vodě, vlhkosti a plynům stanovený z hmotnosti přesunovaného materiálu vodorovná dopravní vzdálenost do 50 m v objektech výšky do 6 m</t>
  </si>
  <si>
    <t>-214234313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</si>
  <si>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</si>
  <si>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64</t>
  </si>
  <si>
    <t>998711181</t>
  </si>
  <si>
    <t>Přesun hmot pro izolace proti vodě, vlhkosti a plynům stanovený z hmotnosti přesunovaného materiálu Příplatek k cenám za přesun prováděný bez použití mechanizace pro jakoukoliv výšku objektu</t>
  </si>
  <si>
    <t>-962750246</t>
  </si>
  <si>
    <t>713</t>
  </si>
  <si>
    <t>Izolace tepelné</t>
  </si>
  <si>
    <t>65</t>
  </si>
  <si>
    <t>713120851</t>
  </si>
  <si>
    <t>Odstranění tepelné izolace podlah z rohoží, pásů, dílců, desek, bloků podlah připevněných lepením z polystyrenu, tloušťka izolace suchého, tloušťka izolace do 100 mm</t>
  </si>
  <si>
    <t>1662716905</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</si>
  <si>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</si>
  <si>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8"výkres číslo D.1.1.b.1 instalační kanál</t>
  </si>
  <si>
    <t>66</t>
  </si>
  <si>
    <t>713121111</t>
  </si>
  <si>
    <t>Montáž tepelné izolace podlah rohožemi, pásy, deskami, dílci, bloky (izolační materiál ve specifikaci) kladenými volně jednovrstvá</t>
  </si>
  <si>
    <t>-94045106</t>
  </si>
  <si>
    <t xml:space="preserve">Poznámka k souboru cen:_x000D_
1. Množství tepelné izolace podlah okrajovými pásky k ceně -1211 se určuje v m projektované délky obložení (bez přesahů) na obvodu podlahy._x000D_
</t>
  </si>
  <si>
    <t>8"výkres číslo D.1.1.b.1 instalční kanál</t>
  </si>
  <si>
    <t>67</t>
  </si>
  <si>
    <t>28372301</t>
  </si>
  <si>
    <t>deska EPS 100 do plochých střech a podlah λ=0,037 tl 20mm</t>
  </si>
  <si>
    <t>1106283072</t>
  </si>
  <si>
    <t>8*1,02 'Přepočtené koeficientem množství</t>
  </si>
  <si>
    <t>68</t>
  </si>
  <si>
    <t>713191132</t>
  </si>
  <si>
    <t>Montáž tepelné izolace stavebních konstrukcí - doplňky a konstrukční součásti podlah, stropů vrchem nebo střech překrytím fólií separační z PE</t>
  </si>
  <si>
    <t>598512635</t>
  </si>
  <si>
    <t>69</t>
  </si>
  <si>
    <t>28329042</t>
  </si>
  <si>
    <t>fólie PE separační či ochranná tl. 0,2mm</t>
  </si>
  <si>
    <t>-163084650</t>
  </si>
  <si>
    <t>8*1,1 'Přepočtené koeficientem množství</t>
  </si>
  <si>
    <t>70</t>
  </si>
  <si>
    <t>998713101</t>
  </si>
  <si>
    <t>Přesun hmot pro izolace tepelné stanovený z hmotnosti přesunovaného materiálu vodorovná dopravní vzdálenost do 50 m v objektech výšky do 6 m</t>
  </si>
  <si>
    <t>341468076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</si>
  <si>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</si>
  <si>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t>
  </si>
  <si>
    <t>998713181</t>
  </si>
  <si>
    <t>Přesun hmot pro izolace tepelné stanovený z hmotnosti přesunovaného materiálu Příplatek k cenám za přesun prováděný bez použití mechanizace pro jakoukoliv výšku objektu</t>
  </si>
  <si>
    <t>-1566168112</t>
  </si>
  <si>
    <t>727</t>
  </si>
  <si>
    <t>Zdravotechnika - požární ochrana</t>
  </si>
  <si>
    <t>72</t>
  </si>
  <si>
    <t>727101501</t>
  </si>
  <si>
    <t>Požární ucpávka na potrubí med.plynů</t>
  </si>
  <si>
    <t>835408652</t>
  </si>
  <si>
    <t>73</t>
  </si>
  <si>
    <t>727101502</t>
  </si>
  <si>
    <t>Odvětrání stoupačky ve spodní a horní části mřížka s PO</t>
  </si>
  <si>
    <t>-1613327199</t>
  </si>
  <si>
    <t>763</t>
  </si>
  <si>
    <t>Konstrukce suché výstavby</t>
  </si>
  <si>
    <t>74</t>
  </si>
  <si>
    <t>763131714</t>
  </si>
  <si>
    <t>Podhled ze sádrokartonových desek ostatní práce a konstrukce na podhledech ze sádrokartonových desek základní penetrační nátěr</t>
  </si>
  <si>
    <t>-1209442554</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</si>
  <si>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</si>
  <si>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33,000*0,5"výkres číslo D.1.1.b.4</t>
  </si>
  <si>
    <t>75</t>
  </si>
  <si>
    <t>763131721</t>
  </si>
  <si>
    <t>Podhled ze sádrokartonových desek ostatní práce a konstrukce na podhledech ze sádrokartonových desek skokové změny výšky podhledu do 0,5 m</t>
  </si>
  <si>
    <t>-1321727384</t>
  </si>
  <si>
    <t>33"výkres číslo D.1.1.b.4</t>
  </si>
  <si>
    <t>76</t>
  </si>
  <si>
    <t>763131732</t>
  </si>
  <si>
    <t>Podhled ze sádrokartonových desek ostatní práce a konstrukce na podhledech ze sádrokartonových desek čelo pro kazetové pohledy (F lišta) tl. 15 mm</t>
  </si>
  <si>
    <t>1855441525</t>
  </si>
  <si>
    <t>77</t>
  </si>
  <si>
    <t>763135881</t>
  </si>
  <si>
    <t>Demontáž podhledu sádrokartonového vyjmutí kazet</t>
  </si>
  <si>
    <t>897495717</t>
  </si>
  <si>
    <t xml:space="preserve">Poznámka k souboru cen:_x000D_
1. V cenách demontáže podhledu -5801 až -5821 jsou započteny náklady na kompletní demontáž podhledu, tj. nosné konstrukce i panelů._x000D_
</t>
  </si>
  <si>
    <t>60,2+37,6+50,3+10,23+8,2+5,6+3,75+1,85+3,4+3,1+1,6+4,5+9,9+17,25"výkres číslo D.1.1.b.2</t>
  </si>
  <si>
    <t>78</t>
  </si>
  <si>
    <t>763135890</t>
  </si>
  <si>
    <t>Zpětná montáž kazet podhledu po provedení instalací</t>
  </si>
  <si>
    <t>-756077605</t>
  </si>
  <si>
    <t>79</t>
  </si>
  <si>
    <t>763431011</t>
  </si>
  <si>
    <t>Montáž podhledu minerálního včetně zavěšeného roštu polozapuštěného s panely vyjímatelnými, velikosti panelů do 0,36 m2</t>
  </si>
  <si>
    <t>247694394</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</si>
  <si>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</si>
  <si>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3,04*3,13+2,15+13,7+19,3+26+13,25+18,5+13+19,5+31,2+20,6+13+21+18,6+18,35+30,55+31,15+19,55+19,55+15,95+27+17,25</t>
  </si>
  <si>
    <t>1,5+1,5+1,5+1,5</t>
  </si>
  <si>
    <t>Součet"výkres číslo D.1.1.b.4</t>
  </si>
  <si>
    <t>80</t>
  </si>
  <si>
    <t>590365131</t>
  </si>
  <si>
    <t>deska podhledová minerální rovná bílá jemná hladká 20x600x600mm</t>
  </si>
  <si>
    <t>-658469700</t>
  </si>
  <si>
    <t>(3,04*3,13+2,15+13,7+19,3+26+13,25+18,5+13+19,5+31,2+20,6+13+21+18,6+18,35+30,55+31,15+19,55+19,55+15,95+27+17,25)*1,08</t>
  </si>
  <si>
    <t>452,158*1,05 'Přepočtené koeficientem množství</t>
  </si>
  <si>
    <t>81</t>
  </si>
  <si>
    <t>590365132</t>
  </si>
  <si>
    <t>deska podhledová minerální rovná bílá jemná hladká 20x600x600mm - omyvatelné s hygienickým atestem</t>
  </si>
  <si>
    <t>1890545370</t>
  </si>
  <si>
    <t>(1,5+1,5+1,5+1,5)*1,1</t>
  </si>
  <si>
    <t>6,6*1,05 'Přepočtené koeficientem množství</t>
  </si>
  <si>
    <t>82</t>
  </si>
  <si>
    <t>763451501</t>
  </si>
  <si>
    <t>Dodávka a montáž větracích mřížek podhledu</t>
  </si>
  <si>
    <t>1734952959</t>
  </si>
  <si>
    <t>17"výkres číslo D.1.1.b.4</t>
  </si>
  <si>
    <t>83</t>
  </si>
  <si>
    <t>998763301</t>
  </si>
  <si>
    <t>Přesun hmot pro konstrukce montované z desek sádrokartonových, sádrovláknitých, cementovláknitých nebo cementových stanovený z hmotnosti přesunovaného materiálu vodorovná dopravní vzdálenost do 50 m v objektech výšky do 6 m</t>
  </si>
  <si>
    <t>-999611847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</si>
  <si>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</si>
  <si>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84</t>
  </si>
  <si>
    <t>998763381</t>
  </si>
  <si>
    <t>Přesun hmot pro konstrukce montované z desek sádrokartonových, sádrovláknitých, cementovláknitých nebo cementových Příplatek k cenám za přesun prováděný bez použití mechanizace pro jakoukoliv výšku objektu</t>
  </si>
  <si>
    <t>-9503095</t>
  </si>
  <si>
    <t>766</t>
  </si>
  <si>
    <t>Konstrukce truhlářské</t>
  </si>
  <si>
    <t>85</t>
  </si>
  <si>
    <t>766101000</t>
  </si>
  <si>
    <t>0 - dodávka a montáž dřevěných vnitřních dveří 60 x 197cm včetně kování a renovace stávající ocelové zárubně s nátěrem</t>
  </si>
  <si>
    <t>-390796063</t>
  </si>
  <si>
    <t>2"výkres číslo D.1.1.b.7</t>
  </si>
  <si>
    <t>86</t>
  </si>
  <si>
    <t>766101001</t>
  </si>
  <si>
    <t>1 - dodávka a montáž dřevěných vnitřních dveří 70 x 197cm včetně kování a zárubně s nátěrem</t>
  </si>
  <si>
    <t>1720060017</t>
  </si>
  <si>
    <t>1"výkres číslo D.1.1.b.7</t>
  </si>
  <si>
    <t>87</t>
  </si>
  <si>
    <t>766101051</t>
  </si>
  <si>
    <t>1 - dodávka a montáž dřevěných vnitřních dveří 70 x 197cm včetně kování a renovace stávající ocelové zárubně s nátěrem</t>
  </si>
  <si>
    <t>-104471020</t>
  </si>
  <si>
    <t>88</t>
  </si>
  <si>
    <t>766101002</t>
  </si>
  <si>
    <t>2 - dodávka a montáž dřevěných vnitřních dveří 80 x 197cm včetně kování a renovace stávající ocelové zárubně s nátěrem</t>
  </si>
  <si>
    <t>1710201499</t>
  </si>
  <si>
    <t>89</t>
  </si>
  <si>
    <t>766101003</t>
  </si>
  <si>
    <t>3 - dodávka a montáž dřevěných vnitřních dveří 90 x 197cm včetně kování a renovace stávající ocelové zárubně s nátěrem</t>
  </si>
  <si>
    <t>2108721201</t>
  </si>
  <si>
    <t>90</t>
  </si>
  <si>
    <t>766101004</t>
  </si>
  <si>
    <t>4 - dodávka a montáž dřevěných vnitřních dveří 110 x 197cm včetně kování a zárubně s nátěrem</t>
  </si>
  <si>
    <t>-1270141506</t>
  </si>
  <si>
    <t>91</t>
  </si>
  <si>
    <t>766101054</t>
  </si>
  <si>
    <t>4 - dodávka a montáž dřevěných vnitřních dveří 110 x 197cm včetně kování a renovace stávající ocelové zárubně s nátěrem</t>
  </si>
  <si>
    <t>27865542</t>
  </si>
  <si>
    <t>10"výkres číslo D.1.1.b.7</t>
  </si>
  <si>
    <t>92</t>
  </si>
  <si>
    <t>766101005</t>
  </si>
  <si>
    <t>5 - renovace stávající ocelové zárubně - broušení, kytování, nátěr, oprava nebo výměna kování 60-110/197cm</t>
  </si>
  <si>
    <t>-1999496336</t>
  </si>
  <si>
    <t>26"výkres číslo D.1.1.b.7</t>
  </si>
  <si>
    <t>93</t>
  </si>
  <si>
    <t>766101055</t>
  </si>
  <si>
    <t>6 - dodávka a osazení plechových instalačních dveří včetně kování a zárubně 60 x 197cm, PO EI15Sm DP1</t>
  </si>
  <si>
    <t>-1143059006</t>
  </si>
  <si>
    <t>94</t>
  </si>
  <si>
    <t>766101006</t>
  </si>
  <si>
    <t>M - dodávka a montáž nerez instalační dvířka s rámem 25 x 25cm včetně kování s PO EW 15 DP1</t>
  </si>
  <si>
    <t>923264171</t>
  </si>
  <si>
    <t>11"výkres číslo D.1.1.b.7</t>
  </si>
  <si>
    <t>95</t>
  </si>
  <si>
    <t>766101007</t>
  </si>
  <si>
    <t>K1 - dodávka a montáž kuchyňské linky dl.405cm včetně spotřebičů /lednice, mikrovlnná trouba/ viz tabulka TV</t>
  </si>
  <si>
    <t>1982928179</t>
  </si>
  <si>
    <t>1"výkres číslo D.1.1.b.5</t>
  </si>
  <si>
    <t>96</t>
  </si>
  <si>
    <t>766101008</t>
  </si>
  <si>
    <t>K2 - dodávka a montáž kuchyňské linky dl.285cm včetně spotřebičů /lednice, mikrovlnná trouba/ viz tabulka TV</t>
  </si>
  <si>
    <t>-258225045</t>
  </si>
  <si>
    <t>97</t>
  </si>
  <si>
    <t>766101009</t>
  </si>
  <si>
    <t xml:space="preserve">Z1 - dodávka a montáž zdravotnické linky dl.240cm </t>
  </si>
  <si>
    <t>-1789075183</t>
  </si>
  <si>
    <t>98</t>
  </si>
  <si>
    <t>766101010</t>
  </si>
  <si>
    <t>Z2 - dodávka a montáž přípravné linky dl.375cm včetně spotřebičů /lednice/</t>
  </si>
  <si>
    <t>-1841765558</t>
  </si>
  <si>
    <t>99</t>
  </si>
  <si>
    <t>766101011</t>
  </si>
  <si>
    <t>R1 - dodávka a montáž pozinkované regály, 5x police o nosnosti 400kg, 500cm + 500cm + 400cm</t>
  </si>
  <si>
    <t>set</t>
  </si>
  <si>
    <t>773092764</t>
  </si>
  <si>
    <t>100</t>
  </si>
  <si>
    <t>766101012</t>
  </si>
  <si>
    <t xml:space="preserve">R2 - dodávka a montáž vestavěných skříní na hlavní chodbě, SDK, uzamykatelné - provedení viz.PD, celkem 8ks </t>
  </si>
  <si>
    <t>665762302</t>
  </si>
  <si>
    <t>101</t>
  </si>
  <si>
    <t>766101013</t>
  </si>
  <si>
    <t>R3 - dodávka a montáž vestavěné velké skříně m.č.1.33 - provedení viz.PD</t>
  </si>
  <si>
    <t>-9758870</t>
  </si>
  <si>
    <t>102</t>
  </si>
  <si>
    <t>766411811</t>
  </si>
  <si>
    <t>Demontáž obložení stěn panely, plochy do 1,5 m2</t>
  </si>
  <si>
    <t>1611764075</t>
  </si>
  <si>
    <t xml:space="preserve">Poznámka k souboru cen:_x000D_
1. Cenami nelze oceňovat demontáž obložení stěn výšky přes 2,5 m; tyto práce se oceňují cenami souboru cen 766 42-18 Demontáž obložení podhledů._x000D_
</t>
  </si>
  <si>
    <t>(0,5*2+2,75+0,35*14+0,7+3,4+1,9+16+4)*3,5"výkres číslo D.1.1.b.1</t>
  </si>
  <si>
    <t>103</t>
  </si>
  <si>
    <t>766411822</t>
  </si>
  <si>
    <t>Demontáž obložení stěn podkladových roštů</t>
  </si>
  <si>
    <t>1598647230</t>
  </si>
  <si>
    <t>104</t>
  </si>
  <si>
    <t>766812840</t>
  </si>
  <si>
    <t>Demontáž kuchyňských linek dřevěných nebo kovových včetně skříněk uchycených na stěně, délky přes 1800 do 2100 mm</t>
  </si>
  <si>
    <t>-1438521665</t>
  </si>
  <si>
    <t xml:space="preserve">Poznámka k souboru cen:_x000D_
1. Pro volbu ceny demontáže kuchyňských linek je rozhodující délka horních skříněk._x000D_
</t>
  </si>
  <si>
    <t>105</t>
  </si>
  <si>
    <t>766825811</t>
  </si>
  <si>
    <t>Demontáž nábytku vestavěného skříní jednokřídlových</t>
  </si>
  <si>
    <t>-1878159934</t>
  </si>
  <si>
    <t>106</t>
  </si>
  <si>
    <t>766825821</t>
  </si>
  <si>
    <t>Demontáž nábytku vestavěného skříní dvoukřídlových</t>
  </si>
  <si>
    <t>1815479745</t>
  </si>
  <si>
    <t>767</t>
  </si>
  <si>
    <t>Konstrukce zámečnické</t>
  </si>
  <si>
    <t>107</t>
  </si>
  <si>
    <t>767201501</t>
  </si>
  <si>
    <t>Přesunutí stávajících hliníkových dveří ozn.5/L se začištěním</t>
  </si>
  <si>
    <t>-422025601</t>
  </si>
  <si>
    <t>1"výkres číslo D.1.1.b.2</t>
  </si>
  <si>
    <t>108</t>
  </si>
  <si>
    <t>767531111</t>
  </si>
  <si>
    <t>Montáž vstupních čistících zón z rohoží kovových nebo plastových</t>
  </si>
  <si>
    <t>886297203</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</si>
  <si>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</si>
  <si>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1,2*1,4"výkres číslo D.1.1.b.2</t>
  </si>
  <si>
    <t>109</t>
  </si>
  <si>
    <t>69752006</t>
  </si>
  <si>
    <t>rohož vstupní provedení hliník super 17 mm</t>
  </si>
  <si>
    <t>-2092090722</t>
  </si>
  <si>
    <t>110</t>
  </si>
  <si>
    <t>767531121</t>
  </si>
  <si>
    <t>Montáž vstupních čistících zón z rohoží osazení rámu mosazného nebo hliníkového zapuštěného z L profilů</t>
  </si>
  <si>
    <t>-709136866</t>
  </si>
  <si>
    <t>(1,2+1,4)*2"výkres číslo D.1.1.b.2</t>
  </si>
  <si>
    <t>111</t>
  </si>
  <si>
    <t>69752160</t>
  </si>
  <si>
    <t>rám pro zapuštění profil L-30/30 25/25 20/30 15/30-Al</t>
  </si>
  <si>
    <t>-1164152976</t>
  </si>
  <si>
    <t>5,200*1,1</t>
  </si>
  <si>
    <t>112</t>
  </si>
  <si>
    <t>767581802</t>
  </si>
  <si>
    <t>Demontáž podhledů lamel</t>
  </si>
  <si>
    <t>-730787483</t>
  </si>
  <si>
    <t>7,7+14,23+1,5*4+19,3+26+13,25+18,5+13+19,5+31,2+20,6"výkres číslo D.1.1.b.1</t>
  </si>
  <si>
    <t>113</t>
  </si>
  <si>
    <t>767582800</t>
  </si>
  <si>
    <t>Demontáž podhledů roštů</t>
  </si>
  <si>
    <t>-1787546887</t>
  </si>
  <si>
    <t>114</t>
  </si>
  <si>
    <t>767601501</t>
  </si>
  <si>
    <t>Dodávka a montáž ocelových platlí pro osazení překladu na želbet pilíř, kotvení chemickou maltou</t>
  </si>
  <si>
    <t>-715719057</t>
  </si>
  <si>
    <t>6"výkres číslo D.1.1.b.2</t>
  </si>
  <si>
    <t>115</t>
  </si>
  <si>
    <t>998767101</t>
  </si>
  <si>
    <t>Přesun hmot pro zámečnické konstrukce stanovený z hmotnosti přesunovaného materiálu vodorovná dopravní vzdálenost do 50 m v objektech výšky do 6 m</t>
  </si>
  <si>
    <t>1668543827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</si>
  <si>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</si>
  <si>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116</t>
  </si>
  <si>
    <t>998767181</t>
  </si>
  <si>
    <t>Přesun hmot pro zámečnické konstrukce stanovený z hmotnosti přesunovaného materiálu Příplatek k cenám za přesun prováděný bez použití mechanizace pro jakoukoliv výšku objektu</t>
  </si>
  <si>
    <t>-2081184225</t>
  </si>
  <si>
    <t>771</t>
  </si>
  <si>
    <t>Podlahy z dlaždic</t>
  </si>
  <si>
    <t>117</t>
  </si>
  <si>
    <t>771111011</t>
  </si>
  <si>
    <t>Příprava podkladu před provedením dlažby vysátí podlah</t>
  </si>
  <si>
    <t>-966855732</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</si>
  <si>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</si>
  <si>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1,5*4+13+21"výkres číslo D.1.1.b.2</t>
  </si>
  <si>
    <t>8"instalační kanál</t>
  </si>
  <si>
    <t>Součet</t>
  </si>
  <si>
    <t>118</t>
  </si>
  <si>
    <t>771121011</t>
  </si>
  <si>
    <t>Příprava podkladu před provedením dlažby nátěr penetrační na podlahu</t>
  </si>
  <si>
    <t>-682931507</t>
  </si>
  <si>
    <t>119</t>
  </si>
  <si>
    <t>771151023</t>
  </si>
  <si>
    <t>Příprava podkladu před provedením dlažby samonivelační stěrka min.pevnosti 30 MPa, tloušťky přes 5 do 8 mm</t>
  </si>
  <si>
    <t>1201361146</t>
  </si>
  <si>
    <t>120</t>
  </si>
  <si>
    <t>771471810</t>
  </si>
  <si>
    <t>Demontáž soklíků z dlaždic keramických kladených do malty rovných</t>
  </si>
  <si>
    <t>1638245010</t>
  </si>
  <si>
    <t>(2,07+1,35+2,08+2,2)*2-1,35+0,3*2-1-2,2"výkres číslo D.1.1.b.1</t>
  </si>
  <si>
    <t>121</t>
  </si>
  <si>
    <t>771474112</t>
  </si>
  <si>
    <t>Montáž soklů z dlaždic keramických lepených flexibilním lepidlem rovných, výšky přes 65 do 90 mm</t>
  </si>
  <si>
    <t>-1954548748</t>
  </si>
  <si>
    <t>2,08*2+1,35+0,3*2+2,07*2+2,2-1-1+0,4*2</t>
  </si>
  <si>
    <t>(3,57+5,85)*2-1,1</t>
  </si>
  <si>
    <t>122</t>
  </si>
  <si>
    <t>59761416</t>
  </si>
  <si>
    <t>sokl-dlažba keramická slinutá hladká do interiéru i exteriéru 300x80mm</t>
  </si>
  <si>
    <t>-1402784084</t>
  </si>
  <si>
    <t>28,990/0,3</t>
  </si>
  <si>
    <t>96,633*1,1 'Přepočtené koeficientem množství</t>
  </si>
  <si>
    <t>123</t>
  </si>
  <si>
    <t>771571810</t>
  </si>
  <si>
    <t>Demontáž podlah z dlaždic keramických kladených do malty</t>
  </si>
  <si>
    <t>-2075052170</t>
  </si>
  <si>
    <t>124</t>
  </si>
  <si>
    <t>771574266</t>
  </si>
  <si>
    <t>Montáž podlah z dlaždic keramických lepených flexibilním lepidlem maloformátových pro vysoké mechanické zatížení protiskluzných nebo reliéfních (bezbariérových) přes 22 do 25 ks/m2</t>
  </si>
  <si>
    <t>-561293051</t>
  </si>
  <si>
    <t xml:space="preserve">Poznámka k souboru cen:_x000D_
1. Položky jsou učeny pro všechy druhy povrchových úprav._x000D_
</t>
  </si>
  <si>
    <t>125</t>
  </si>
  <si>
    <t>59761406</t>
  </si>
  <si>
    <t>dlažba keramická slinutá protiskluzná do interiéru i exteriéru pro vysoké mechanické namáhání přes 22 do 25ks/m2</t>
  </si>
  <si>
    <t>503114158</t>
  </si>
  <si>
    <t>(13+21+8)*1,1</t>
  </si>
  <si>
    <t>126</t>
  </si>
  <si>
    <t>597614061</t>
  </si>
  <si>
    <t>dlažba keramická slinutá protiskluzná do interiéru i exteriéru pro vysoké mechanické namáhání přes 22 do 25ks/m2 protiskluz R10</t>
  </si>
  <si>
    <t>326173181</t>
  </si>
  <si>
    <t>1,5*4*1,1"výkres číslo D.1.1.b.2</t>
  </si>
  <si>
    <t>127</t>
  </si>
  <si>
    <t>771577111</t>
  </si>
  <si>
    <t>Montáž podlah z dlaždic keramických lepených flexibilním lepidlem Příplatek k cenám za plochu do 5 m2 jednotlivě</t>
  </si>
  <si>
    <t>-1191220644</t>
  </si>
  <si>
    <t>128</t>
  </si>
  <si>
    <t>998771101</t>
  </si>
  <si>
    <t>Přesun hmot pro podlahy z dlaždic stanovený z hmotnosti přesunovaného materiálu vodorovná dopravní vzdálenost do 50 m v objektech výšky do 6 m</t>
  </si>
  <si>
    <t>-501420989</t>
  </si>
  <si>
    <t>129</t>
  </si>
  <si>
    <t>998771181</t>
  </si>
  <si>
    <t>Přesun hmot pro podlahy z dlaždic stanovený z hmotnosti přesunovaného materiálu Příplatek k ceně za přesun prováděný bez použití mechanizace pro jakoukoliv výšku objektu</t>
  </si>
  <si>
    <t>-127314561</t>
  </si>
  <si>
    <t>776</t>
  </si>
  <si>
    <t>Podlahy povlakové</t>
  </si>
  <si>
    <t>130</t>
  </si>
  <si>
    <t>776111311</t>
  </si>
  <si>
    <t>Příprava podkladu vysátí podlah</t>
  </si>
  <si>
    <t>-1127190211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</si>
  <si>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</si>
  <si>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21,5+13,7+19,3+26+13,25+18,5+13+31,2+60,2+18,6+18,35+30,55+31,15+19,55+19,55+50,3+15,95+27"výkres číslo D.1.1.b.2</t>
  </si>
  <si>
    <t>131</t>
  </si>
  <si>
    <t>776121321</t>
  </si>
  <si>
    <t>Příprava podkladu penetrace neředěná podlah</t>
  </si>
  <si>
    <t>1567718288</t>
  </si>
  <si>
    <t>132</t>
  </si>
  <si>
    <t>776141123</t>
  </si>
  <si>
    <t>Příprava podkladu vyrovnání samonivelační stěrkou podlah min.pevnosti 30 MPa, tloušťky přes 5 do 8 mm</t>
  </si>
  <si>
    <t>-1420785339</t>
  </si>
  <si>
    <t>133</t>
  </si>
  <si>
    <t>776201812</t>
  </si>
  <si>
    <t>Demontáž povlakových podlahovin lepených ručně s podložkou</t>
  </si>
  <si>
    <t>-350253477</t>
  </si>
  <si>
    <t>7,7+14,23+26+18,5+13+9,75+21"výkres číslo D.1.1.b.1</t>
  </si>
  <si>
    <t>134</t>
  </si>
  <si>
    <t>776501501</t>
  </si>
  <si>
    <t>Dodávka a montáž podlahoviny lepené PVC plynule přecházející v sokl požlábek v-12cm poloměr 5cm</t>
  </si>
  <si>
    <t>-2116072771</t>
  </si>
  <si>
    <t>21,5+13,7+26+13,25+18,5+13+31,2+60,2+18,6+18,35+30,55+31,15+19,55+19,55+50,3+15,95+27"výkres číslo D.1.1.b.2</t>
  </si>
  <si>
    <t>135</t>
  </si>
  <si>
    <t>776501502</t>
  </si>
  <si>
    <t>Dodávka a montáž podlahoviny lepené antistatické PVC plynule přecházející v sokl požlábek v-12cm poloměr 5cm</t>
  </si>
  <si>
    <t>416963623</t>
  </si>
  <si>
    <t>19,3"výkres číslo D.1.1.b.2</t>
  </si>
  <si>
    <t>136</t>
  </si>
  <si>
    <t>998776101</t>
  </si>
  <si>
    <t>Přesun hmot pro podlahy povlakové stanovený z hmotnosti přesunovaného materiálu vodorovná dopravní vzdálenost do 50 m v objektech výšky do 6 m</t>
  </si>
  <si>
    <t>137675650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</si>
  <si>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</si>
  <si>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137</t>
  </si>
  <si>
    <t>998776181</t>
  </si>
  <si>
    <t>Přesun hmot pro podlahy povlakové stanovený z hmotnosti přesunovaného materiálu Příplatek k cenám za přesun prováděný bez použití mechanizace pro jakoukoliv výšku objektu</t>
  </si>
  <si>
    <t>806772319</t>
  </si>
  <si>
    <t>781</t>
  </si>
  <si>
    <t>Dokončovací práce - obklady</t>
  </si>
  <si>
    <t>138</t>
  </si>
  <si>
    <t>781121011</t>
  </si>
  <si>
    <t>Příprava podkladu před provedením obkladu nátěr penetrační na stěnu</t>
  </si>
  <si>
    <t>189045768</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</si>
  <si>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</si>
  <si>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139</t>
  </si>
  <si>
    <t>781471810</t>
  </si>
  <si>
    <t>Demontáž obkladů z dlaždic keramických kladených do malty</t>
  </si>
  <si>
    <t>-1524086128</t>
  </si>
  <si>
    <t>(5,85+3,23)*2*1,5</t>
  </si>
  <si>
    <t>(5,85+5,25)*2*1,5</t>
  </si>
  <si>
    <t>(5,85+5,15)*2*1,5</t>
  </si>
  <si>
    <t>(5,85+3,06)*2*1,5</t>
  </si>
  <si>
    <t>(5,85+3,57)*2*1,5</t>
  </si>
  <si>
    <t>(4,37+3,65)*2*1,5</t>
  </si>
  <si>
    <t>(7,49+3,65+0,3)*2*1,5</t>
  </si>
  <si>
    <t>(3,6+3,55)*2*1,5</t>
  </si>
  <si>
    <t>(3,3+5,55)*2*1,5</t>
  </si>
  <si>
    <t>(1,65+0,9)*2*2-0,6*2*2</t>
  </si>
  <si>
    <t>1,2*1,5*8</t>
  </si>
  <si>
    <t>Součet"výkres číslo D.1.1.b.1</t>
  </si>
  <si>
    <t>140</t>
  </si>
  <si>
    <t>781474116</t>
  </si>
  <si>
    <t>Montáž obkladů vnitřních stěn z dlaždic keramických lepených flexibilním lepidlem maloformátových hladkých přes 25 do 35 ks/m2</t>
  </si>
  <si>
    <t>-454223663</t>
  </si>
  <si>
    <t xml:space="preserve">Poznámka k souboru cen:_x000D_
1. Položky jsou určeny pro všechny druhy povrchových úprav._x000D_
</t>
  </si>
  <si>
    <t>141</t>
  </si>
  <si>
    <t>59761038</t>
  </si>
  <si>
    <t>obklad keramický hladký přes 25 do 35ks/m2</t>
  </si>
  <si>
    <t>370645802</t>
  </si>
  <si>
    <t>78,245*1,1 'Přepočtené koeficientem množství</t>
  </si>
  <si>
    <t>142</t>
  </si>
  <si>
    <t>781477111</t>
  </si>
  <si>
    <t>Montáž obkladů vnitřních stěn z dlaždic keramických Příplatek k cenám za plochu do 10 m2 jednotlivě</t>
  </si>
  <si>
    <t>834365777</t>
  </si>
  <si>
    <t>143</t>
  </si>
  <si>
    <t>998781101</t>
  </si>
  <si>
    <t>Přesun hmot pro obklady keramické stanovený z hmotnosti přesunovaného materiálu vodorovná dopravní vzdálenost do 50 m v objektech výšky do 6 m</t>
  </si>
  <si>
    <t>-739775946</t>
  </si>
  <si>
    <t>144</t>
  </si>
  <si>
    <t>998781181</t>
  </si>
  <si>
    <t>Přesun hmot pro obklady keramické stanovený z hmotnosti přesunovaného materiálu Příplatek k cenám za přesun prováděný bez použití mechanizace pro jakoukoliv výšku objektu</t>
  </si>
  <si>
    <t>916852145</t>
  </si>
  <si>
    <t>783</t>
  </si>
  <si>
    <t>Dokončovací práce - nátěry</t>
  </si>
  <si>
    <t>145</t>
  </si>
  <si>
    <t>783601441</t>
  </si>
  <si>
    <t>Příprava podkladu otopných těles před provedením nátěrů litinových očištění ometením</t>
  </si>
  <si>
    <t>-1083147402</t>
  </si>
  <si>
    <t>0,2*0,8*2*21*36"výkres číslo D.1.1.b.2</t>
  </si>
  <si>
    <t>146</t>
  </si>
  <si>
    <t>783606821</t>
  </si>
  <si>
    <t>Odstranění nátěrů z otopných těles litinových obroušením</t>
  </si>
  <si>
    <t>1077157085</t>
  </si>
  <si>
    <t>147</t>
  </si>
  <si>
    <t>783614141</t>
  </si>
  <si>
    <t>Základní nátěr otopných těles jednonásobný litinových syntetický</t>
  </si>
  <si>
    <t>1194385314</t>
  </si>
  <si>
    <t>148</t>
  </si>
  <si>
    <t>783617147</t>
  </si>
  <si>
    <t>Krycí nátěr (email) otopných těles litinových dvojnásobný syntetický</t>
  </si>
  <si>
    <t>-884115917</t>
  </si>
  <si>
    <t>784</t>
  </si>
  <si>
    <t>Dokončovací práce - malby a tapety</t>
  </si>
  <si>
    <t>149</t>
  </si>
  <si>
    <t>784121001</t>
  </si>
  <si>
    <t>Oškrabání malby v místnostech výšky do 3,80 m</t>
  </si>
  <si>
    <t>650300162</t>
  </si>
  <si>
    <t xml:space="preserve">Poznámka k souboru cen:_x000D_
1. Cenami souboru cen se oceňuje jakýkoli počet současně škrabaných vrstev barvy._x000D_
</t>
  </si>
  <si>
    <t>150</t>
  </si>
  <si>
    <t>784181001</t>
  </si>
  <si>
    <t>Pačokování jednonásobné v místnostech výšky do 3,80 m</t>
  </si>
  <si>
    <t>-1711894516</t>
  </si>
  <si>
    <t>151</t>
  </si>
  <si>
    <t>784181101</t>
  </si>
  <si>
    <t>Penetrace podkladu jednonásobná základní akrylátová v místnostech výšky do 3,80 m</t>
  </si>
  <si>
    <t>-584814438</t>
  </si>
  <si>
    <t>152</t>
  </si>
  <si>
    <t>784211101</t>
  </si>
  <si>
    <t>Malby z malířských směsí otěruvzdorných za mokra dvojnásobné, bílé za mokra otěruvzdorné výborně v místnostech výšky do 3,80 m</t>
  </si>
  <si>
    <t>-796667826</t>
  </si>
  <si>
    <t>153</t>
  </si>
  <si>
    <t>784221101</t>
  </si>
  <si>
    <t>Malby z malířských směsí otěruvzdorných za sucha dvojnásobné, bílé za sucha otěruvzdorné dobře v místnostech výšky do 3,80 m</t>
  </si>
  <si>
    <t>220987542</t>
  </si>
  <si>
    <t>1644,223-740,16"položky dílu 784</t>
  </si>
  <si>
    <t>154</t>
  </si>
  <si>
    <t>784221151</t>
  </si>
  <si>
    <t>Malby z malířských směsí otěruvzdorných za sucha Příplatek k cenám dvojnásobných maleb na tónovacích automatech, v odstínu světlém</t>
  </si>
  <si>
    <t>-1911484482</t>
  </si>
  <si>
    <t>155</t>
  </si>
  <si>
    <t>784305010</t>
  </si>
  <si>
    <t>Omyvatelný olejový nátěr stěn</t>
  </si>
  <si>
    <t>1741407330</t>
  </si>
  <si>
    <t>(3,3+5,55)*2*2</t>
  </si>
  <si>
    <t>(4,5+5,55)*2*2</t>
  </si>
  <si>
    <t>(0,85+3+12,08+3,13+0,3*10)*2*2</t>
  </si>
  <si>
    <t>(3,45+5,48)*2*2</t>
  </si>
  <si>
    <t>(3,65+5,48)*2*2</t>
  </si>
  <si>
    <t>(1,9+5,1+5,93+3,83+2,13+3,94+0,4*2)*2*2</t>
  </si>
  <si>
    <t>(25,5+1,97)*2*2</t>
  </si>
  <si>
    <t>(2,07+1,35+2,08+2,2)*2*2</t>
  </si>
  <si>
    <t>(3,57+5,85)*2*2</t>
  </si>
  <si>
    <t>(3,06+5,85)*2*2</t>
  </si>
  <si>
    <t>(5,15+5,78)*2*2</t>
  </si>
  <si>
    <t>(5,25+5,78)*2*2</t>
  </si>
  <si>
    <t>(3,23+5,78)*2*2</t>
  </si>
  <si>
    <t>VYB</t>
  </si>
  <si>
    <t>Vybavení</t>
  </si>
  <si>
    <t>156</t>
  </si>
  <si>
    <t>VYB-01-001</t>
  </si>
  <si>
    <t>Vybavení pokojů - věšák na ručníky nerez se třemi pohyblivými rameny</t>
  </si>
  <si>
    <t>197503781</t>
  </si>
  <si>
    <t>9"výkres číslo D.1.1.b.6</t>
  </si>
  <si>
    <t>157</t>
  </si>
  <si>
    <t>VYB-01-002</t>
  </si>
  <si>
    <t>Vybavení sociálních zařízení - montáž /pouze/ dávkovač tekutého mýdla PVC oz.B</t>
  </si>
  <si>
    <t>1547303492</t>
  </si>
  <si>
    <t>8"výkres číslo D.1.1.b.6</t>
  </si>
  <si>
    <t>158</t>
  </si>
  <si>
    <t>VYB-01-003</t>
  </si>
  <si>
    <t>Vybavení sociálních zařízení - zrcadlo nad umyvadlo výklopné 40/60 nerez ozn.C</t>
  </si>
  <si>
    <t>-1454898623</t>
  </si>
  <si>
    <t>159</t>
  </si>
  <si>
    <t>VYB-01-007</t>
  </si>
  <si>
    <t>Vybavení sociálních zařízení - zrcadlo nad umyvadlo, fixní 60/40cm, nerez ozn.A</t>
  </si>
  <si>
    <t>-1089715001</t>
  </si>
  <si>
    <t>7"výkres číslo D.1.1.b.6</t>
  </si>
  <si>
    <t>160</t>
  </si>
  <si>
    <t>VYB-01-010</t>
  </si>
  <si>
    <t>Vybavení sociálních zařízení - montáž /pouze/ dávkovač tekuté dezinfekce - ozn.B</t>
  </si>
  <si>
    <t>-836283334</t>
  </si>
  <si>
    <t>161</t>
  </si>
  <si>
    <t>VYB-01-012</t>
  </si>
  <si>
    <t>Vybavení pokojů - držák nerez na WC štětku včetně štětky</t>
  </si>
  <si>
    <t>-694969728</t>
  </si>
  <si>
    <t>162</t>
  </si>
  <si>
    <t>VYB-01-013</t>
  </si>
  <si>
    <t>Vybavení tělocvičny - žebřiny 2x, zrcadlová plocha</t>
  </si>
  <si>
    <t>1061831378</t>
  </si>
  <si>
    <t>163</t>
  </si>
  <si>
    <t>VYB-01-015</t>
  </si>
  <si>
    <t>Vybavení sociálních zařízení - držák na toalpap typ Jumbo ozn.E</t>
  </si>
  <si>
    <t>-1023023211</t>
  </si>
  <si>
    <t>2"výkres číslo D.1.1.b.6</t>
  </si>
  <si>
    <t>164</t>
  </si>
  <si>
    <t>VYB-01-017</t>
  </si>
  <si>
    <t xml:space="preserve">Vybavení pokojů - plastový odpadkový koš s nášlapným otevíracím víkem </t>
  </si>
  <si>
    <t>-1526171279</t>
  </si>
  <si>
    <t>9"výkres číslo D.1.1.b.2</t>
  </si>
  <si>
    <t>165</t>
  </si>
  <si>
    <t>VYB-01-018</t>
  </si>
  <si>
    <t>Vybavení sociálních zařízení - box na papírové ručníky ozn.D</t>
  </si>
  <si>
    <t>-1858805822</t>
  </si>
  <si>
    <t>16"výkres číslo D.1.1.b.6</t>
  </si>
  <si>
    <t>166</t>
  </si>
  <si>
    <t>VYB-01-021</t>
  </si>
  <si>
    <t>Vybavení pokojů - věšákový panel na oděvy, krycí deska kotvená do zdi, osazená 5ks nerez věšáků</t>
  </si>
  <si>
    <t>1196642975</t>
  </si>
  <si>
    <t>HZS</t>
  </si>
  <si>
    <t>Hodinové zúčtovací sazby</t>
  </si>
  <si>
    <t>167</t>
  </si>
  <si>
    <t>HZS1292</t>
  </si>
  <si>
    <t>Hodinové zúčtovací sazby profesí HSV zemní a pomocné práce stavební dělník</t>
  </si>
  <si>
    <t>hod</t>
  </si>
  <si>
    <t>512</t>
  </si>
  <si>
    <t>-129244647</t>
  </si>
  <si>
    <t>60"demontáž ostatních prvků jinde neuvedených, zařízení, instalací apod.</t>
  </si>
  <si>
    <t>160"stavební přípomoce pro řemesla</t>
  </si>
  <si>
    <t>168</t>
  </si>
  <si>
    <t>HZS1301</t>
  </si>
  <si>
    <t>Hodinové zúčtovací sazby profesí HSV provádění konstrukcí zedník</t>
  </si>
  <si>
    <t>1883272543</t>
  </si>
  <si>
    <t>40"ostatní drobné práce a úpravy jinde neuvedené</t>
  </si>
  <si>
    <t>OST</t>
  </si>
  <si>
    <t>Ostatní</t>
  </si>
  <si>
    <t>169</t>
  </si>
  <si>
    <t>OST-001</t>
  </si>
  <si>
    <t>Dodávka a osazení ochranného rohu výšky 1,5m, povrchově montovaný kryt rohu s hliníkovým svodidlem šířka 51mm - ozn.1</t>
  </si>
  <si>
    <t>-799220931</t>
  </si>
  <si>
    <t>64"výkres číslo D.1.1.b.8</t>
  </si>
  <si>
    <t>170</t>
  </si>
  <si>
    <t>OST-002</t>
  </si>
  <si>
    <t>Dodávka a osazení ochranného strukturovaného panelu dveří, plněprobarvené PVC - ozn.2</t>
  </si>
  <si>
    <t>1982701095</t>
  </si>
  <si>
    <t>16"výkres číslo D.1.1.b.8</t>
  </si>
  <si>
    <t>171</t>
  </si>
  <si>
    <t>OST-003</t>
  </si>
  <si>
    <t>Dodávka a osazení ochranného madla stěn nerez - ozn.3</t>
  </si>
  <si>
    <t>1443051222</t>
  </si>
  <si>
    <t>41"výkres číslo D.1.1.b.8</t>
  </si>
  <si>
    <t>172</t>
  </si>
  <si>
    <t>OST-004</t>
  </si>
  <si>
    <t>Dodávka a osazení ochranného madla stěn - koncový vnější ohyb nerez - ozn.4</t>
  </si>
  <si>
    <t>524389251</t>
  </si>
  <si>
    <t>36"výkres číslo D.1.1.b.8</t>
  </si>
  <si>
    <t>173</t>
  </si>
  <si>
    <t>OST-006</t>
  </si>
  <si>
    <t xml:space="preserve">Dodávka a montáž nástěnných držáků TV nosnost 20kg </t>
  </si>
  <si>
    <t>486202597</t>
  </si>
  <si>
    <t>5"výkres číslo D.1.1.b.8</t>
  </si>
  <si>
    <t>174</t>
  </si>
  <si>
    <t>OST-007</t>
  </si>
  <si>
    <t>2062371667</t>
  </si>
  <si>
    <t>175</t>
  </si>
  <si>
    <t>OST-008</t>
  </si>
  <si>
    <t>-1352855221</t>
  </si>
  <si>
    <t>176</t>
  </si>
  <si>
    <t>OST-009</t>
  </si>
  <si>
    <t>-1496124623</t>
  </si>
  <si>
    <t>177</t>
  </si>
  <si>
    <t>OST-010</t>
  </si>
  <si>
    <t>-2119249940</t>
  </si>
  <si>
    <t>178</t>
  </si>
  <si>
    <t>OST-011</t>
  </si>
  <si>
    <t>254267201</t>
  </si>
  <si>
    <t>02 - elektroinstalace silnoproud</t>
  </si>
  <si>
    <t xml:space="preserve">    741 - Elektroinstalace - silnoproud</t>
  </si>
  <si>
    <t xml:space="preserve">      D1 - Specifikace materiálu – kabely</t>
  </si>
  <si>
    <t xml:space="preserve">      D2 - Specifikace materiálu – svítidla</t>
  </si>
  <si>
    <t xml:space="preserve">      D3 - Specifikace materiálu – žlaby, trubky, lišty</t>
  </si>
  <si>
    <t xml:space="preserve">      D4 - Specifikace materiálu – krabice, nosné konstrukce, závěsy</t>
  </si>
  <si>
    <t xml:space="preserve">      D5 - Specifikace materiálu – spínače, ovladače</t>
  </si>
  <si>
    <t xml:space="preserve">      D6 - Specifikace materiálu – zásuvky</t>
  </si>
  <si>
    <t xml:space="preserve">      D7 - Specifikace materiálu – ukončení kabelů</t>
  </si>
  <si>
    <t xml:space="preserve">      D8 - Specifikace materiálu – rozvaděče</t>
  </si>
  <si>
    <t xml:space="preserve">      D9 - Specifikace materiálu – ostatní</t>
  </si>
  <si>
    <t xml:space="preserve">      D10 - Práce HZS</t>
  </si>
  <si>
    <t xml:space="preserve">      OST - Ostatní</t>
  </si>
  <si>
    <t>741</t>
  </si>
  <si>
    <t>Elektroinstalace - silnoproud</t>
  </si>
  <si>
    <t>D1</t>
  </si>
  <si>
    <t>Specifikace materiálu – kabely</t>
  </si>
  <si>
    <t>Pol297</t>
  </si>
  <si>
    <t>Kabel CXKE-R 3Ox1,5 mm2</t>
  </si>
  <si>
    <t>Pol298</t>
  </si>
  <si>
    <t>Kabel CXKE-R 3Jx1,5 mm2</t>
  </si>
  <si>
    <t>Pol299</t>
  </si>
  <si>
    <t>Kabel CXKE-R 3Jx2,5 mm2</t>
  </si>
  <si>
    <t>Pol300</t>
  </si>
  <si>
    <t>Kabel CXKE-R 5Jx1,5 mm2</t>
  </si>
  <si>
    <t>Pol301</t>
  </si>
  <si>
    <t>Kabel CXKE-R 12Jx1,5 mm2</t>
  </si>
  <si>
    <t>Pol302</t>
  </si>
  <si>
    <t>Kabel CXKE-R 5Jx2,5 mm2</t>
  </si>
  <si>
    <t>Pol303</t>
  </si>
  <si>
    <t>Kabel CXKE-R 5Jx10 mm2</t>
  </si>
  <si>
    <t>Pol304</t>
  </si>
  <si>
    <t>Kabel CXKE-R 5Jx25 mm2</t>
  </si>
  <si>
    <t>Pol305</t>
  </si>
  <si>
    <t>Kabel SHKFH-R 2x2x0,8</t>
  </si>
  <si>
    <t>Pol306</t>
  </si>
  <si>
    <t>Kabel s funkční schopností při požáru FE180/E180min-NHXH-J 3x1,5 mm2 (CXKH-V B2ca,s1,DO</t>
  </si>
  <si>
    <t>Pol307</t>
  </si>
  <si>
    <t>Kabel s funkční schopností při požáru FE180/E180min-NHXH-J 5x25 mm2 (CXKH-V B2ca,s1,DO</t>
  </si>
  <si>
    <t>Pol308</t>
  </si>
  <si>
    <t>Vodič 1CH-R 4 mm2 žlzel</t>
  </si>
  <si>
    <t>Pol309</t>
  </si>
  <si>
    <t>Vodič 1CH-R 6 mm2 žlzel</t>
  </si>
  <si>
    <t>Pol310</t>
  </si>
  <si>
    <t>Vodič CY 25 mm2 žlzel</t>
  </si>
  <si>
    <t>D2</t>
  </si>
  <si>
    <t>Specifikace materiálu – svítidla</t>
  </si>
  <si>
    <t>Pol311</t>
  </si>
  <si>
    <t>A - LED podhledové čtvercové svítidlo(600x600mm), ocel.kryt opál. metakrylát; do 50W; IP 40; chodby,denní místnosti návštěvní prostory</t>
  </si>
  <si>
    <t>ks</t>
  </si>
  <si>
    <t>Pol312</t>
  </si>
  <si>
    <t>B – LED podhledové čtvercové dekorativní svítidlo (600x600mm) tělo ocel, ocelový odražeč s polycarbonátovým krytem uvažovány ležicí osoby-nepřímý svit zdoje; do 80W; Lůžkové pokoje -stropní svítidlo</t>
  </si>
  <si>
    <t>Pol313</t>
  </si>
  <si>
    <t>LED podhledové čtvercové dekorativní svítidlo (600x600mm) tělo ocel, ocelový odražeč s polycarbonátovým krytem uvažovány ležicí osoby-nepřímý svit zdoje; do 80W; Lůžkové pokoje – IP43</t>
  </si>
  <si>
    <t>Pol314</t>
  </si>
  <si>
    <t>LED podhledové čtvercové dekorativní svítidlo (600x600mm) tělo ocel, ocelový odražeč s polycarbonátovým krytem uvažovány ležicí osoby-nepřímý svit zdoje; do 80W; Lůžkové pokoje – IP54</t>
  </si>
  <si>
    <t>Pol315</t>
  </si>
  <si>
    <t>D - LED podhledové kruhové svítidlo se zvýšeným krytím(p.výřez 170mm),kryt z pískovaného skla; do 30W; IP44; umývárny WC sprchy -zvýšené IP</t>
  </si>
  <si>
    <t>Pol316</t>
  </si>
  <si>
    <t>Liniové LED svítidlo 50-60cm, přisazené, kryté, plastové, polykarbonátové sklo, 10-20W, svíticí nad lužko (svítí dolů)</t>
  </si>
  <si>
    <t>Pol317</t>
  </si>
  <si>
    <t>Svítidlo LED 10W, nástěnné, IP44, (nad vstupem, balkon)</t>
  </si>
  <si>
    <t>Pol318</t>
  </si>
  <si>
    <t>LED přisazené svítidlo, kryt polykarbonát; do 10W; IP 43; nástěnné -pod linkou</t>
  </si>
  <si>
    <t>Pol319</t>
  </si>
  <si>
    <t>NOC – svítidlo LED do 3W, zapuštěné ve zdi, včetně krabice</t>
  </si>
  <si>
    <t>Pol320</t>
  </si>
  <si>
    <t>NO – LED nouzové únikové svítidlo 3W/1hod; plastové interiérové s piktogramem, možnost napojit na centrální testr</t>
  </si>
  <si>
    <t>P</t>
  </si>
  <si>
    <t>Poznámka k položce:_x000D_
Veškeré svítidla budou před objednáním vzokována a odsouhlasena investorem a architektem</t>
  </si>
  <si>
    <t>D3</t>
  </si>
  <si>
    <t>Specifikace materiálu – žlaby, trubky, lišty</t>
  </si>
  <si>
    <t>Pol321</t>
  </si>
  <si>
    <t>Kabelový žlab 250/100 – vč. víka příslušenství nosných prvků a tvarovek (komplet)</t>
  </si>
  <si>
    <t>Pol322</t>
  </si>
  <si>
    <t>Kabelový rošt SONAP š=200mm vč. úchytného materiálu a příslušenství</t>
  </si>
  <si>
    <t>Pol323</t>
  </si>
  <si>
    <t>Trubka ohebná o16 bezhalogenové samozhášivé 750N</t>
  </si>
  <si>
    <t>Pol324</t>
  </si>
  <si>
    <t>Trubka ohebná o20 bezhalogenové samozhášivé 750N</t>
  </si>
  <si>
    <t>Pol325</t>
  </si>
  <si>
    <t>Trubka ohebná o25 bezhalogenové samozhášivé 750N</t>
  </si>
  <si>
    <t>Pol326</t>
  </si>
  <si>
    <t>Trubka ohebná o32 bezhalogenové samozhášivé 750N</t>
  </si>
  <si>
    <t>Pol327</t>
  </si>
  <si>
    <t>Trubka ohebná o40 bezhalogenové samozhášivé 750N</t>
  </si>
  <si>
    <t>Pol328</t>
  </si>
  <si>
    <t>Prostupy z kabelových žlabů - vývodka P21</t>
  </si>
  <si>
    <t>Pol329</t>
  </si>
  <si>
    <t>Příchytky pro 8 kabelů do podhledu</t>
  </si>
  <si>
    <t>Pol330</t>
  </si>
  <si>
    <t>Příchytky pro 15 kabelů do podhledu</t>
  </si>
  <si>
    <t>Pol331</t>
  </si>
  <si>
    <t>Příchytky pro 1 kabel do podhledu</t>
  </si>
  <si>
    <t>D4</t>
  </si>
  <si>
    <t>Specifikace materiálu – krabice, nosné konstrukce, závěsy</t>
  </si>
  <si>
    <t>Pol332</t>
  </si>
  <si>
    <t>Krabice rozvodná pod omítku d=97 s víčkem</t>
  </si>
  <si>
    <t>Pol333</t>
  </si>
  <si>
    <t>Krabice přístrojová pod omítku</t>
  </si>
  <si>
    <t>Pol334</t>
  </si>
  <si>
    <t>Krabice rozvodná do zdiva d=68mm 1903 s víčkem pod omítku</t>
  </si>
  <si>
    <t>Pol335</t>
  </si>
  <si>
    <t>Krabice odbočná do zdiva d=68mm 1902 s víčkem pod omítku</t>
  </si>
  <si>
    <t>Pol336</t>
  </si>
  <si>
    <t>Svorka na potrubí se spojovacím páskem 2 šrouby+třem</t>
  </si>
  <si>
    <t>Pol337</t>
  </si>
  <si>
    <t>Krabice d=100 včetně svorky pro uzemnění antistatické podlahy</t>
  </si>
  <si>
    <t>Pol338</t>
  </si>
  <si>
    <t>Svorka pro připojení kovových konstrukcí</t>
  </si>
  <si>
    <t>Pol339</t>
  </si>
  <si>
    <t>Ekvipotenciální přípojnice k rozvaděčům</t>
  </si>
  <si>
    <t>Pol340</t>
  </si>
  <si>
    <t>Podružná ekvipotenciální přípojnice kr. 200x150 p.om. včetně přípojnnice PE a PA</t>
  </si>
  <si>
    <t>Pol341</t>
  </si>
  <si>
    <t>Svorka el.montážní do 2,5mm2</t>
  </si>
  <si>
    <t>Pol342</t>
  </si>
  <si>
    <t>Ocelová nosná konstrukce do 20 kg</t>
  </si>
  <si>
    <t>D5</t>
  </si>
  <si>
    <t>Specifikace materiálu – spínače, ovladače</t>
  </si>
  <si>
    <t>Pol343</t>
  </si>
  <si>
    <t>Spínač jednopólový velkoplošný – 230V/10A, p. om., bílý, komplet, IP20</t>
  </si>
  <si>
    <t>Pol344</t>
  </si>
  <si>
    <t>Přepínač řazení 6 velkoplošný – 230V/10A, pod omítku, bílý, komplet, IP20</t>
  </si>
  <si>
    <t>Pol345</t>
  </si>
  <si>
    <t>Přepínač řazení 5 velkoplošný – 230V/10A, pod omítku, bílý, komplet, IP20</t>
  </si>
  <si>
    <t>Pol346</t>
  </si>
  <si>
    <t>Spínač jednopólový velkoplošný – 230V/10A, komplet, IP44</t>
  </si>
  <si>
    <t>Pol347</t>
  </si>
  <si>
    <t>Tlačítkový ovladač s doutnavkou -230V/10A, pod omítku, IP20</t>
  </si>
  <si>
    <t>Pol348</t>
  </si>
  <si>
    <t>Přepínač řazení 6+6 velkoplošný – 230V/10A, pod omítku, bílý, komplet, IP20</t>
  </si>
  <si>
    <t>D6</t>
  </si>
  <si>
    <t>Specifikace materiálu – zásuvky</t>
  </si>
  <si>
    <t>Pol349</t>
  </si>
  <si>
    <t>Zásuvka jednonásobná 230V/16A, p.om., IP20 komplet vč.bakter.provedení s označovacím štítkem, možnost osazeni do vícenásobného rámečku(MDO,DO,VDO)</t>
  </si>
  <si>
    <t>Pol350</t>
  </si>
  <si>
    <t>Zásuvka jednonásobná 230V/16A, p.om., IP20 komplet vč.přepěťové ochrany III°s označovacím štítkem, možnost osazeni do vícenásobného rámečku (MDO,DO,VDO,vč.sign.stavu)</t>
  </si>
  <si>
    <t>Pol351</t>
  </si>
  <si>
    <t>Zásuvka dvojnásobná 230V/16A, p.om., IP20 komplet vč.bakter.provedení s označovacím štítkem, možnost osazeni do vícenásobného rámečku(MDO,DO,VDO,ZIS)</t>
  </si>
  <si>
    <t>D7</t>
  </si>
  <si>
    <t>Specifikace materiálu – ukončení kabelů</t>
  </si>
  <si>
    <t>Pol352</t>
  </si>
  <si>
    <t>Ukončení vodičů v rozvaděči – do 3x2,5</t>
  </si>
  <si>
    <t>Pol353</t>
  </si>
  <si>
    <t>Ukončení vodičů v rozvaděči – do 3x6</t>
  </si>
  <si>
    <t>Pol354</t>
  </si>
  <si>
    <t>Ukončení vodičů v rozvaděči – do 5x4</t>
  </si>
  <si>
    <t>Pol355</t>
  </si>
  <si>
    <t>Ukončení vodičů v rozvaděči – do 5x35</t>
  </si>
  <si>
    <t>D8</t>
  </si>
  <si>
    <t>Specifikace materiálu – rozvaděče</t>
  </si>
  <si>
    <t>Pol356</t>
  </si>
  <si>
    <t>Rozvaděč RS1.1-DO požární odolnost EI30 DP1 Sm dle schéma</t>
  </si>
  <si>
    <t>Pol357</t>
  </si>
  <si>
    <t>Rozvaděč RS1.1-MDO požární odolnost EI30 DP1 Sm dle schéma</t>
  </si>
  <si>
    <t>Pol358</t>
  </si>
  <si>
    <t>Doplnění rozvaděče RPO požární odolnost EI30 DP1 Sm dle schéma</t>
  </si>
  <si>
    <t>Pol359</t>
  </si>
  <si>
    <t>Doplnění stávajícího rozvaděče RH - 2x3/80A</t>
  </si>
  <si>
    <t>Pol360</t>
  </si>
  <si>
    <t>Rozvaděč R1 požární odolnost EI30 DP1 Sm dle schéma</t>
  </si>
  <si>
    <t>D9</t>
  </si>
  <si>
    <t>Specifikace materiálu – ostatní</t>
  </si>
  <si>
    <t>Pol361</t>
  </si>
  <si>
    <t>Plast.rozv.krabice IP65 s průchodkou , vč.montážní lišty DIN a svorek 150x200</t>
  </si>
  <si>
    <t>Pol362</t>
  </si>
  <si>
    <t>Protipožární ucpávky kabelových tras v místech přechodu do jiného PÚ</t>
  </si>
  <si>
    <t>Pol363</t>
  </si>
  <si>
    <t>Výstražné štítky</t>
  </si>
  <si>
    <t>Pol364</t>
  </si>
  <si>
    <t>Pohybové čidlo</t>
  </si>
  <si>
    <t>Pol365</t>
  </si>
  <si>
    <t>Čidlo přítomnosti stropní</t>
  </si>
  <si>
    <t>Pol366</t>
  </si>
  <si>
    <t>Signálka v plast.krabici nást. 230V IP44 bílá (sign.provozu DO)</t>
  </si>
  <si>
    <t>Pol367</t>
  </si>
  <si>
    <t>Hlavní ekvipotenciální přípojnice HOP-(přípojnicový systém)</t>
  </si>
  <si>
    <t>D10</t>
  </si>
  <si>
    <t>Práce HZS</t>
  </si>
  <si>
    <t>Pol368</t>
  </si>
  <si>
    <t>Koordinace se zdravotní technologií</t>
  </si>
  <si>
    <t>Pol369</t>
  </si>
  <si>
    <t>Demontáž stávajícího rozvaděče v chodbě</t>
  </si>
  <si>
    <t>Pol370</t>
  </si>
  <si>
    <t>Koordinace s profesí VZT</t>
  </si>
  <si>
    <t>Pol371</t>
  </si>
  <si>
    <t>Napojení přívodů z hlavního rozvaděče</t>
  </si>
  <si>
    <t>Pol372</t>
  </si>
  <si>
    <t>Koordinace s profesí MR</t>
  </si>
  <si>
    <t>Pol373</t>
  </si>
  <si>
    <t>Koordinace s profesí ÚT</t>
  </si>
  <si>
    <t>Pol374</t>
  </si>
  <si>
    <t>Koordinace s profesí ZI</t>
  </si>
  <si>
    <t>Pol375</t>
  </si>
  <si>
    <t>Koordinace s profesí SLP</t>
  </si>
  <si>
    <t>Pol376</t>
  </si>
  <si>
    <t>Koordinace s profesí medi.plyny</t>
  </si>
  <si>
    <t>Pol377</t>
  </si>
  <si>
    <t>Napojení antistatických podlah</t>
  </si>
  <si>
    <t>Pol378</t>
  </si>
  <si>
    <t>Připojení ventilátorů, klapek</t>
  </si>
  <si>
    <t>Pol379</t>
  </si>
  <si>
    <t>Měření světelně-technických parametrů osvětlení včetně protokolu</t>
  </si>
  <si>
    <t>Pol380</t>
  </si>
  <si>
    <t>Demontáž stávající instalace</t>
  </si>
  <si>
    <t>Pol381</t>
  </si>
  <si>
    <t>Stavební přípomoci</t>
  </si>
  <si>
    <t>Pol382</t>
  </si>
  <si>
    <t>Likvidace odpadu</t>
  </si>
  <si>
    <t>Pol383</t>
  </si>
  <si>
    <t>Projednání el.instalace dle vyhlášky 73/2010 s orgány státní zprávy</t>
  </si>
  <si>
    <t>Pol384</t>
  </si>
  <si>
    <t>Výrobní projektová dokumentace – realizační firma předá investorovi před zahájením prací</t>
  </si>
  <si>
    <t>Pol385</t>
  </si>
  <si>
    <t>Dokumentace skutečného provedení</t>
  </si>
  <si>
    <t>Pol386</t>
  </si>
  <si>
    <t>Výchozí revize elektorinstalace</t>
  </si>
  <si>
    <t>180</t>
  </si>
  <si>
    <t>741-1</t>
  </si>
  <si>
    <t>Podružný materiál, PPV</t>
  </si>
  <si>
    <t>kč</t>
  </si>
  <si>
    <t>1885532098</t>
  </si>
  <si>
    <t>03 - elektroinstalace slaboproud</t>
  </si>
  <si>
    <t xml:space="preserve">    742 - Elektroinstalace - slaboproud</t>
  </si>
  <si>
    <t xml:space="preserve">      742-1 - EPS - Elektrická požární signalizace</t>
  </si>
  <si>
    <t xml:space="preserve">        D2 - Dodávka elektronického systému</t>
  </si>
  <si>
    <t xml:space="preserve">        D3 - Montáž elektronického systému</t>
  </si>
  <si>
    <t xml:space="preserve">        D4 - Dodávka instalačního materiálu</t>
  </si>
  <si>
    <t xml:space="preserve">        D5 - Montáž instalačního materiálu</t>
  </si>
  <si>
    <t xml:space="preserve">        D6 - Ostatní práce</t>
  </si>
  <si>
    <t xml:space="preserve">      742-2 - ER   - Evakuační rozhlas</t>
  </si>
  <si>
    <t xml:space="preserve">        D7 - Dodávka kabelových rozvodů</t>
  </si>
  <si>
    <t xml:space="preserve">        D8 - Montáž kabelových rozvodů</t>
  </si>
  <si>
    <t xml:space="preserve">      742-3 - SK -   Strukturovaná kabeláž a domácí telefon</t>
  </si>
  <si>
    <t xml:space="preserve">        D9 - Montáž kabelových rozvodů T21MK</t>
  </si>
  <si>
    <t xml:space="preserve">      742-4 - EKV - Elektrická kontrola vstupu</t>
  </si>
  <si>
    <t xml:space="preserve">        D10 - Montáž elektronického systému T21MS</t>
  </si>
  <si>
    <t xml:space="preserve">        D11 - Dodávka instalačního materiálu T21DI</t>
  </si>
  <si>
    <t xml:space="preserve">        D12 - Montáž instalačního materiálu T21MI</t>
  </si>
  <si>
    <t xml:space="preserve">        D13 - Dodávka kabelových rozvodů T21DK</t>
  </si>
  <si>
    <t xml:space="preserve">      742-5 - STA - Společná televizní anténa</t>
  </si>
  <si>
    <t xml:space="preserve">      742-6 - CCTV -  Kamerový systém</t>
  </si>
  <si>
    <t xml:space="preserve">      742-7 - P+S - Dorozumívací zařízení S+P (IP)</t>
  </si>
  <si>
    <t xml:space="preserve">    742-OST - Ostatní</t>
  </si>
  <si>
    <t>742</t>
  </si>
  <si>
    <t>Elektroinstalace - slaboproud</t>
  </si>
  <si>
    <t>742-1</t>
  </si>
  <si>
    <t>EPS - Elektrická požární signalizace</t>
  </si>
  <si>
    <t>Dodávka elektronického systému</t>
  </si>
  <si>
    <t>Pol1</t>
  </si>
  <si>
    <t>Optický kouřový hlásič PAM</t>
  </si>
  <si>
    <t>Poznámka k položce:_x000D_
TZ 2-S1/ 3.np-S2, blok-S3</t>
  </si>
  <si>
    <t>Pol2</t>
  </si>
  <si>
    <t>Sokl hlásiče</t>
  </si>
  <si>
    <t>Pol3</t>
  </si>
  <si>
    <t>Elektronika tlačítkového hlásiče PAM s oddělovačem</t>
  </si>
  <si>
    <t>Pol4</t>
  </si>
  <si>
    <t>Skříň tlačítkového hlásiče ABS červená</t>
  </si>
  <si>
    <t>Pol5</t>
  </si>
  <si>
    <t>Siréna s majákem</t>
  </si>
  <si>
    <t>Pol6</t>
  </si>
  <si>
    <t>Skříň pro koppler na povrch plastová</t>
  </si>
  <si>
    <t>Pol7</t>
  </si>
  <si>
    <t>Vstupně/výstupní prvek 4/2 relé připojitelné do kruhu (pro 11 klapek)</t>
  </si>
  <si>
    <t>Pol8</t>
  </si>
  <si>
    <t>Resetovací tlačítko pro napájení samozavírače dveří</t>
  </si>
  <si>
    <t>Pol9</t>
  </si>
  <si>
    <t>Napájecí zdroj k napájení elektrických zámků 12V/10A</t>
  </si>
  <si>
    <t>Pol10</t>
  </si>
  <si>
    <t>Instalační krabice ohniodolná s ovládacím relé</t>
  </si>
  <si>
    <t>Montáž elektronického systému</t>
  </si>
  <si>
    <t>Pol11</t>
  </si>
  <si>
    <t>Demontáž stávající signalizace</t>
  </si>
  <si>
    <t>celk</t>
  </si>
  <si>
    <t>Pol12</t>
  </si>
  <si>
    <t>Programovánírozšíření a oživení systému</t>
  </si>
  <si>
    <t>spr</t>
  </si>
  <si>
    <t>Pol13</t>
  </si>
  <si>
    <t>Montáž patice hlásiče</t>
  </si>
  <si>
    <t>Pol14</t>
  </si>
  <si>
    <t>Montáž automatického hlásiče</t>
  </si>
  <si>
    <t>Pol15</t>
  </si>
  <si>
    <t>Přezkoušení a uvedení do provozu</t>
  </si>
  <si>
    <t>Pol16</t>
  </si>
  <si>
    <t>Montáž tlačítkového hlásiče</t>
  </si>
  <si>
    <t>Pol17</t>
  </si>
  <si>
    <t>Montáž sirény s majákem</t>
  </si>
  <si>
    <t>Pol18</t>
  </si>
  <si>
    <t>Měření izolačního odporu úseku smyčky</t>
  </si>
  <si>
    <t>Pol19</t>
  </si>
  <si>
    <t>Montáž esserbus-koppler</t>
  </si>
  <si>
    <t>Pol20</t>
  </si>
  <si>
    <t>Montáž resetovacího tlačítka</t>
  </si>
  <si>
    <t>Dodávka instalačního materiálu</t>
  </si>
  <si>
    <t>Pol21</t>
  </si>
  <si>
    <t>Elektroinstalační úložní materiál (hlásiče)</t>
  </si>
  <si>
    <t>Pol22</t>
  </si>
  <si>
    <t>Elektroinstalační úložní materiál s funkčností při požáru</t>
  </si>
  <si>
    <t>Pol23</t>
  </si>
  <si>
    <t>Kabel samoshášivý (hlásiče)</t>
  </si>
  <si>
    <t>Pol24</t>
  </si>
  <si>
    <t>Kabel s funkčností bezhalogenní (výstupy z EPS)</t>
  </si>
  <si>
    <t>Pol25</t>
  </si>
  <si>
    <t>Pomocný materiál (příchytky, hmoždinky...)</t>
  </si>
  <si>
    <t>Montáž instalačního materiálu</t>
  </si>
  <si>
    <t>Pol26</t>
  </si>
  <si>
    <t>Značení trasy vedení</t>
  </si>
  <si>
    <t>Pol27</t>
  </si>
  <si>
    <t>Instalace elektroinstalačního úložného materiálu</t>
  </si>
  <si>
    <t>Pol28</t>
  </si>
  <si>
    <t>Instalace kabelů</t>
  </si>
  <si>
    <t>Pol29</t>
  </si>
  <si>
    <t>Průrazy, pomocné stavební práce</t>
  </si>
  <si>
    <t>Pol30</t>
  </si>
  <si>
    <t>Protipožární utěsnění prostupů</t>
  </si>
  <si>
    <t>Ostatní práce</t>
  </si>
  <si>
    <t>Pol31</t>
  </si>
  <si>
    <t>Grafická nadstavba (zapracování do stávajícího systému)</t>
  </si>
  <si>
    <t>Pol32</t>
  </si>
  <si>
    <t>Revize systému</t>
  </si>
  <si>
    <t>Pol33</t>
  </si>
  <si>
    <t>Projekt skutečného provedení, návody, tech. dokumentace</t>
  </si>
  <si>
    <t>Pol34</t>
  </si>
  <si>
    <t>Zaškolení obsluhy a správce</t>
  </si>
  <si>
    <t>Pol35</t>
  </si>
  <si>
    <t>Zkušební provoz</t>
  </si>
  <si>
    <t>Pol36</t>
  </si>
  <si>
    <t>Koordinace s ostatními systémy</t>
  </si>
  <si>
    <t>Pol37</t>
  </si>
  <si>
    <t>Stavební přípomoce</t>
  </si>
  <si>
    <t>742-2</t>
  </si>
  <si>
    <t>ER   - Evakuační rozhlas</t>
  </si>
  <si>
    <t>Pol38</t>
  </si>
  <si>
    <t>Stropní reproduktor do podhledu</t>
  </si>
  <si>
    <t>Poznámka k položce:_x000D_
TZ 3-S1/ 3.np-S2, blok-S3</t>
  </si>
  <si>
    <t>Pol39</t>
  </si>
  <si>
    <t>Programové rozšíření systému</t>
  </si>
  <si>
    <t>Pol40</t>
  </si>
  <si>
    <t>Montáž stropního reproduktoru včetně krytu</t>
  </si>
  <si>
    <t>Pol41</t>
  </si>
  <si>
    <t>Pomocné práce, koordinace</t>
  </si>
  <si>
    <t>Poznámka k položce:_x000D_
Popis jednotlivých položek odpovídá položkám v kapitole Dodávka materiálu</t>
  </si>
  <si>
    <t>Pol42</t>
  </si>
  <si>
    <t>Kabelová objímka ohnivzdorná vč.ohniodolné kotvy</t>
  </si>
  <si>
    <t>Poznámka k položce:_x000D_
TZ 3-S1/ kolektory, 1.pp-3.np-S2, blok-S3</t>
  </si>
  <si>
    <t>Pol43</t>
  </si>
  <si>
    <t>Trubka pod omítku 36</t>
  </si>
  <si>
    <t>Pol44</t>
  </si>
  <si>
    <t>Vodič černý protahovací CY 1</t>
  </si>
  <si>
    <t>Pol45</t>
  </si>
  <si>
    <t>Pomocný podružný materiál (příchytky, sádra...)</t>
  </si>
  <si>
    <t>Pol46</t>
  </si>
  <si>
    <t>Pol47</t>
  </si>
  <si>
    <t>Pol48</t>
  </si>
  <si>
    <t>Průchod zdivem do 30cm</t>
  </si>
  <si>
    <t>Pol49</t>
  </si>
  <si>
    <t>Zatažení vodiče CY do trubek</t>
  </si>
  <si>
    <t>Pol50</t>
  </si>
  <si>
    <t>Dodávka kabelových rozvodů</t>
  </si>
  <si>
    <t>Pol51</t>
  </si>
  <si>
    <t>Kabel pro ER dle EN54 a vyhášky č23/2008</t>
  </si>
  <si>
    <t>Montáž kabelových rozvodů</t>
  </si>
  <si>
    <t>Pol52</t>
  </si>
  <si>
    <t>Montáž kabelu pro ER</t>
  </si>
  <si>
    <t>Pol53</t>
  </si>
  <si>
    <t>Pol54</t>
  </si>
  <si>
    <t>Pol55</t>
  </si>
  <si>
    <t>Pol56</t>
  </si>
  <si>
    <t>Pol57</t>
  </si>
  <si>
    <t>Dopravné</t>
  </si>
  <si>
    <t>cel</t>
  </si>
  <si>
    <t>742-3</t>
  </si>
  <si>
    <t>SK -   Strukturovaná kabeláž a domácí telefon</t>
  </si>
  <si>
    <t>Pol58</t>
  </si>
  <si>
    <t>Vyvazovací panel 2U plastová lišta</t>
  </si>
  <si>
    <t>Pol59</t>
  </si>
  <si>
    <t>Patch panel UTP, 24 port, cat.5e s vyvaz.lištou</t>
  </si>
  <si>
    <t>Pol60</t>
  </si>
  <si>
    <t>Patch panel UTP, 25 pozic cat.3 pro telefony s lištou</t>
  </si>
  <si>
    <t>Pol61</t>
  </si>
  <si>
    <t>Zásuvka dvojitá cat.5e s rámečkem pro hygien. prostory</t>
  </si>
  <si>
    <t>Poznámka k položce:_x000D_
REFLEX SI s popisným polem_x000D_
TZ 3-S1/ 3.np-S2, blok-S3</t>
  </si>
  <si>
    <t>Pol62</t>
  </si>
  <si>
    <t>Zásuvka osazená cat 5e 1xRJ45,</t>
  </si>
  <si>
    <t>Pol63</t>
  </si>
  <si>
    <t>Patch cord cat.5e UTP 1m</t>
  </si>
  <si>
    <t>Pol64</t>
  </si>
  <si>
    <t>Patch cord cat.5e UTP 3m</t>
  </si>
  <si>
    <t>Pol65</t>
  </si>
  <si>
    <t>Patch cord telefonní 1m</t>
  </si>
  <si>
    <t>Pol66</t>
  </si>
  <si>
    <t>Patch cord telefonní 3m</t>
  </si>
  <si>
    <t>Pol67</t>
  </si>
  <si>
    <t>Popisné štítky</t>
  </si>
  <si>
    <t>Pol68</t>
  </si>
  <si>
    <t>Montážní sada komplet</t>
  </si>
  <si>
    <t>Pol69</t>
  </si>
  <si>
    <t>Uzemění rozvaděče</t>
  </si>
  <si>
    <t>Pol70</t>
  </si>
  <si>
    <t>Spojovací materiál</t>
  </si>
  <si>
    <t>Pol71</t>
  </si>
  <si>
    <t>Podružný pomocný materiál (konektory, svorkovnice...)</t>
  </si>
  <si>
    <t>Pol72</t>
  </si>
  <si>
    <t>Montáž path panelu kat 5E, UTP</t>
  </si>
  <si>
    <t>Pol73</t>
  </si>
  <si>
    <t>Ukončení kabelů na patch panelu kat.5E, UTP</t>
  </si>
  <si>
    <t>Pol74</t>
  </si>
  <si>
    <t>Montáž zásuvek kat.5E</t>
  </si>
  <si>
    <t>Pol75</t>
  </si>
  <si>
    <t>Ukončení kabelů na zásuvkách</t>
  </si>
  <si>
    <t>Pol76</t>
  </si>
  <si>
    <t>Montáž patch kabelů</t>
  </si>
  <si>
    <t>Pol77</t>
  </si>
  <si>
    <t>Montáž odkládací poličky do rozvaděče</t>
  </si>
  <si>
    <t>Pol78</t>
  </si>
  <si>
    <t>Měření SK vč. tisku protokolu</t>
  </si>
  <si>
    <t>Pol79</t>
  </si>
  <si>
    <t>Kontrola komunikátoru</t>
  </si>
  <si>
    <t>Pol80</t>
  </si>
  <si>
    <t>Přeskoušení funkčnostií komunikátoru koordinace s ovládáním dveří</t>
  </si>
  <si>
    <t>Pol81</t>
  </si>
  <si>
    <t>Kabel cat.5e UTP LSOH</t>
  </si>
  <si>
    <t>Pol82</t>
  </si>
  <si>
    <t>Kabel pro medicinální plyny např.J-Y(st) 2x2x0,8</t>
  </si>
  <si>
    <t>Poznámka k položce:_x000D_
propojení monitorovacího zařízení s ventilovou skříní</t>
  </si>
  <si>
    <t>Montáž kabelových rozvodů T21MK</t>
  </si>
  <si>
    <t>Pol83</t>
  </si>
  <si>
    <t>Instalace kabelu cat.5e</t>
  </si>
  <si>
    <t>Pol84</t>
  </si>
  <si>
    <t>Instalace kabelu pro mediciální plyny</t>
  </si>
  <si>
    <t>Pol85</t>
  </si>
  <si>
    <t>Úložný systém do podhledu(např.žlaby kompet s víkem nebo uchycení.v držácícch..)</t>
  </si>
  <si>
    <t>Pol86</t>
  </si>
  <si>
    <t>Úložný systém do stěn - trubky 36mm</t>
  </si>
  <si>
    <t>Pol87</t>
  </si>
  <si>
    <t>Úložný systém do stěn -trubky 23mm</t>
  </si>
  <si>
    <t>Pol88</t>
  </si>
  <si>
    <t>Krabice univerzální pod zásuvku 68mm</t>
  </si>
  <si>
    <t>182</t>
  </si>
  <si>
    <t>Pol89</t>
  </si>
  <si>
    <t>Krabice univerzální protahovací 125mm</t>
  </si>
  <si>
    <t>184</t>
  </si>
  <si>
    <t>Pol90</t>
  </si>
  <si>
    <t>Protipožární tmel typ dle prostupu</t>
  </si>
  <si>
    <t>186</t>
  </si>
  <si>
    <t>Pol91</t>
  </si>
  <si>
    <t>Drobný pomocný materiál (hmoždinky, sádra...)</t>
  </si>
  <si>
    <t>188</t>
  </si>
  <si>
    <t>190</t>
  </si>
  <si>
    <t>Pol92</t>
  </si>
  <si>
    <t>Montáž úložného systému</t>
  </si>
  <si>
    <t>192</t>
  </si>
  <si>
    <t>Pol93</t>
  </si>
  <si>
    <t>Uložení trubek rozvodů (řezání,sádrování, ..)</t>
  </si>
  <si>
    <t>194</t>
  </si>
  <si>
    <t>Pol94</t>
  </si>
  <si>
    <t>196</t>
  </si>
  <si>
    <t>Pol95</t>
  </si>
  <si>
    <t>198</t>
  </si>
  <si>
    <t>Pol96</t>
  </si>
  <si>
    <t>Montáž krabice 125mm</t>
  </si>
  <si>
    <t>200</t>
  </si>
  <si>
    <t>Pol97</t>
  </si>
  <si>
    <t>202</t>
  </si>
  <si>
    <t>Pol98</t>
  </si>
  <si>
    <t>sad</t>
  </si>
  <si>
    <t>204</t>
  </si>
  <si>
    <t>Pol99</t>
  </si>
  <si>
    <t>kpl</t>
  </si>
  <si>
    <t>206</t>
  </si>
  <si>
    <t>Pol100</t>
  </si>
  <si>
    <t>Koordinace činností při realizaci</t>
  </si>
  <si>
    <t>208</t>
  </si>
  <si>
    <t>Pol101</t>
  </si>
  <si>
    <t>210</t>
  </si>
  <si>
    <t>Pol102</t>
  </si>
  <si>
    <t>sk</t>
  </si>
  <si>
    <t>212</t>
  </si>
  <si>
    <t>742-4</t>
  </si>
  <si>
    <t>EKV - Elektrická kontrola vstupu</t>
  </si>
  <si>
    <t>Pol103</t>
  </si>
  <si>
    <t>Řídící deska AWR</t>
  </si>
  <si>
    <t>214</t>
  </si>
  <si>
    <t>Poznámka k položce:_x000D_
TZ 4/ 3.np-S2, blok-S3</t>
  </si>
  <si>
    <t>Pol104</t>
  </si>
  <si>
    <t>Zdroj 540-15/12V</t>
  </si>
  <si>
    <t>216</t>
  </si>
  <si>
    <t>Pol105</t>
  </si>
  <si>
    <t>Montážní krabice pro ŘJ 290x220x150mm</t>
  </si>
  <si>
    <t>218</t>
  </si>
  <si>
    <t>Pol106</t>
  </si>
  <si>
    <t>Čtečka karet AGU U4/S</t>
  </si>
  <si>
    <t>220</t>
  </si>
  <si>
    <t>Pol107</t>
  </si>
  <si>
    <t>Štítek čtečky nerez</t>
  </si>
  <si>
    <t>222</t>
  </si>
  <si>
    <t>Pol108</t>
  </si>
  <si>
    <t>224</t>
  </si>
  <si>
    <t>Poznámka k položce:_x000D_
Elektromechanický zámek ABLOY úzký, samozamykací, rozteč 92mm</t>
  </si>
  <si>
    <t>Montáž elektronického systému T21MS</t>
  </si>
  <si>
    <t>Pol109</t>
  </si>
  <si>
    <t>Montáž řídícího modulu se zapojením</t>
  </si>
  <si>
    <t>226</t>
  </si>
  <si>
    <t>Pol110</t>
  </si>
  <si>
    <t>Montáž a zapojení zdroje napájení</t>
  </si>
  <si>
    <t>228</t>
  </si>
  <si>
    <t>Pol111</t>
  </si>
  <si>
    <t>Montáž krabice a zapojení ovládacího relé</t>
  </si>
  <si>
    <t>230</t>
  </si>
  <si>
    <t>Pol112</t>
  </si>
  <si>
    <t>Montáž čtečky se zapojením</t>
  </si>
  <si>
    <t>232</t>
  </si>
  <si>
    <t>Pol113</t>
  </si>
  <si>
    <t>Programové nastavení, imlementace do systému</t>
  </si>
  <si>
    <t>234</t>
  </si>
  <si>
    <t>Pol114</t>
  </si>
  <si>
    <t>Kontrola připojení zámku dodaného s dveřmi</t>
  </si>
  <si>
    <t>236</t>
  </si>
  <si>
    <t>D11</t>
  </si>
  <si>
    <t>Dodávka instalačního materiálu T21DI</t>
  </si>
  <si>
    <t>Pol115</t>
  </si>
  <si>
    <t>Trubka ohebná 23mm</t>
  </si>
  <si>
    <t>238</t>
  </si>
  <si>
    <t>Pol116</t>
  </si>
  <si>
    <t>Vodič černý protahovací</t>
  </si>
  <si>
    <t>240</t>
  </si>
  <si>
    <t>Pol117</t>
  </si>
  <si>
    <t>242</t>
  </si>
  <si>
    <t>D12</t>
  </si>
  <si>
    <t>Montáž instalačního materiálu T21MI</t>
  </si>
  <si>
    <t>Pol118</t>
  </si>
  <si>
    <t>244</t>
  </si>
  <si>
    <t>Pol119</t>
  </si>
  <si>
    <t>Montáž trubky ohebné do 23mm pod omítku včetně drážky</t>
  </si>
  <si>
    <t>246</t>
  </si>
  <si>
    <t>Pol120</t>
  </si>
  <si>
    <t>248</t>
  </si>
  <si>
    <t>Pol121</t>
  </si>
  <si>
    <t>250</t>
  </si>
  <si>
    <t>D13</t>
  </si>
  <si>
    <t>Dodávka kabelových rozvodů T21DK</t>
  </si>
  <si>
    <t>Pol122</t>
  </si>
  <si>
    <t>Kabel např. JY(st)Y 3x2x1,5 pro čtečky a zámky</t>
  </si>
  <si>
    <t>252</t>
  </si>
  <si>
    <t>Pol123</t>
  </si>
  <si>
    <t>Datový kabel s krouceným párem cat.5e STP</t>
  </si>
  <si>
    <t>254</t>
  </si>
  <si>
    <t>Pol124</t>
  </si>
  <si>
    <t>Montáž kabelu pro napájení</t>
  </si>
  <si>
    <t>256</t>
  </si>
  <si>
    <t>Pol125</t>
  </si>
  <si>
    <t>Instalace kabelu kominkační linky pro docházku</t>
  </si>
  <si>
    <t>258</t>
  </si>
  <si>
    <t>Pol126</t>
  </si>
  <si>
    <t>260</t>
  </si>
  <si>
    <t>Pol127</t>
  </si>
  <si>
    <t>262</t>
  </si>
  <si>
    <t>264</t>
  </si>
  <si>
    <t>Pol128</t>
  </si>
  <si>
    <t>Stavební práce</t>
  </si>
  <si>
    <t>266</t>
  </si>
  <si>
    <t>Pol129</t>
  </si>
  <si>
    <t>268</t>
  </si>
  <si>
    <t>Pol130</t>
  </si>
  <si>
    <t>Doprava</t>
  </si>
  <si>
    <t>270</t>
  </si>
  <si>
    <t>742-5</t>
  </si>
  <si>
    <t>STA - Společná televizní anténa</t>
  </si>
  <si>
    <t>Pol131</t>
  </si>
  <si>
    <t>Zásuvka TV-R s krytem pro zdravotnictví</t>
  </si>
  <si>
    <t>272</t>
  </si>
  <si>
    <t>Poznámka k položce:_x000D_
REFLEX SI s popisným polem_x000D_
TZ 4/ 3.np-S2, blok-S3</t>
  </si>
  <si>
    <t>Pol132</t>
  </si>
  <si>
    <t>Ochrana přepětí</t>
  </si>
  <si>
    <t>274</t>
  </si>
  <si>
    <t>Pol133</t>
  </si>
  <si>
    <t>Pomocný materiál</t>
  </si>
  <si>
    <t>276</t>
  </si>
  <si>
    <t>Pol134</t>
  </si>
  <si>
    <t>Instalace zesilovacích prvků, měření signálů</t>
  </si>
  <si>
    <t>278</t>
  </si>
  <si>
    <t>Pol135</t>
  </si>
  <si>
    <t>Instalace zásuvky účastnické</t>
  </si>
  <si>
    <t>280</t>
  </si>
  <si>
    <t>Pol136</t>
  </si>
  <si>
    <t>Zakončení a měření signálu všech stanic v zásuvkách</t>
  </si>
  <si>
    <t>282</t>
  </si>
  <si>
    <t>Pol137</t>
  </si>
  <si>
    <t>Elektroinstalační trubka ohebná průměr 20mm</t>
  </si>
  <si>
    <t>284</t>
  </si>
  <si>
    <t>Pol138</t>
  </si>
  <si>
    <t>Odbočná krabice pod zázuvku prům 68mmm</t>
  </si>
  <si>
    <t>286</t>
  </si>
  <si>
    <t>Pol139</t>
  </si>
  <si>
    <t>Pomocný podružný materiál (sádra, svorky, hmoždinky...)</t>
  </si>
  <si>
    <t>288</t>
  </si>
  <si>
    <t>290</t>
  </si>
  <si>
    <t>Pol140</t>
  </si>
  <si>
    <t>Montáž trubky ohebné pod omítku</t>
  </si>
  <si>
    <t>292</t>
  </si>
  <si>
    <t>Pol141</t>
  </si>
  <si>
    <t>Instalace odbočná krabice</t>
  </si>
  <si>
    <t>294</t>
  </si>
  <si>
    <t>Pol142</t>
  </si>
  <si>
    <t>Průchod zdivem do 30mm</t>
  </si>
  <si>
    <t>296</t>
  </si>
  <si>
    <t>Pol143</t>
  </si>
  <si>
    <t>298</t>
  </si>
  <si>
    <t>Pol144</t>
  </si>
  <si>
    <t>Kabel koaxiální vnitřní</t>
  </si>
  <si>
    <t>300</t>
  </si>
  <si>
    <t>Pol145</t>
  </si>
  <si>
    <t>Instalace kabelu koaxiálního do žlabu či trubky</t>
  </si>
  <si>
    <t>302</t>
  </si>
  <si>
    <t>Pol146</t>
  </si>
  <si>
    <t>Revize systému STA</t>
  </si>
  <si>
    <t>304</t>
  </si>
  <si>
    <t>Pol147</t>
  </si>
  <si>
    <t>Projekt skutečného provedení, návody</t>
  </si>
  <si>
    <t>306</t>
  </si>
  <si>
    <t>Pol148</t>
  </si>
  <si>
    <t>cel.</t>
  </si>
  <si>
    <t>308</t>
  </si>
  <si>
    <t>742-6</t>
  </si>
  <si>
    <t>CCTV -  Kamerový systém</t>
  </si>
  <si>
    <t>Pol149</t>
  </si>
  <si>
    <t>IP dome vnitřní kamera,den/noc, 3MPx, Objektiv 2,8mm-12mm, IP66, DWDR,,</t>
  </si>
  <si>
    <t>310</t>
  </si>
  <si>
    <t>Poznámka k položce:_x000D_
IR přísvit,PoE_x000D_
TZ 3/ 3.np-S2, blok-S3</t>
  </si>
  <si>
    <t>Pol150</t>
  </si>
  <si>
    <t>Napájení kamer PoE</t>
  </si>
  <si>
    <t>312</t>
  </si>
  <si>
    <t>Poznámka k položce:_x000D_
TZ 3/ 2.np-S2, blok-S3</t>
  </si>
  <si>
    <t>Pol151</t>
  </si>
  <si>
    <t>LCD monitor + SW Win + extender pro přenos videa LAN</t>
  </si>
  <si>
    <t>314</t>
  </si>
  <si>
    <t>Poznámka k položce:_x000D_
TZ 3/ 3.np-S2, blok-S3</t>
  </si>
  <si>
    <t>Pol152</t>
  </si>
  <si>
    <t>Podružný materiál (konektory, svorky..)</t>
  </si>
  <si>
    <t>316</t>
  </si>
  <si>
    <t>Pol153</t>
  </si>
  <si>
    <t>Montáž kamery na stěnu či strop</t>
  </si>
  <si>
    <t>318</t>
  </si>
  <si>
    <t>Pol154</t>
  </si>
  <si>
    <t>Montáž venkovní kamery na stěnu</t>
  </si>
  <si>
    <t>320</t>
  </si>
  <si>
    <t>Pol155</t>
  </si>
  <si>
    <t>Připojení na silnoproudé rozvody</t>
  </si>
  <si>
    <t>322</t>
  </si>
  <si>
    <t>Pol156</t>
  </si>
  <si>
    <t>Nastavení místní sítě a adresování systémových kamer</t>
  </si>
  <si>
    <t>324</t>
  </si>
  <si>
    <t>Pol157</t>
  </si>
  <si>
    <t>Programové nastavení dle požadavků uživatele</t>
  </si>
  <si>
    <t>326</t>
  </si>
  <si>
    <t>Pol158</t>
  </si>
  <si>
    <t>328</t>
  </si>
  <si>
    <t>Pol159</t>
  </si>
  <si>
    <t>Kabel cat.5e UTP vnitřní</t>
  </si>
  <si>
    <t>330</t>
  </si>
  <si>
    <t>Pol160</t>
  </si>
  <si>
    <t>332</t>
  </si>
  <si>
    <t>Pol161</t>
  </si>
  <si>
    <t>Úložný systém (např.úchyty,žlaby..) (společný s SK)</t>
  </si>
  <si>
    <t>334</t>
  </si>
  <si>
    <t>Pol162</t>
  </si>
  <si>
    <t>Úložný systém do stěn - trubky (např. FXP 25)</t>
  </si>
  <si>
    <t>336</t>
  </si>
  <si>
    <t>338</t>
  </si>
  <si>
    <t>Pol163</t>
  </si>
  <si>
    <t>Krabice univerzální 68mm</t>
  </si>
  <si>
    <t>340</t>
  </si>
  <si>
    <t>Pol164</t>
  </si>
  <si>
    <t>342</t>
  </si>
  <si>
    <t>344</t>
  </si>
  <si>
    <t>Poznámka k položce:_x000D_
Montáž úložného systému (v systému SK)</t>
  </si>
  <si>
    <t>346</t>
  </si>
  <si>
    <t>348</t>
  </si>
  <si>
    <t>Pol165</t>
  </si>
  <si>
    <t>350</t>
  </si>
  <si>
    <t>Pol166</t>
  </si>
  <si>
    <t>352</t>
  </si>
  <si>
    <t>Pol167</t>
  </si>
  <si>
    <t>354</t>
  </si>
  <si>
    <t>Pol168</t>
  </si>
  <si>
    <t>356</t>
  </si>
  <si>
    <t>179</t>
  </si>
  <si>
    <t>358</t>
  </si>
  <si>
    <t>Pol169</t>
  </si>
  <si>
    <t>360</t>
  </si>
  <si>
    <t>742-7</t>
  </si>
  <si>
    <t>P+S - Dorozumívací zařízení S+P (IP)</t>
  </si>
  <si>
    <t>181</t>
  </si>
  <si>
    <t>Pol170</t>
  </si>
  <si>
    <t>Hlavní terminál</t>
  </si>
  <si>
    <t>362</t>
  </si>
  <si>
    <t>Poznámka k položce:_x000D_
TZ 4/ 3.np-S4, blok-S5</t>
  </si>
  <si>
    <t>Pol171</t>
  </si>
  <si>
    <t>Napájecí zdroj + lokální server</t>
  </si>
  <si>
    <t>364</t>
  </si>
  <si>
    <t>183</t>
  </si>
  <si>
    <t>Pol172</t>
  </si>
  <si>
    <t>SW licence provozu účastníka</t>
  </si>
  <si>
    <t>366</t>
  </si>
  <si>
    <t>Pol173</t>
  </si>
  <si>
    <t>SW databáze historie volání</t>
  </si>
  <si>
    <t>368</t>
  </si>
  <si>
    <t>185</t>
  </si>
  <si>
    <t>Pol174</t>
  </si>
  <si>
    <t>SW aktivace sdruženého provozu</t>
  </si>
  <si>
    <t>370</t>
  </si>
  <si>
    <t>Pol175</t>
  </si>
  <si>
    <t>Kabel k terminálu (2m)</t>
  </si>
  <si>
    <t>372</t>
  </si>
  <si>
    <t>187</t>
  </si>
  <si>
    <t>Pol176</t>
  </si>
  <si>
    <t>Adaptér k terminálu</t>
  </si>
  <si>
    <t>374</t>
  </si>
  <si>
    <t>Pol177</t>
  </si>
  <si>
    <t>Kabel telefonní přípojky</t>
  </si>
  <si>
    <t>376</t>
  </si>
  <si>
    <t>189</t>
  </si>
  <si>
    <t>Pol178</t>
  </si>
  <si>
    <t>Univerzální police 19´´/1U</t>
  </si>
  <si>
    <t>378</t>
  </si>
  <si>
    <t>Pol179</t>
  </si>
  <si>
    <t>Analog/VoIP brána</t>
  </si>
  <si>
    <t>380</t>
  </si>
  <si>
    <t>191</t>
  </si>
  <si>
    <t>Pol180</t>
  </si>
  <si>
    <t>Telefonní interface</t>
  </si>
  <si>
    <t>382</t>
  </si>
  <si>
    <t>Pol181</t>
  </si>
  <si>
    <t>Zásuvka terminálu</t>
  </si>
  <si>
    <t>384</t>
  </si>
  <si>
    <t>193</t>
  </si>
  <si>
    <t>Pol182</t>
  </si>
  <si>
    <t>Přenosný analogový přístroj</t>
  </si>
  <si>
    <t>386</t>
  </si>
  <si>
    <t>Pol183</t>
  </si>
  <si>
    <t>Telefonní zásunka IN - OUT</t>
  </si>
  <si>
    <t>388</t>
  </si>
  <si>
    <t>195</t>
  </si>
  <si>
    <t>Pol184</t>
  </si>
  <si>
    <t>Datový switch 24 portů19"</t>
  </si>
  <si>
    <t>390</t>
  </si>
  <si>
    <t>Pol185</t>
  </si>
  <si>
    <t>Napájecí injektor 16 portů/19"</t>
  </si>
  <si>
    <t>392</t>
  </si>
  <si>
    <t>197</t>
  </si>
  <si>
    <t>Pol186</t>
  </si>
  <si>
    <t>Napájecí injektor 24 portů/19"</t>
  </si>
  <si>
    <t>394</t>
  </si>
  <si>
    <t>Pol187</t>
  </si>
  <si>
    <t>Terminál sestry (hlídání dveří)</t>
  </si>
  <si>
    <t>396</t>
  </si>
  <si>
    <t>199</t>
  </si>
  <si>
    <t>Pol188</t>
  </si>
  <si>
    <t>Magnetický kontakt (hlídání dveří)</t>
  </si>
  <si>
    <t>398</t>
  </si>
  <si>
    <t>Pol189</t>
  </si>
  <si>
    <t>Svítidlo signalizační LED</t>
  </si>
  <si>
    <t>400</t>
  </si>
  <si>
    <t>201</t>
  </si>
  <si>
    <t>Pol190</t>
  </si>
  <si>
    <t>Pokojový terminál s displejem</t>
  </si>
  <si>
    <t>402</t>
  </si>
  <si>
    <t>Pol191</t>
  </si>
  <si>
    <t>Tlačítko rušení volání</t>
  </si>
  <si>
    <t>404</t>
  </si>
  <si>
    <t>203</t>
  </si>
  <si>
    <t>Pol192</t>
  </si>
  <si>
    <t>Pokojový terminál hovorový</t>
  </si>
  <si>
    <t>406</t>
  </si>
  <si>
    <t>Pol193</t>
  </si>
  <si>
    <t>Zásuvka pacienta s držákem a reproduktorem</t>
  </si>
  <si>
    <t>408</t>
  </si>
  <si>
    <t>205</t>
  </si>
  <si>
    <t>Pol194</t>
  </si>
  <si>
    <t>Terminál pac. s tlačítke volání ošetřovatelky</t>
  </si>
  <si>
    <t>410</t>
  </si>
  <si>
    <t>Pol195</t>
  </si>
  <si>
    <t>Držák kabelu na hrazdu</t>
  </si>
  <si>
    <t>412</t>
  </si>
  <si>
    <t>207</t>
  </si>
  <si>
    <t>Pol196</t>
  </si>
  <si>
    <t>Tlačítko nouzového volání</t>
  </si>
  <si>
    <t>414</t>
  </si>
  <si>
    <t>Pol197</t>
  </si>
  <si>
    <t>Táhlo nouzového volání</t>
  </si>
  <si>
    <t>416</t>
  </si>
  <si>
    <t>209</t>
  </si>
  <si>
    <t>Pol198</t>
  </si>
  <si>
    <t>Táhlo a tlačítko nouzového volání</t>
  </si>
  <si>
    <t>418</t>
  </si>
  <si>
    <t>Pol199</t>
  </si>
  <si>
    <t>Služební terminál vchod</t>
  </si>
  <si>
    <t>420</t>
  </si>
  <si>
    <t>211</t>
  </si>
  <si>
    <t>Pol200</t>
  </si>
  <si>
    <t>Konektor vč.ochrany a proměření RJ45</t>
  </si>
  <si>
    <t>422</t>
  </si>
  <si>
    <t>Pol201</t>
  </si>
  <si>
    <t>Patch kabel 0,3m</t>
  </si>
  <si>
    <t>424</t>
  </si>
  <si>
    <t>213</t>
  </si>
  <si>
    <t>Pol202</t>
  </si>
  <si>
    <t>Opakovač</t>
  </si>
  <si>
    <t>426</t>
  </si>
  <si>
    <t>Pol203</t>
  </si>
  <si>
    <t>Audio zásuvka</t>
  </si>
  <si>
    <t>428</t>
  </si>
  <si>
    <t>215</t>
  </si>
  <si>
    <t>Pol204</t>
  </si>
  <si>
    <t>Odborná demontáž stávajícího systému</t>
  </si>
  <si>
    <t>430</t>
  </si>
  <si>
    <t>Pol205</t>
  </si>
  <si>
    <t>432</t>
  </si>
  <si>
    <t>217</t>
  </si>
  <si>
    <t>Pol206</t>
  </si>
  <si>
    <t>Napájecí zdroj + server</t>
  </si>
  <si>
    <t>434</t>
  </si>
  <si>
    <t>Pol207</t>
  </si>
  <si>
    <t>436</t>
  </si>
  <si>
    <t>219</t>
  </si>
  <si>
    <t>Pol208</t>
  </si>
  <si>
    <t>438</t>
  </si>
  <si>
    <t>Pol209</t>
  </si>
  <si>
    <t>440</t>
  </si>
  <si>
    <t>221</t>
  </si>
  <si>
    <t>Pol210</t>
  </si>
  <si>
    <t>442</t>
  </si>
  <si>
    <t>Pol211</t>
  </si>
  <si>
    <t>444</t>
  </si>
  <si>
    <t>223</t>
  </si>
  <si>
    <t>Pol212</t>
  </si>
  <si>
    <t>446</t>
  </si>
  <si>
    <t>Pol213</t>
  </si>
  <si>
    <t>448</t>
  </si>
  <si>
    <t>225</t>
  </si>
  <si>
    <t>Pol214</t>
  </si>
  <si>
    <t>450</t>
  </si>
  <si>
    <t>Pol215</t>
  </si>
  <si>
    <t>452</t>
  </si>
  <si>
    <t>227</t>
  </si>
  <si>
    <t>Pol216</t>
  </si>
  <si>
    <t>454</t>
  </si>
  <si>
    <t>Pol217</t>
  </si>
  <si>
    <t>456</t>
  </si>
  <si>
    <t>229</t>
  </si>
  <si>
    <t>Pol218</t>
  </si>
  <si>
    <t>458</t>
  </si>
  <si>
    <t>Pol219</t>
  </si>
  <si>
    <t>460</t>
  </si>
  <si>
    <t>231</t>
  </si>
  <si>
    <t>Pol220</t>
  </si>
  <si>
    <t>462</t>
  </si>
  <si>
    <t>Pol221</t>
  </si>
  <si>
    <t>464</t>
  </si>
  <si>
    <t>233</t>
  </si>
  <si>
    <t>Pol222</t>
  </si>
  <si>
    <t>466</t>
  </si>
  <si>
    <t>Pol223</t>
  </si>
  <si>
    <t>468</t>
  </si>
  <si>
    <t>235</t>
  </si>
  <si>
    <t>Pol224</t>
  </si>
  <si>
    <t>Pokojový terminál s hovorem</t>
  </si>
  <si>
    <t>470</t>
  </si>
  <si>
    <t>Pol225</t>
  </si>
  <si>
    <t>Pokojový terminál s s displejem</t>
  </si>
  <si>
    <t>472</t>
  </si>
  <si>
    <t>237</t>
  </si>
  <si>
    <t>Pol226</t>
  </si>
  <si>
    <t>474</t>
  </si>
  <si>
    <t>Pol227</t>
  </si>
  <si>
    <t>476</t>
  </si>
  <si>
    <t>239</t>
  </si>
  <si>
    <t>Pol228</t>
  </si>
  <si>
    <t>Terminál pac. s disp. ovl, sv. a serv. volání</t>
  </si>
  <si>
    <t>478</t>
  </si>
  <si>
    <t>Pol229</t>
  </si>
  <si>
    <t>480</t>
  </si>
  <si>
    <t>241</t>
  </si>
  <si>
    <t>Pol230</t>
  </si>
  <si>
    <t>Táhlo nebo tlačítko nouzového volání</t>
  </si>
  <si>
    <t>482</t>
  </si>
  <si>
    <t>Pol231</t>
  </si>
  <si>
    <t>Služební terminál Vchod</t>
  </si>
  <si>
    <t>484</t>
  </si>
  <si>
    <t>243</t>
  </si>
  <si>
    <t>Pol232</t>
  </si>
  <si>
    <t>486</t>
  </si>
  <si>
    <t>Pol233</t>
  </si>
  <si>
    <t>UNI rádio server</t>
  </si>
  <si>
    <t>488</t>
  </si>
  <si>
    <t>245</t>
  </si>
  <si>
    <t>Pol234</t>
  </si>
  <si>
    <t>490</t>
  </si>
  <si>
    <t>Pol235</t>
  </si>
  <si>
    <t>492</t>
  </si>
  <si>
    <t>247</t>
  </si>
  <si>
    <t>Pol236</t>
  </si>
  <si>
    <t>494</t>
  </si>
  <si>
    <t>Pol237</t>
  </si>
  <si>
    <t>Kontrola vedení</t>
  </si>
  <si>
    <t>496</t>
  </si>
  <si>
    <t>249</t>
  </si>
  <si>
    <t>Pol238</t>
  </si>
  <si>
    <t>Instalace a konfigurace systému</t>
  </si>
  <si>
    <t>498</t>
  </si>
  <si>
    <t>Pol239</t>
  </si>
  <si>
    <t>Kontrolní provoz,zaškolení</t>
  </si>
  <si>
    <t>500</t>
  </si>
  <si>
    <t>251</t>
  </si>
  <si>
    <t>502</t>
  </si>
  <si>
    <t>Pol240</t>
  </si>
  <si>
    <t>Instalační krabice pod omítku 68mm</t>
  </si>
  <si>
    <t>504</t>
  </si>
  <si>
    <t>253</t>
  </si>
  <si>
    <t>Pol241</t>
  </si>
  <si>
    <t>Instalační krabice do omítky (dvojitá)</t>
  </si>
  <si>
    <t>506</t>
  </si>
  <si>
    <t>Pol242</t>
  </si>
  <si>
    <t>Instalační krabice do omítky (trojitá)</t>
  </si>
  <si>
    <t>508</t>
  </si>
  <si>
    <t>255</t>
  </si>
  <si>
    <t>Pol243</t>
  </si>
  <si>
    <t>Trubka pod omítku 16mm</t>
  </si>
  <si>
    <t>510</t>
  </si>
  <si>
    <t>Pol244</t>
  </si>
  <si>
    <t>Trubka pod omítku 32mm</t>
  </si>
  <si>
    <t>257</t>
  </si>
  <si>
    <t>Pol245</t>
  </si>
  <si>
    <t>Vruty, hmoždinky,</t>
  </si>
  <si>
    <t>514</t>
  </si>
  <si>
    <t>Pol246</t>
  </si>
  <si>
    <t>Drobný instalační materiál</t>
  </si>
  <si>
    <t>516</t>
  </si>
  <si>
    <t>259</t>
  </si>
  <si>
    <t>Pol247</t>
  </si>
  <si>
    <t>Sádra štukaterská</t>
  </si>
  <si>
    <t>kg</t>
  </si>
  <si>
    <t>518</t>
  </si>
  <si>
    <t>520</t>
  </si>
  <si>
    <t>261</t>
  </si>
  <si>
    <t>522</t>
  </si>
  <si>
    <t>Pol248</t>
  </si>
  <si>
    <t>524</t>
  </si>
  <si>
    <t>263</t>
  </si>
  <si>
    <t>Pol249</t>
  </si>
  <si>
    <t>Instalační krabice do omítky 68mm dvojitá + trojitá</t>
  </si>
  <si>
    <t>526</t>
  </si>
  <si>
    <t>Pol250</t>
  </si>
  <si>
    <t>528</t>
  </si>
  <si>
    <t>265</t>
  </si>
  <si>
    <t>Pol251</t>
  </si>
  <si>
    <t>530</t>
  </si>
  <si>
    <t>Pol252</t>
  </si>
  <si>
    <t>Rýhy do zdi</t>
  </si>
  <si>
    <t>532</t>
  </si>
  <si>
    <t>267</t>
  </si>
  <si>
    <t>Pol253</t>
  </si>
  <si>
    <t>Prostupy zdivem</t>
  </si>
  <si>
    <t>534</t>
  </si>
  <si>
    <t>Pol254</t>
  </si>
  <si>
    <t>536</t>
  </si>
  <si>
    <t>269</t>
  </si>
  <si>
    <t>Pol255</t>
  </si>
  <si>
    <t>Pomocné práce</t>
  </si>
  <si>
    <t>538</t>
  </si>
  <si>
    <t>Pol256</t>
  </si>
  <si>
    <t>Datový kabel FTP cat.5e do trubek LSZH</t>
  </si>
  <si>
    <t>540</t>
  </si>
  <si>
    <t>271</t>
  </si>
  <si>
    <t>Pol257</t>
  </si>
  <si>
    <t>Napájecí kabel 3x1,5</t>
  </si>
  <si>
    <t>542</t>
  </si>
  <si>
    <t>Pol258</t>
  </si>
  <si>
    <t>Vodič protahovací</t>
  </si>
  <si>
    <t>544</t>
  </si>
  <si>
    <t>273</t>
  </si>
  <si>
    <t>Pol259</t>
  </si>
  <si>
    <t>Datový kabel FTP cat 5e</t>
  </si>
  <si>
    <t>546</t>
  </si>
  <si>
    <t>Pol260</t>
  </si>
  <si>
    <t>Napájecí kabel</t>
  </si>
  <si>
    <t>548</t>
  </si>
  <si>
    <t>275</t>
  </si>
  <si>
    <t>Pol261</t>
  </si>
  <si>
    <t>Protahovací kabel AZ 2,5</t>
  </si>
  <si>
    <t>550</t>
  </si>
  <si>
    <t>Pol262</t>
  </si>
  <si>
    <t>552</t>
  </si>
  <si>
    <t>277</t>
  </si>
  <si>
    <t>554</t>
  </si>
  <si>
    <t>556</t>
  </si>
  <si>
    <t>279</t>
  </si>
  <si>
    <t>Pol263</t>
  </si>
  <si>
    <t>558</t>
  </si>
  <si>
    <t>Pol264</t>
  </si>
  <si>
    <t>Kontrolní dny na stavbě</t>
  </si>
  <si>
    <t>560</t>
  </si>
  <si>
    <t>281</t>
  </si>
  <si>
    <t>Pol265</t>
  </si>
  <si>
    <t>Ekologická likvidace odpadu</t>
  </si>
  <si>
    <t>562</t>
  </si>
  <si>
    <t>Pol266</t>
  </si>
  <si>
    <t>564</t>
  </si>
  <si>
    <t>283</t>
  </si>
  <si>
    <t>Pol267</t>
  </si>
  <si>
    <t>566</t>
  </si>
  <si>
    <t>742-OST</t>
  </si>
  <si>
    <t>742-100</t>
  </si>
  <si>
    <t>-1208716521</t>
  </si>
  <si>
    <t>04 - zdravotechnické instalace</t>
  </si>
  <si>
    <t xml:space="preserve">    1 - Zemní práce</t>
  </si>
  <si>
    <t xml:space="preserve">    4 - Vodorovné konstrukce</t>
  </si>
  <si>
    <t xml:space="preserve">    8 - Trubní vedení</t>
  </si>
  <si>
    <t xml:space="preserve">    721 - Zdravotechnika - vnitřní kanalizace</t>
  </si>
  <si>
    <t xml:space="preserve">    722 - Zdravotechnika - vnitřní vodovod</t>
  </si>
  <si>
    <t xml:space="preserve">    725 - Zdravotechnika - zařizovací předměty</t>
  </si>
  <si>
    <t>Zemní práce</t>
  </si>
  <si>
    <t>M001</t>
  </si>
  <si>
    <t>Zemní práce pro potrubí kanalizace, obsahující : sejmují humosní vrstvy 100 mm výkop rýh hloubky do 230 cm, horniny  3 obsyp potrubí prohozenou sypaninou se zrny do 4 mm,  se zhutněním  odvoz přebytečné zeminy do 50 m zásyp rýh sypaninou se zhutněním humu, pažení</t>
  </si>
  <si>
    <t>bm</t>
  </si>
  <si>
    <t>505505063</t>
  </si>
  <si>
    <t>M0011</t>
  </si>
  <si>
    <t>Zemní práce, obsahující : výkop rýh hloubky do 150 cm, horniny 3 pažení a odpažení stěn rýh výkopu obsyp potrubí prohozenou sypaninou se zrny do 4 mm,  se zhutněním  odvoz přebytečné zeminy do 50 m zásyp rýh sypaninou se zhutněním</t>
  </si>
  <si>
    <t>2024175554</t>
  </si>
  <si>
    <t>9,5+17,5</t>
  </si>
  <si>
    <t>M0012</t>
  </si>
  <si>
    <t>Zemní práce, obsahující : výkop rýh hloubky do 175 cm, horniny 3 pažení a odpažení stěn rýh výkopu obsyp potrubí prohozenou sypaninou se zrny do 4 mm,  se zhutněním  odvoz přebytečné zeminy do 50 m zásyp rýh sypaninou se zhutněním</t>
  </si>
  <si>
    <t>-1872070675</t>
  </si>
  <si>
    <t>M0013</t>
  </si>
  <si>
    <t>Zemní práce, obsahující : výkop rýh hloubky do 200 cm, horniny 3 pažení a odpažení stěn rýh výkopu obsyp potrubí prohozenou sypaninou se zrny do 4 mm,  se zhutněním  odvoz přebytečné zeminy do 50 m zásyp rýh sypaninou se zhutněním</t>
  </si>
  <si>
    <t>-685428485</t>
  </si>
  <si>
    <t>Vodorovné konstrukce</t>
  </si>
  <si>
    <t>451572111</t>
  </si>
  <si>
    <t>Lože pod potrubí, stoky a drobné objekty v otevřeném výkopu z kameniva drobného těženého 0 až 4 mm</t>
  </si>
  <si>
    <t>-506976670</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</si>
  <si>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</si>
  <si>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3*1*0,1</t>
  </si>
  <si>
    <t>Trubní vedení</t>
  </si>
  <si>
    <t>871315221</t>
  </si>
  <si>
    <t>Kanalizační potrubí z tvrdého PVC v otevřeném výkopu ve sklonu do 20 %, hladkého plnostěnného jednovrstvého, tuhost třídy SN 8 DN 160</t>
  </si>
  <si>
    <t>-366100127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</si>
  <si>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</si>
  <si>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892351111</t>
  </si>
  <si>
    <t>Tlakové zkoušky vodou na potrubí DN 150 nebo 200</t>
  </si>
  <si>
    <t>680040102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</si>
  <si>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</si>
  <si>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892372111</t>
  </si>
  <si>
    <t>Tlakové zkoušky vodou zabezpečení konců potrubí při tlakových zkouškách DN do 300</t>
  </si>
  <si>
    <t>920754158</t>
  </si>
  <si>
    <t>895501501</t>
  </si>
  <si>
    <t>Zaústění kanalizačního potrubí PVC KG 150 mm do stávající šachty splaškové kanalizace, vysekání-vybourání otvoru pro napojení potrubí, napojení-osazení potrubí a vodotěsné zabetonování potrubí</t>
  </si>
  <si>
    <t>-1008754846</t>
  </si>
  <si>
    <t>1883084230</t>
  </si>
  <si>
    <t>4,297*2 'Přepočtené koeficientem množství</t>
  </si>
  <si>
    <t>287191219</t>
  </si>
  <si>
    <t>1977964047</t>
  </si>
  <si>
    <t>998276101</t>
  </si>
  <si>
    <t>Přesun hmot pro trubní vedení hloubené z trub z plastických hmot nebo sklolaminátových pro vodovody nebo kanalizace v otevřeném výkopu dopravní vzdálenost do 15 m</t>
  </si>
  <si>
    <t>2100214923</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</si>
  <si>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</si>
  <si>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t>
  </si>
  <si>
    <t>Zdravotechnika - vnitřní kanalizace</t>
  </si>
  <si>
    <t>721100911</t>
  </si>
  <si>
    <t>Opravy potrubí hrdlového zazátkování hrdla kanalizačního potrubí</t>
  </si>
  <si>
    <t>700886740</t>
  </si>
  <si>
    <t>3+1</t>
  </si>
  <si>
    <t>721140802</t>
  </si>
  <si>
    <t>Demontáž potrubí z litinových trub odpadních nebo dešťových do DN 100</t>
  </si>
  <si>
    <t>-982308905</t>
  </si>
  <si>
    <t>721171808</t>
  </si>
  <si>
    <t>Demontáž potrubí z novodurových trub odpadních nebo připojovacích přes 75 do D 114</t>
  </si>
  <si>
    <t>1715873832</t>
  </si>
  <si>
    <t xml:space="preserve">Poznámka k souboru cen:_x000D_
1. Demontáž plstěných pásů se oceňuje cenami souboru cen 722 18-18 Demontáž plstěných pásů z trub, části B 02._x000D_
</t>
  </si>
  <si>
    <t>721173401</t>
  </si>
  <si>
    <t>Potrubí z plastových trub PVC SN4 svodné (ležaté) DN 110</t>
  </si>
  <si>
    <t>-1782124268</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</si>
  <si>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</si>
  <si>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18,1+13,8</t>
  </si>
  <si>
    <t>721173402</t>
  </si>
  <si>
    <t>Potrubí z plastových trub PVC SN4 svodné (ležaté) DN 125</t>
  </si>
  <si>
    <t>-803639966</t>
  </si>
  <si>
    <t>721173403</t>
  </si>
  <si>
    <t>Potrubí z plastových trub PVC SN4 svodné (ležaté) DN 160</t>
  </si>
  <si>
    <t>-1610181643</t>
  </si>
  <si>
    <t>721175202</t>
  </si>
  <si>
    <t>Potrubí z plastových trub polypropylenové tlumící zvuk třívrstvé připojovací DN 40</t>
  </si>
  <si>
    <t>-531826608</t>
  </si>
  <si>
    <t>721175203</t>
  </si>
  <si>
    <t>Potrubí z plastových trub polypropylenové tlumící zvuk třívrstvé připojovací DN 50</t>
  </si>
  <si>
    <t>495013360</t>
  </si>
  <si>
    <t>26,3+6,8+10,2</t>
  </si>
  <si>
    <t>721175211</t>
  </si>
  <si>
    <t>Potrubí z plastových trub polypropylenové tlumící zvuk třívrstvé odpadní (svislé) DN 75</t>
  </si>
  <si>
    <t>-1817116436</t>
  </si>
  <si>
    <t>721175212</t>
  </si>
  <si>
    <t>Potrubí z plastových trub polypropylenové tlumící zvuk třívrstvé odpadní (svislé) DN 110</t>
  </si>
  <si>
    <t>1164727205</t>
  </si>
  <si>
    <t>721175213</t>
  </si>
  <si>
    <t>Potrubí z plastových trub polypropylenové tlumící zvuk třívrstvé odpadní (svislé) DN 125</t>
  </si>
  <si>
    <t>161767288</t>
  </si>
  <si>
    <t>28614692</t>
  </si>
  <si>
    <t>čistící kus kanalizační PP třívrstvý zvukově izolovaný DN 75</t>
  </si>
  <si>
    <t>767124471</t>
  </si>
  <si>
    <t>28614693</t>
  </si>
  <si>
    <t>čistící kus kanalizační PP třívrstvý zvukově izolovaný DN 110</t>
  </si>
  <si>
    <t>1202233239</t>
  </si>
  <si>
    <t>28614694</t>
  </si>
  <si>
    <t>čistící kus kanalizační PP třívrstvý zvukově izolovaný DN 125</t>
  </si>
  <si>
    <t>1659611359</t>
  </si>
  <si>
    <t>721175205</t>
  </si>
  <si>
    <t>Potrubí z plastových trub polypropylenové tlumící zvuk třívrstvé připojovací DN 110</t>
  </si>
  <si>
    <t>1643877095</t>
  </si>
  <si>
    <t>721194104</t>
  </si>
  <si>
    <t>Vyměření přípojek na potrubí vyvedení a upevnění odpadních výpustek DN 40</t>
  </si>
  <si>
    <t>-881093100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</si>
  <si>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</si>
  <si>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</si>
  <si>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</si>
  <si>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-1026915011</t>
  </si>
  <si>
    <t>721194109</t>
  </si>
  <si>
    <t>Vyměření přípojek na potrubí vyvedení a upevnění odpadních výpustek DN 100</t>
  </si>
  <si>
    <t>-1311666155</t>
  </si>
  <si>
    <t>M019</t>
  </si>
  <si>
    <t>Napojení na stávající potrubí kanalizace  v  1.PP,                                                         na potrubí z odpadní litiny hrdlové DN 75/70,                                                             pozice  -   4, 51, 52</t>
  </si>
  <si>
    <t>-1108547761</t>
  </si>
  <si>
    <t>M020</t>
  </si>
  <si>
    <t>Napojení na stávající potrubí kanalizace  v  1.PP,                                                         na potrubí z odpadní litiny hrdlové DN 110/100,                                                             pozice  -   5</t>
  </si>
  <si>
    <t>-1082577612</t>
  </si>
  <si>
    <t>M021</t>
  </si>
  <si>
    <t>Napojení na stávající potrubí kanalizace                                                           ve stropu 1.NP/1.PP,  na potrubí    DN  110/110,                                                              pozice  -   11, 12</t>
  </si>
  <si>
    <t>1304116054</t>
  </si>
  <si>
    <t>M022</t>
  </si>
  <si>
    <t>Napojení na stávající potrubí kanalizace                                                           ve stropu 1.NP/1.PP,  na potrubí    DN  125/125,                                                              pozice  -   13</t>
  </si>
  <si>
    <t>-1087847495</t>
  </si>
  <si>
    <t>M023</t>
  </si>
  <si>
    <t>Napojení potrubí připojovacího (od svodu 61 vedeného pod stropem 1.PP) do kanalizačního potrubí v šatnách s provedením odbočné tvarovky na stávajícím potrubí DN75-110/50 mm</t>
  </si>
  <si>
    <t>1879598482</t>
  </si>
  <si>
    <t>721290111</t>
  </si>
  <si>
    <t>Zkouška těsnosti kanalizace v objektech vodou do DN 125</t>
  </si>
  <si>
    <t>-1755583037</t>
  </si>
  <si>
    <t xml:space="preserve">Poznámka k souboru cen:_x000D_
1. V ceně -0123 není započteno dodání média; jeho dodávka se oceňuje ve specifikaci._x000D_
</t>
  </si>
  <si>
    <t>721290112</t>
  </si>
  <si>
    <t>Zkouška těsnosti kanalizace v objektech vodou DN 150 nebo DN 200</t>
  </si>
  <si>
    <t>-100649507</t>
  </si>
  <si>
    <t>721290113</t>
  </si>
  <si>
    <t>Zkouška těsnosti kanalizace v objektech vodou DN 250 nebo DN 300</t>
  </si>
  <si>
    <t>1905003747</t>
  </si>
  <si>
    <t>721290821</t>
  </si>
  <si>
    <t>Vnitrostaveništní přemístění vybouraných (demontovaných) hmot vnitřní kanalizace vodorovně do 100 m v objektech výšky do 6 m</t>
  </si>
  <si>
    <t>-1878723948</t>
  </si>
  <si>
    <t>998721101</t>
  </si>
  <si>
    <t>Přesun hmot pro vnitřní kanalizace stanovený z hmotnosti přesunovaného materiálu vodorovná dopravní vzdálenost do 50 m v objektech výšky do 6 m</t>
  </si>
  <si>
    <t>535805509</t>
  </si>
  <si>
    <t>998721181</t>
  </si>
  <si>
    <t>Přesun hmot pro vnitřní kanalizace stanovený z hmotnosti přesunovaného materiálu Příplatek k ceně za přesun prováděný bez použití mechanizace pro jakoukoliv výšku objektu</t>
  </si>
  <si>
    <t>638072193</t>
  </si>
  <si>
    <t>722</t>
  </si>
  <si>
    <t>Zdravotechnika - vnitřní vodovod</t>
  </si>
  <si>
    <t>722130233</t>
  </si>
  <si>
    <t>Potrubí z ocelových trubek pozinkovaných závitových svařovaných běžných DN 25</t>
  </si>
  <si>
    <t>-1364614372</t>
  </si>
  <si>
    <t>722130234</t>
  </si>
  <si>
    <t>Potrubí z ocelových trubek pozinkovaných závitových svařovaných běžných DN 32</t>
  </si>
  <si>
    <t>-979081887</t>
  </si>
  <si>
    <t>722130235</t>
  </si>
  <si>
    <t>Potrubí z ocelových trubek pozinkovaných závitových svařovaných běžných DN 40</t>
  </si>
  <si>
    <t>85630459</t>
  </si>
  <si>
    <t>4,1+3,2+17,5</t>
  </si>
  <si>
    <t>722130803</t>
  </si>
  <si>
    <t>Demontáž potrubí z ocelových trubek pozinkovaných závitových přes 40 do DN 50</t>
  </si>
  <si>
    <t>331252233</t>
  </si>
  <si>
    <t>722174002</t>
  </si>
  <si>
    <t>Potrubí z plastových trubek z polypropylenu (PPR) svařovaných polyfuzně PN 16 (SDR 7,4) D 20 x 2,8</t>
  </si>
  <si>
    <t>-348139453</t>
  </si>
  <si>
    <t xml:space="preserve">Poznámka k souboru cen:_x000D_
1. V cenách -4001 až -4088 jsou započteny náklady na montáž a dodávku potrubí a tvarovek._x000D_
</t>
  </si>
  <si>
    <t>15,3+8,2+3,2+95,4+119,4</t>
  </si>
  <si>
    <t>722174003</t>
  </si>
  <si>
    <t>Potrubí z plastových trubek z polypropylenu (PPR) svařovaných polyfuzně PN 16 (SDR 7,4) D 25 x 3,5</t>
  </si>
  <si>
    <t>-1525868</t>
  </si>
  <si>
    <t>24,6+9,3+17,1+11,4</t>
  </si>
  <si>
    <t>722174004</t>
  </si>
  <si>
    <t>Potrubí z plastových trubek z polypropylenu (PPR) svařovaných polyfuzně PN 16 (SDR 7,4) D 32 x 4,4</t>
  </si>
  <si>
    <t>-254947713</t>
  </si>
  <si>
    <t>19,8+12,8</t>
  </si>
  <si>
    <t>722174005</t>
  </si>
  <si>
    <t>Potrubí z plastových trubek z polypropylenu (PPR) svařovaných polyfuzně PN 16 (SDR 7,4) D 40 x 5,5</t>
  </si>
  <si>
    <t>1110688554</t>
  </si>
  <si>
    <t>14,2+6,2+21,4</t>
  </si>
  <si>
    <t>722174007</t>
  </si>
  <si>
    <t>Potrubí z plastových trubek z polypropylenu (PPR) svařovaných polyfuzně PN 16 (SDR 7,4) D 63 x 8,6</t>
  </si>
  <si>
    <t>918542192</t>
  </si>
  <si>
    <t>722181233</t>
  </si>
  <si>
    <t>Ochrana potrubí termoizolačními trubicemi z pěnového polyetylenu PE přilepenými v příčných a podélných spojích, tloušťky izolace přes 9 do 13 mm, vnitřního průměru izolace DN přes 45 do 63 mm</t>
  </si>
  <si>
    <t>-1196076526</t>
  </si>
  <si>
    <t xml:space="preserve">Poznámka k souboru cen:_x000D_
1. V cenách -1211 až -1256 jsou započteny i náklady na dodání tepelně izolačních trubic._x000D_
</t>
  </si>
  <si>
    <t>26,3+6,8+39,3+10,2</t>
  </si>
  <si>
    <t>722181234</t>
  </si>
  <si>
    <t>Ochrana potrubí termoizolačními trubicemi z pěnového polyetylenu PE přilepenými v příčných a podélných spojích, tloušťky izolace přes 9 do 13 mm, vnitřního průměru izolace DN přes 63 do 89 mm</t>
  </si>
  <si>
    <t>-1808175282</t>
  </si>
  <si>
    <t>722181235</t>
  </si>
  <si>
    <t>Ochrana potrubí termoizolačními trubicemi z pěnového polyetylenu PE přilepenými v příčných a podélných spojích, tloušťky izolace přes 9 do 13 mm, vnitřního průměru izolace DN přes 89 mm</t>
  </si>
  <si>
    <t>2022164890</t>
  </si>
  <si>
    <t>13,8+21,4+4,2+3,8</t>
  </si>
  <si>
    <t>722181241</t>
  </si>
  <si>
    <t>Ochrana potrubí termoizolačními trubicemi z pěnového polyetylenu PE přilepenými v příčných a podélných spojích, tloušťky izolace přes 13 do 20 mm, vnitřního průměru izolace DN do 22 mm</t>
  </si>
  <si>
    <t>2016756344</t>
  </si>
  <si>
    <t>722181242</t>
  </si>
  <si>
    <t>Ochrana potrubí termoizolačními trubicemi z pěnového polyetylenu PE přilepenými v příčných a podélných spojích, tloušťky izolace přes 13 do 20 mm, vnitřního průměru izolace DN přes 22 do 45 mm</t>
  </si>
  <si>
    <t>-1954480177</t>
  </si>
  <si>
    <t>62,4+32,6+41,8+4,7+4,1+2+3,2+17,5</t>
  </si>
  <si>
    <t>722181243</t>
  </si>
  <si>
    <t>Ochrana potrubí termoizolačními trubicemi z pěnového polyetylenu PE přilepenými v příčných a podélných spojích, tloušťky izolace přes 13 do 20 mm, vnitřního průměru izolace DN přes 45 do 63 mm</t>
  </si>
  <si>
    <t>-1744223194</t>
  </si>
  <si>
    <t>722220231</t>
  </si>
  <si>
    <t>Armatury s jedním závitem přechodové tvarovky PPR, PN 20 (SDR 6) s kovovým závitem vnitřním přechodky dGK D 20 x G 1/2</t>
  </si>
  <si>
    <t>-1315278249</t>
  </si>
  <si>
    <t xml:space="preserve">Poznámka k souboru cen:_x000D_
1. Cenami -9101 až -9106 nelze oceňovat montáž nástěnek._x000D_
2. V cenách –0111 až -0122 je započteno i vyvedení a upevnění výpustek._x000D_
</t>
  </si>
  <si>
    <t>722220232</t>
  </si>
  <si>
    <t>Armatury s jedním závitem přechodové tvarovky PPR, PN 20 (SDR 6) s kovovým závitem vnitřním přechodky dGK D 25 x G 3/4</t>
  </si>
  <si>
    <t>1454742344</t>
  </si>
  <si>
    <t>722230104</t>
  </si>
  <si>
    <t>Armatury se dvěma závity ventily přímé G 5/4</t>
  </si>
  <si>
    <t>-1363189389</t>
  </si>
  <si>
    <t>722240101</t>
  </si>
  <si>
    <t>Armatury z plastických hmot ventily (PPR) přímé DN 20</t>
  </si>
  <si>
    <t>-893238197</t>
  </si>
  <si>
    <t>722240102</t>
  </si>
  <si>
    <t>Armatury z plastických hmot ventily (PPR) přímé DN 25</t>
  </si>
  <si>
    <t>-1192893033</t>
  </si>
  <si>
    <t>722240121</t>
  </si>
  <si>
    <t>Armatury z plastických hmot kohouty (PPR) kulové DN 16</t>
  </si>
  <si>
    <t>1596463693</t>
  </si>
  <si>
    <t>722240122</t>
  </si>
  <si>
    <t>Armatury z plastických hmot kohouty (PPR) kulové DN 20</t>
  </si>
  <si>
    <t>-1437191312</t>
  </si>
  <si>
    <t>4+2</t>
  </si>
  <si>
    <t>722240123</t>
  </si>
  <si>
    <t>Armatury z plastických hmot kohouty (PPR) kulové DN 25</t>
  </si>
  <si>
    <t>-1730244300</t>
  </si>
  <si>
    <t>6+4</t>
  </si>
  <si>
    <t>722240124</t>
  </si>
  <si>
    <t>Armatury z plastických hmot kohouty (PPR) kulové DN 32</t>
  </si>
  <si>
    <t>-801861689</t>
  </si>
  <si>
    <t>2+2</t>
  </si>
  <si>
    <t>722240125</t>
  </si>
  <si>
    <t>Armatury z plastických hmot kohouty (PPR) kulové DN 40</t>
  </si>
  <si>
    <t>-1289933770</t>
  </si>
  <si>
    <t>M027</t>
  </si>
  <si>
    <t>Napojení na potrubí rozvodů vody pod stropem 1.NP                                                    - vedené ze 2.NP   ------   D 20 mm   --   A, S</t>
  </si>
  <si>
    <t>677622322</t>
  </si>
  <si>
    <t>M028</t>
  </si>
  <si>
    <t>Napojení na potrubí rozvodů vody pod stropem 1.NP                                                    - vedené ze 2.NP   ------   D 25 mm   --   A, A, B , R</t>
  </si>
  <si>
    <t>405888392</t>
  </si>
  <si>
    <t>M029</t>
  </si>
  <si>
    <t>Napojení na potrubí rozvodů vody pod stropem 1.NP                                                    - vedené ze 2.NP   ------   D 32 mm   --   B, B, R, R, S</t>
  </si>
  <si>
    <t>474176131</t>
  </si>
  <si>
    <t>M030</t>
  </si>
  <si>
    <t>Napojení na potrubí rozvodů vody pod stropem 1.NP                                                    - vedené ze 2.NP   ------   D 40 mm   --   S</t>
  </si>
  <si>
    <t>-490014487</t>
  </si>
  <si>
    <t>M031</t>
  </si>
  <si>
    <t>Napojení na stávající potrubí rozvodů vody,                                                                   pod stropem  v 1.PP   -----    D 20 mm   -- Da, Da, Da, stávající</t>
  </si>
  <si>
    <t>-600844580</t>
  </si>
  <si>
    <t>M032</t>
  </si>
  <si>
    <t>Napojení na stávající potrubí rozvodů vody,                                                                   pod stropem  v 1.PP   -----    D 25 mm   --   A</t>
  </si>
  <si>
    <t>465199223</t>
  </si>
  <si>
    <t>M033</t>
  </si>
  <si>
    <t>Napojení na stávající potrubí rozvodů vody,                                                                   pod stropem  v 1.PP   -----    D 32 mm   --   A,A, stávající, stávající</t>
  </si>
  <si>
    <t>-1072865275</t>
  </si>
  <si>
    <t>M034</t>
  </si>
  <si>
    <t>Napojení na stávající potrubí rozvodů vody,                                                                   pod stropem  v 1.PP   -----    D 63 mm</t>
  </si>
  <si>
    <t>-1680109387</t>
  </si>
  <si>
    <t>M035</t>
  </si>
  <si>
    <t>Napojení na stávající potrubí rozvodů vody ve stropu                                                nebo pod stropem 1.PP a to na nově instalované potrubí rekonstrukce šaten --- D 25 mm   ---   S, R</t>
  </si>
  <si>
    <t>-994008984</t>
  </si>
  <si>
    <t>M036</t>
  </si>
  <si>
    <t>Napojení na stávající potrubí rozvodů vody ve stropu                                                nebo pod stropem 1.PP a to na nově instalované potrubí rekonstrukce šaten --- D 40 mm   ---   S, S, R, R</t>
  </si>
  <si>
    <t>394338849</t>
  </si>
  <si>
    <t>M037</t>
  </si>
  <si>
    <t>Vysazení odbočky PPR, D 32 mm  pro pozici "A"                                                                                      na stávajícím potrubí  PPR D 63 mm, pod stropem 1.PP</t>
  </si>
  <si>
    <t>-1757567259</t>
  </si>
  <si>
    <t>M038</t>
  </si>
  <si>
    <t>Vysazení odbočky PPR, D 40 mm  pro insalační kanálek                                                                                      na stávajícím potrubí  PPR D 63 mm, pod stropem 1.PP</t>
  </si>
  <si>
    <t>-1841827423</t>
  </si>
  <si>
    <t>M039</t>
  </si>
  <si>
    <t>Napojení na potrubí rozvodů požární vody pod stropem 1.NP                                                    - vedené ze 2.NP   ------   potrubí ocelové, DN 32 mm</t>
  </si>
  <si>
    <t>-106535896</t>
  </si>
  <si>
    <t>M040</t>
  </si>
  <si>
    <t>Napojení na stávající potrubí rozvodů požární vody,                                                                   pod stropem v 1.PP   -----    potrubí ocelové, DN 40 mm</t>
  </si>
  <si>
    <t>1857975878</t>
  </si>
  <si>
    <t>M041</t>
  </si>
  <si>
    <t>Vysazení odbočky DN 40 mm (6/4") na stávajícím ocelovém potrubí DN 50 mm pro  "P1"  -  pod stropem 1.PP</t>
  </si>
  <si>
    <t>1735699566</t>
  </si>
  <si>
    <t>722250133</t>
  </si>
  <si>
    <t>Požární příslušenství a armatury hydrantový systém s tvarově stálou hadicí celoplechový D 25 x 30 m</t>
  </si>
  <si>
    <t>soubor</t>
  </si>
  <si>
    <t>687163973</t>
  </si>
  <si>
    <t>722290226</t>
  </si>
  <si>
    <t>Zkoušky, proplach a desinfekce vodovodního potrubí zkoušky těsnosti vodovodního potrubí závitového do DN 50</t>
  </si>
  <si>
    <t>1066445642</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</si>
  <si>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</si>
  <si>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381,3+31,5</t>
  </si>
  <si>
    <t>722290234</t>
  </si>
  <si>
    <t>Zkoušky, proplach a desinfekce vodovodního potrubí proplach a desinfekce vodovodního potrubí do DN 80</t>
  </si>
  <si>
    <t>1788211316</t>
  </si>
  <si>
    <t>998722101</t>
  </si>
  <si>
    <t>Přesun hmot pro vnitřní vodovod stanovený z hmotnosti přesunovaného materiálu vodorovná dopravní vzdálenost do 50 m v objektech výšky do 6 m</t>
  </si>
  <si>
    <t>48833193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</si>
  <si>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</si>
  <si>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998722181</t>
  </si>
  <si>
    <t>Přesun hmot pro vnitřní vodovod stanovený z hmotnosti přesunovaného materiálu Příplatek k ceně za přesun prováděný bez použití mechanizace pro jakoukoliv výšku objektu</t>
  </si>
  <si>
    <t>-278259160</t>
  </si>
  <si>
    <t>725</t>
  </si>
  <si>
    <t>Zdravotechnika - zařizovací předměty</t>
  </si>
  <si>
    <t>725110811</t>
  </si>
  <si>
    <t>Demontáž klozetů splachovacích s nádrží nebo tlakovým splachovačem</t>
  </si>
  <si>
    <t>1974967520</t>
  </si>
  <si>
    <t>725210821</t>
  </si>
  <si>
    <t>Demontáž umyvadel bez výtokových armatur umyvadel</t>
  </si>
  <si>
    <t>-398261172</t>
  </si>
  <si>
    <t>21"výkres číslo D.1.1.b.1</t>
  </si>
  <si>
    <t>725310823</t>
  </si>
  <si>
    <t>Demontáž dřezů jednodílných bez výtokových armatur vestavěných v kuchyňských sestavách</t>
  </si>
  <si>
    <t>871246912</t>
  </si>
  <si>
    <t>725810811</t>
  </si>
  <si>
    <t>Demontáž výtokových ventilů nástěnných</t>
  </si>
  <si>
    <t>-1805103693</t>
  </si>
  <si>
    <t>725820801</t>
  </si>
  <si>
    <t>Demontáž baterií nástěnných do G 3/4</t>
  </si>
  <si>
    <t>1337223946</t>
  </si>
  <si>
    <t>21+3"výkres číslo D.1.1.b.1</t>
  </si>
  <si>
    <t>725855055</t>
  </si>
  <si>
    <t>Demontáž hydrantových skříní s výzbrojí</t>
  </si>
  <si>
    <t>-1650560439</t>
  </si>
  <si>
    <t>725860811</t>
  </si>
  <si>
    <t>Demontáž zápachových uzávěrek pro zařizovací předměty jednoduchých</t>
  </si>
  <si>
    <t>-508070647</t>
  </si>
  <si>
    <t>M002</t>
  </si>
  <si>
    <t>Klozet diturvitový,  závěsný,                                                                                             s ovládacím panelem a instalační kostrou,                                                                     a připojením studené vo</t>
  </si>
  <si>
    <t>-480815488</t>
  </si>
  <si>
    <t>M003</t>
  </si>
  <si>
    <t>Klozetové prkénko ze zesíleného plastu</t>
  </si>
  <si>
    <t>1713747225</t>
  </si>
  <si>
    <t>M004</t>
  </si>
  <si>
    <t>Umyvadlo - "U1" - diturvitové půlkruhové, délky 600 mm,                                                                    s krytem sifonu-polosloup,                                                                                       a instalačními úchy</t>
  </si>
  <si>
    <t>739895301</t>
  </si>
  <si>
    <t>M005</t>
  </si>
  <si>
    <t>Umyvadlo - "U2" - diturvitové půlkruhové, délky 600 mm,                                                                    s krytem sifonu-polosloup,                                                                                       a instalačními úchy</t>
  </si>
  <si>
    <t>-955956277</t>
  </si>
  <si>
    <t>M006</t>
  </si>
  <si>
    <t>Umyvadlo - "U3" - diturvitové půlkruhové, délky 600 mm,                                                                    s krytem sifonu-polosloup,                                                                                       a instalačními úchy</t>
  </si>
  <si>
    <t>1180096250</t>
  </si>
  <si>
    <t>M007</t>
  </si>
  <si>
    <t>Umyvadlo - "U4" - diturvitové půlkruhové, délky 600 mm,                                                                    s krytem sifonu-polosloup,                                                                                       a instalačními úchy</t>
  </si>
  <si>
    <t>-1704940812</t>
  </si>
  <si>
    <t>M008</t>
  </si>
  <si>
    <t>Zápachová uzávěrka umyvadlová  - D 40 mm, Clik-Clak</t>
  </si>
  <si>
    <t>-1221773262</t>
  </si>
  <si>
    <t>M009</t>
  </si>
  <si>
    <t>Rohové ventily - ½“,  pro studenou vodu</t>
  </si>
  <si>
    <t>-1782014006</t>
  </si>
  <si>
    <t>M010</t>
  </si>
  <si>
    <t>Rohové ventily - ½“,  pro teplou užitkovou vodu</t>
  </si>
  <si>
    <t>-1860514245</t>
  </si>
  <si>
    <t>M011</t>
  </si>
  <si>
    <t>Umyvadlová stojánková páková baterie - ½“,                                                                           včetně připojovacích hadiček</t>
  </si>
  <si>
    <t>-1730442132</t>
  </si>
  <si>
    <t>M012</t>
  </si>
  <si>
    <t>Dřez  nerezový jednodílný levý, s odkapovou plochou,                                                 instalovaný  do linky</t>
  </si>
  <si>
    <t>-1080202906</t>
  </si>
  <si>
    <t>M013</t>
  </si>
  <si>
    <t>Zápachová uzávěrka dřezová  -  D 50 mm,   Clik-Clak</t>
  </si>
  <si>
    <t>-1488858033</t>
  </si>
  <si>
    <t>1283473202</t>
  </si>
  <si>
    <t>271733204</t>
  </si>
  <si>
    <t>M014</t>
  </si>
  <si>
    <t>Dřezová stojánková páková baterie - ½“ , s delším raménkem,                                                                       včetně připojovacích hadiček</t>
  </si>
  <si>
    <t>193274926</t>
  </si>
  <si>
    <t>M015</t>
  </si>
  <si>
    <t>Dřez nerezový dvoudílný velikosti 90x40 cm, nerezový,                                                 instalovaný  do linky</t>
  </si>
  <si>
    <t>1098995983</t>
  </si>
  <si>
    <t>-842429918</t>
  </si>
  <si>
    <t>912743446</t>
  </si>
  <si>
    <t>1533122885</t>
  </si>
  <si>
    <t>M016</t>
  </si>
  <si>
    <t>Dřezová stojánková páková baterie - ½“, s delším raménkem,                                                                                                                       včetně připojovacích hadiček</t>
  </si>
  <si>
    <t>-781819951</t>
  </si>
  <si>
    <t>M017</t>
  </si>
  <si>
    <t>Zápachová uzávěrka speciální D 50 mm, s volnou hladinou,                                                         pro odtok kondenzátu od vzduchotechnické jednotky</t>
  </si>
  <si>
    <t>-375491051</t>
  </si>
  <si>
    <t>M018</t>
  </si>
  <si>
    <t>Tlaková hadice plastová zelená propletená textilií DN 25 (DN 1"),                 délky do 500 cm,  s koncovkami,                                                                                     pro napojení odtoku od vzduchotechniky,</t>
  </si>
  <si>
    <t>860264285</t>
  </si>
  <si>
    <t>998725201</t>
  </si>
  <si>
    <t>Přesun hmot pro zařizovací předměty stanovený procentní sazbou (%) z ceny vodorovná dopravní vzdálenost do 50 m v objektech výšky do 6 m</t>
  </si>
  <si>
    <t>%</t>
  </si>
  <si>
    <t>-42186127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</si>
  <si>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</si>
  <si>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M024</t>
  </si>
  <si>
    <t>Požární prostupy pro potrubí požárně dělícím stropem                                                               mezi 1.NP a 1.PP,  pro celé podlaží,                                                                           výpomoc akreditované firmy</t>
  </si>
  <si>
    <t>704487147</t>
  </si>
  <si>
    <t>M025</t>
  </si>
  <si>
    <t>Požární prostupy pro potrubí požárně dělícími stěnami,                                                     v  1.NP, pro celé podlaží</t>
  </si>
  <si>
    <t>1757941757</t>
  </si>
  <si>
    <t>M026</t>
  </si>
  <si>
    <t>Požární prostupy pro potrubí požárně dělícími stěnami                                                  v instalačních šachtách, pro celé podlaží -                                                                                     - výpomoc akreditované f</t>
  </si>
  <si>
    <t>2122903191</t>
  </si>
  <si>
    <t>05 - ústřední vytápění</t>
  </si>
  <si>
    <t xml:space="preserve">    730 - Ústřední vytápění</t>
  </si>
  <si>
    <t>730</t>
  </si>
  <si>
    <t>Ústřední vytápění</t>
  </si>
  <si>
    <t>730101501</t>
  </si>
  <si>
    <t>Materiál na zaslepení stoupaček - dodávka jako celek</t>
  </si>
  <si>
    <t>730101502</t>
  </si>
  <si>
    <t>Vodoinstalaterské práce</t>
  </si>
  <si>
    <t>730101503</t>
  </si>
  <si>
    <t>Doprava + přesun hmot + likvidace suti</t>
  </si>
  <si>
    <t>730101510</t>
  </si>
  <si>
    <t>Termostatický ventil 1/2, 3/4, dodávka a montáž</t>
  </si>
  <si>
    <t>730101511</t>
  </si>
  <si>
    <t>Termostatická hlavice, dodávka a montáž</t>
  </si>
  <si>
    <t>730101512</t>
  </si>
  <si>
    <t>Šroubení uzavíratelné 1/2, 3/4, dodávka a montáž</t>
  </si>
  <si>
    <t>730101513</t>
  </si>
  <si>
    <t>Držáky topení osazení na chemickou kotvu</t>
  </si>
  <si>
    <t>730101514</t>
  </si>
  <si>
    <t>Přechody lisovací 1/2, 3/4, dodávka a montáž</t>
  </si>
  <si>
    <t>730101515</t>
  </si>
  <si>
    <t>Trubka topenářská CU 18mm (1/2) dodávka a montáž</t>
  </si>
  <si>
    <t>730101516</t>
  </si>
  <si>
    <t>Trubka topenářská CU 22mm (3/4) dodávka a montáž</t>
  </si>
  <si>
    <t>730101517</t>
  </si>
  <si>
    <t>Demontáž topení</t>
  </si>
  <si>
    <t>730101518</t>
  </si>
  <si>
    <t>Montáž radiátorů</t>
  </si>
  <si>
    <t>730101519</t>
  </si>
  <si>
    <t>Doprava + přesun hmot</t>
  </si>
  <si>
    <t>06 - vzduchotechnika</t>
  </si>
  <si>
    <t>D1 - Zařízení č.1 – Odvětrání hygienického zázemí  - 1.NP</t>
  </si>
  <si>
    <t>D2 - Zařízení č.3 – Vzduchové clony V 1.NP</t>
  </si>
  <si>
    <t>D4 - Zařízení č.4 – Větrání pokojů v 1.NP</t>
  </si>
  <si>
    <t>D3 - Společné pro všechna zařízení</t>
  </si>
  <si>
    <t>Zařízení č.1 – Odvětrání hygienického zázemí  - 1.NP</t>
  </si>
  <si>
    <t>1.1</t>
  </si>
  <si>
    <t>Dvouotáčkový ventilátor TD 500/160 Diagonální Q=400m3/h, Pext=170 Pa včetně doběhu, manžet a zpětné klapky RSK 160 (hluk max. 33 dB)</t>
  </si>
  <si>
    <t>1.2</t>
  </si>
  <si>
    <t>Ventilátor axiální 200 CRZ, Q=80m3/h, Pext=30 Pa, včetně doběhu a zpětné klapky</t>
  </si>
  <si>
    <t>1.3</t>
  </si>
  <si>
    <t>Ventilátor axiální 300 CRZ, Q=200m3/h, Pext=35 Pa, včetně doběhu a zpětné klapky</t>
  </si>
  <si>
    <t>1.4</t>
  </si>
  <si>
    <t>tlumič hluku MAA160/600</t>
  </si>
  <si>
    <t>1.5</t>
  </si>
  <si>
    <t>žaluziová klapka PER 160</t>
  </si>
  <si>
    <t>1.6</t>
  </si>
  <si>
    <t>regulační klapka ruční O 160</t>
  </si>
  <si>
    <t>1.7</t>
  </si>
  <si>
    <t>protipožární klapka 160x160, odolnost 30 min., ruční, teplotní a s elektromagnetem AC 230 V s koncovým spínačem ("ZAVŘENO")</t>
  </si>
  <si>
    <t>1.12</t>
  </si>
  <si>
    <t>talířový ventil O 160</t>
  </si>
  <si>
    <t>1.13</t>
  </si>
  <si>
    <t>talířový ventil O 140</t>
  </si>
  <si>
    <t>destička s nátrubkem pro odvod kondenzátu</t>
  </si>
  <si>
    <t>zvukově izolovaná hadice O 160, O 140, O125</t>
  </si>
  <si>
    <t>Kruhové potrubí pozink rovné O 125, O 140, O 160</t>
  </si>
  <si>
    <t>Kruhové potrubí pozink tvarovky</t>
  </si>
  <si>
    <t>Tepelná izolace minerální vlnou 20 mm povrch Alfol připevňovaná na potrubí pomocí trnů, spoje přelepeny Al páskou</t>
  </si>
  <si>
    <t>zprovoznění zařízení, zkouška provozu, zaregulování, měření</t>
  </si>
  <si>
    <t>Zařízení č.3 – Vzduchové clony V 1.NP</t>
  </si>
  <si>
    <t>3.1</t>
  </si>
  <si>
    <t>vzduchová clona bez ohřevu PA 2520A (délka 2m) včetně regul.sady SireACZ a konzolí PA2 PF20</t>
  </si>
  <si>
    <t>prokabelování VZT se systémem EPS</t>
  </si>
  <si>
    <t>zprovoznění zařízení, zkouška provozu, zprovoznění, měření</t>
  </si>
  <si>
    <t>Zařízení č.4 – Větrání pokojů v 1.NP</t>
  </si>
  <si>
    <t>4.6</t>
  </si>
  <si>
    <t>protipožární klapka 200x200, odolnost 30 min., ruční, teplotní a s elektromagnetem AC 230 V s koncovým spínačem ("ZAVŘENO")</t>
  </si>
  <si>
    <t>4.7</t>
  </si>
  <si>
    <t>4.8</t>
  </si>
  <si>
    <t>regulační klapka ruční 200x200</t>
  </si>
  <si>
    <t>4.10</t>
  </si>
  <si>
    <t>regulační klapka O 140</t>
  </si>
  <si>
    <t>4.11</t>
  </si>
  <si>
    <t>Vyústka dvouřadá včetně regulace NOVA- A-2-2-400x100-R1-UR</t>
  </si>
  <si>
    <t>4.12</t>
  </si>
  <si>
    <t>Vyústka jednořadá včetně regulace NOVA- A-1-2-400x100-R1-UR</t>
  </si>
  <si>
    <t>4.13</t>
  </si>
  <si>
    <t>4.14</t>
  </si>
  <si>
    <t>nástavec s lemem 400x100/150 na čtyřhranné potrubí</t>
  </si>
  <si>
    <t>nástavec s lemem 400x100/150 na Spiro potrubí</t>
  </si>
  <si>
    <t>Čtyřhranné potrubí pozink sk. 1 rovné 200/200, 160/160</t>
  </si>
  <si>
    <t>Čtyřhranné potrubí pozink sk. 1 tvarovky</t>
  </si>
  <si>
    <t>Kruhové potrubí pozink rovné o 140, O 160</t>
  </si>
  <si>
    <t>Společné pro všechna zařízení</t>
  </si>
  <si>
    <t>Spojovací, těsnící a závěsný materiál (….% z D potrubí)</t>
  </si>
  <si>
    <t>Štítky pro značení zařízení a elementů</t>
  </si>
  <si>
    <t>projekt skutečného stavu</t>
  </si>
  <si>
    <t>funkční zkouška 24 h</t>
  </si>
  <si>
    <t>Doprava (….% z D)</t>
  </si>
  <si>
    <t>POŽÁRNÍ KLAPKA (200/200)</t>
  </si>
  <si>
    <t>POŽÁRNÍ IZOLACI EI 30</t>
  </si>
  <si>
    <t>Pol999</t>
  </si>
  <si>
    <t>Montáž</t>
  </si>
  <si>
    <t>07 - medicinální plyny</t>
  </si>
  <si>
    <t>M - Práce a dodávky M</t>
  </si>
  <si>
    <t xml:space="preserve">    23-M - Montáže potrubí</t>
  </si>
  <si>
    <t>Práce a dodávky M</t>
  </si>
  <si>
    <t>23-M</t>
  </si>
  <si>
    <t>Montáže potrubí</t>
  </si>
  <si>
    <t>Pol268</t>
  </si>
  <si>
    <t>měděná trubka 8x1</t>
  </si>
  <si>
    <t>Pol269</t>
  </si>
  <si>
    <t>měděná trubka 12x1</t>
  </si>
  <si>
    <t>Pol270</t>
  </si>
  <si>
    <t>měděná trubka 18x1</t>
  </si>
  <si>
    <t>Pol271</t>
  </si>
  <si>
    <t>prořez trubek 3%</t>
  </si>
  <si>
    <t>Pol272</t>
  </si>
  <si>
    <t>Ag pájka 45+pasta</t>
  </si>
  <si>
    <t>g</t>
  </si>
  <si>
    <t>Pol273</t>
  </si>
  <si>
    <t>chránička potrubí-oc.trubka 21.6x2.6 (0.5m)</t>
  </si>
  <si>
    <t>Pol274</t>
  </si>
  <si>
    <t>chránička potrubí-oc.trubka 31.8x2.6 (0,5m)</t>
  </si>
  <si>
    <t>Pol275</t>
  </si>
  <si>
    <t>tvarovky Cu do pr.18</t>
  </si>
  <si>
    <t>Pol276</t>
  </si>
  <si>
    <t>konzole jednoduchá</t>
  </si>
  <si>
    <t>Pol277</t>
  </si>
  <si>
    <t>značení potrubí</t>
  </si>
  <si>
    <t>Pol278</t>
  </si>
  <si>
    <t>zaslepení potrubí</t>
  </si>
  <si>
    <t>Pol279</t>
  </si>
  <si>
    <t>napojení na stávající rozvod</t>
  </si>
  <si>
    <t>Pol280</t>
  </si>
  <si>
    <t>odstavení části stávajícího rozvodu</t>
  </si>
  <si>
    <t>Pol281</t>
  </si>
  <si>
    <t>ochranný plyn pro pájení Cu trubek</t>
  </si>
  <si>
    <t>Pol282</t>
  </si>
  <si>
    <t>propláchnutí rozvodu dusíkem</t>
  </si>
  <si>
    <t>Pol283</t>
  </si>
  <si>
    <t>úseková tlaková zkouška</t>
  </si>
  <si>
    <t>Pol284</t>
  </si>
  <si>
    <t>závěrečná tlaková zkouška</t>
  </si>
  <si>
    <t>Pol285</t>
  </si>
  <si>
    <t>kulový kohout DN15 vč.šroubení</t>
  </si>
  <si>
    <t>Pol286</t>
  </si>
  <si>
    <t>ventil.krabice pro 1 plyn kompletní do zdi (1xuzav.ventil,1xpřip.zálohy,1xčidlo snímání tlaku)</t>
  </si>
  <si>
    <t>Pol287</t>
  </si>
  <si>
    <t>monitorovací zařízení s dotyk.LCD displejem pro 12 vstupů do zdi, uživatelsky nastavitelné, příprava pro měření spotřeby plynu</t>
  </si>
  <si>
    <t>Pol288</t>
  </si>
  <si>
    <t>lékařský nástěnný panel s terminální jednotkou do zdi</t>
  </si>
  <si>
    <t>Pol289</t>
  </si>
  <si>
    <t>úprava stávající lůžkové rampy pro 2 lůžka (výměna 2 ks RSP AIR za O2)</t>
  </si>
  <si>
    <t>Pol290</t>
  </si>
  <si>
    <t>teleskopická tyč vč.držáku a plenty na zeď</t>
  </si>
  <si>
    <t>Pol291</t>
  </si>
  <si>
    <t>demontáž stávajících lékařských panelů a manometrů</t>
  </si>
  <si>
    <t>Pol292</t>
  </si>
  <si>
    <t>demontáž stávajícího potrubí do pr.18mm</t>
  </si>
  <si>
    <t>Pol293</t>
  </si>
  <si>
    <t>dokumentace skut.stavu (3x paré, 1x CD)</t>
  </si>
  <si>
    <t>Pol294</t>
  </si>
  <si>
    <t>zahájení,ukončení a předání</t>
  </si>
  <si>
    <t>Pol295</t>
  </si>
  <si>
    <t>přesun hmot</t>
  </si>
  <si>
    <t>Pol296</t>
  </si>
  <si>
    <t>zkoušky a revize plynových částí</t>
  </si>
  <si>
    <t>08 - kolejnicový systém</t>
  </si>
  <si>
    <t>0-01</t>
  </si>
  <si>
    <t>1.41. Koupelna ZTP: Kolejnicový systém portálový na ploše cca 2,7 x 3,3m vč.všech povinných komponentů, instalačního materiálu a instalace, kotvení do zdí, nosnost 150kg</t>
  </si>
  <si>
    <t>1100893488</t>
  </si>
  <si>
    <t>0-02</t>
  </si>
  <si>
    <t>1.29. Chodba: Kolejnicový systém portálový na ploše cca 25,3 x 1,9m vč.všech povinných komponentů, instalačního materiálu a instalace, kotvení do zdí, nosnost 150kg</t>
  </si>
  <si>
    <t>1601781617</t>
  </si>
  <si>
    <t>0-03</t>
  </si>
  <si>
    <t>1.26. Pokoj č.5: Kolejnicový systém portálový na ploše cca 5,2 x 5,8m vč.všech povinných komponentů, instalačního materiálu a instalace, kotvení do zdí, nosnost 150kg</t>
  </si>
  <si>
    <t>-924134791</t>
  </si>
  <si>
    <t>0-04</t>
  </si>
  <si>
    <t>1.25. Pokoj č.4: Kolejnicový systém portálový na ploše cca 5,0 x 5,8m vč.všech povinných komponentů, instalačního materiálu a instalace, kotvení do zdí, nosnost 150kg</t>
  </si>
  <si>
    <t>476045421</t>
  </si>
  <si>
    <t>0-05</t>
  </si>
  <si>
    <t>1.24. Pokoj č.3: Kolejnicový systém portálový na ploše cca 3,0 x 5,8m vč.všech povinných komponentů, instalačního materiálu a instalace, kotvení do zdí, nosnost 150kg</t>
  </si>
  <si>
    <t>-424552753</t>
  </si>
  <si>
    <t>VON - vedlejší a ostatní náklady</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</si>
  <si>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</si>
  <si>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</si>
  <si>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</si>
  <si>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</si>
  <si>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</si>
  <si>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 xml:space="preserve">    VRN8 - Přesun stavebních kapacit</t>
  </si>
  <si>
    <t>VRN</t>
  </si>
  <si>
    <t>Vedlejší rozpočtové náklady</t>
  </si>
  <si>
    <t>VRN1</t>
  </si>
  <si>
    <t>Průzkumné, geodetické a projektové práce</t>
  </si>
  <si>
    <t>013254001</t>
  </si>
  <si>
    <t>Dokumentace skutečného provedení stavby prováděna dle vyhlášky č.499/2006 sb. příloha č.7- 3x tištěné paré, 1x elektronicky na CD</t>
  </si>
  <si>
    <t>…</t>
  </si>
  <si>
    <t>1024</t>
  </si>
  <si>
    <t>-197947258</t>
  </si>
  <si>
    <t>VRN3</t>
  </si>
  <si>
    <t>Zařízení staveniště</t>
  </si>
  <si>
    <t>030001000</t>
  </si>
  <si>
    <t>CS ÚRS 2018 02</t>
  </si>
  <si>
    <t>1124042861</t>
  </si>
  <si>
    <t>VRN6</t>
  </si>
  <si>
    <t>Územní vlivy</t>
  </si>
  <si>
    <t>065002000</t>
  </si>
  <si>
    <t>Mimostaveništní doprava materiálů</t>
  </si>
  <si>
    <t>1464489836</t>
  </si>
  <si>
    <t>VRN7</t>
  </si>
  <si>
    <t>Provozní vlivy</t>
  </si>
  <si>
    <t>071002000</t>
  </si>
  <si>
    <t>Provoz investora, třetích osob</t>
  </si>
  <si>
    <t>-1010921196</t>
  </si>
  <si>
    <t>VRN8</t>
  </si>
  <si>
    <t>Přesun stavebních kapacit</t>
  </si>
  <si>
    <t>081002000</t>
  </si>
  <si>
    <t>Doprava zaměstnanců</t>
  </si>
  <si>
    <t>-1747475577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</si>
  <si>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</si>
  <si>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</si>
  <si>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</si>
  <si>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</si>
  <si>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</si>
  <si>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</si>
  <si>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</si>
  <si>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</si>
  <si>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</si>
  <si>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</si>
  <si>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</si>
  <si>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</si>
  <si>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</si>
  <si>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</si>
  <si>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</si>
  <si>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</si>
  <si>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</si>
  <si>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</si>
  <si>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</si>
  <si>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</si>
  <si>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</si>
  <si>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</si>
  <si>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</si>
  <si>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</si>
  <si>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</si>
  <si>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</si>
  <si>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</si>
  <si>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</si>
  <si>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</si>
  <si>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</si>
  <si>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</si>
  <si>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</si>
  <si>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</si>
  <si>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</si>
  <si>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</si>
  <si>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</si>
  <si>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</si>
  <si>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</si>
  <si>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</si>
  <si>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</si>
  <si>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</si>
  <si>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</si>
  <si>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</si>
  <si>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</si>
  <si>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</si>
  <si>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</si>
  <si>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</si>
  <si>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</si>
  <si>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</si>
  <si>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</si>
  <si>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</si>
  <si>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</si>
  <si>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</si>
  <si>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</si>
  <si>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</si>
  <si>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</si>
  <si>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</si>
  <si>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</si>
  <si>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</si>
  <si>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</si>
  <si>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</si>
  <si>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</si>
  <si>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</si>
  <si>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</si>
  <si>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</si>
  <si>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</si>
  <si>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</si>
  <si>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</si>
  <si>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</si>
  <si>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</si>
  <si>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</si>
  <si>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</si>
  <si>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</si>
  <si>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</si>
  <si>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</si>
  <si>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</si>
  <si>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</si>
  <si>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</si>
  <si>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</si>
  <si>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</si>
  <si>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</si>
  <si>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</si>
  <si>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</si>
  <si>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</si>
  <si>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</si>
  <si>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</si>
  <si>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</si>
  <si>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</si>
  <si>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</si>
  <si>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</si>
  <si>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</si>
  <si>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</si>
  <si>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</si>
  <si>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</si>
  <si>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</si>
  <si>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</si>
  <si>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</si>
  <si>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</si>
  <si>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</si>
  <si>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</si>
  <si>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</si>
  <si>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</si>
  <si>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</si>
  <si>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</si>
  <si>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</si>
  <si>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</si>
  <si>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</si>
  <si>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</si>
  <si>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</si>
  <si>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</si>
  <si>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</si>
  <si>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</si>
  <si>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</si>
  <si>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</si>
  <si>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</si>
  <si>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</si>
  <si>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</si>
  <si>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</si>
  <si>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</si>
  <si>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</si>
  <si>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</si>
  <si>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</si>
  <si>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</si>
  <si>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</si>
  <si>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</si>
  <si>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</si>
  <si>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</si>
  <si>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</si>
  <si>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</si>
  <si>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</si>
  <si>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</si>
  <si>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</si>
  <si>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</si>
  <si>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</si>
  <si>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</si>
  <si>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</si>
  <si>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</si>
  <si>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</si>
  <si>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</si>
  <si>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</si>
  <si>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</si>
  <si>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</si>
  <si>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</si>
  <si>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</si>
  <si>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</si>
  <si>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</si>
  <si>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</si>
  <si>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</si>
  <si>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</si>
  <si>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</si>
  <si>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</si>
  <si>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</si>
  <si>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</si>
  <si>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</si>
  <si>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</si>
  <si>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</si>
  <si>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</si>
  <si>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</si>
  <si>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</si>
  <si>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</si>
  <si>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</si>
  <si>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</si>
  <si>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</si>
  <si>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</si>
  <si>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</si>
  <si>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</si>
  <si>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</si>
  <si>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</si>
  <si>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</si>
  <si>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</si>
  <si>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</si>
  <si>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</si>
  <si>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</si>
  <si>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</si>
  <si>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</si>
  <si>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</si>
  <si>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</si>
  <si>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</si>
  <si>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</si>
  <si>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</si>
  <si>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</si>
  <si>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</si>
  <si>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</si>
  <si>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Myčka podložních mís, Velikost cca 600 x 630 x 1300 mm, vodní trysky pro min. 4 urinální lahve, Držák na dvě podložní mísy, nerez provedení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</si>
</sst>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11" fillId="0" borderId="4" xfId="0" applyFont="1" applyBorder="1" applyAlignment="1"/>
    <xf numFmtId="0" fontId="11" fillId="0" borderId="0" xfId="0" applyFont="1" applyAlignment="1">
      <alignment horizontal="left"/>
    </xf>
    <xf numFmtId="0" fontId="11" fillId="0" borderId="0" xfId="0" applyFont="1" applyAlignment="1" applyProtection="1">
      <protection locked="0"/>
    </xf>
    <xf numFmtId="4" fontId="11" fillId="0" borderId="0" xfId="0" applyNumberFormat="1" applyFont="1" applyAlignment="1"/>
    <xf numFmtId="0" fontId="11" fillId="0" borderId="15" xfId="0" applyFont="1" applyBorder="1" applyAlignment="1"/>
    <xf numFmtId="0" fontId="11" fillId="0" borderId="0" xfId="0" applyFont="1" applyBorder="1" applyAlignment="1"/>
    <xf numFmtId="166" fontId="11" fillId="0" borderId="0" xfId="0" applyNumberFormat="1" applyFont="1" applyBorder="1" applyAlignment="1"/>
    <xf numFmtId="166" fontId="11" fillId="0" borderId="16" xfId="0" applyNumberFormat="1" applyFont="1" applyBorder="1" applyAlignment="1"/>
    <xf numFmtId="0" fontId="11" fillId="0" borderId="0" xfId="0" applyFont="1" applyAlignment="1">
      <alignment horizontal="center"/>
    </xf>
    <xf numFmtId="4" fontId="11" fillId="0" borderId="0" xfId="0" applyNumberFormat="1" applyFont="1" applyAlignment="1">
      <alignment vertical="center"/>
    </xf>
    <xf numFmtId="167" fontId="21" fillId="3" borderId="23" xfId="0" applyNumberFormat="1" applyFont="1" applyFill="1" applyBorder="1" applyAlignment="1" applyProtection="1">
      <alignment vertical="center"/>
      <protection locked="0"/>
    </xf>
    <xf numFmtId="0" fontId="35" fillId="3" borderId="20" xfId="0" applyFont="1" applyFill="1" applyBorder="1" applyAlignment="1" applyProtection="1">
      <alignment horizontal="left" vertical="center"/>
      <protection locked="0"/>
    </xf>
    <xf numFmtId="0" fontId="35" fillId="0" borderId="21" xfId="0" applyFont="1" applyBorder="1" applyAlignment="1">
      <alignment horizontal="center"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4" fontId="18" fillId="0" borderId="0" xfId="0" applyNumberFormat="1" applyFont="1" applyAlignment="1">
      <alignment vertical="center"/>
    </xf>
    <xf numFmtId="0" fontId="1"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lignment vertical="center"/>
    </xf>
    <xf numFmtId="0" fontId="0" fillId="0" borderId="6" xfId="0" applyFont="1" applyBorder="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3" fillId="2" borderId="0" xfId="0" applyFont="1" applyFill="1" applyAlignment="1">
      <alignment horizontal="center" vertical="center"/>
    </xf>
    <xf numFmtId="0" fontId="0" fillId="0" borderId="0" xfId="0"/>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5" borderId="8"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3" t="s">
        <v>6</v>
      </c>
      <c r="AS2" s="304"/>
      <c r="AT2" s="304"/>
      <c r="AU2" s="304"/>
      <c r="AV2" s="304"/>
      <c r="AW2" s="304"/>
      <c r="AX2" s="304"/>
      <c r="AY2" s="304"/>
      <c r="AZ2" s="304"/>
      <c r="BA2" s="304"/>
      <c r="BB2" s="304"/>
      <c r="BC2" s="304"/>
      <c r="BD2" s="304"/>
      <c r="BE2" s="304"/>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14" t="s">
        <v>15</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R5" s="21"/>
      <c r="BE5" s="294" t="s">
        <v>16</v>
      </c>
      <c r="BS5" s="18" t="s">
        <v>7</v>
      </c>
    </row>
    <row r="6" spans="1:74" s="1" customFormat="1" ht="36.950000000000003" customHeight="1">
      <c r="B6" s="21"/>
      <c r="D6" s="27" t="s">
        <v>17</v>
      </c>
      <c r="K6" s="315" t="s">
        <v>18</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R6" s="21"/>
      <c r="BE6" s="295"/>
      <c r="BS6" s="18" t="s">
        <v>7</v>
      </c>
    </row>
    <row r="7" spans="1:74" s="1" customFormat="1" ht="12" customHeight="1">
      <c r="B7" s="21"/>
      <c r="D7" s="28" t="s">
        <v>19</v>
      </c>
      <c r="K7" s="26" t="s">
        <v>20</v>
      </c>
      <c r="AK7" s="28" t="s">
        <v>21</v>
      </c>
      <c r="AN7" s="26" t="s">
        <v>3</v>
      </c>
      <c r="AR7" s="21"/>
      <c r="BE7" s="295"/>
      <c r="BS7" s="18" t="s">
        <v>7</v>
      </c>
    </row>
    <row r="8" spans="1:74" s="1" customFormat="1" ht="12" customHeight="1">
      <c r="B8" s="21"/>
      <c r="D8" s="28" t="s">
        <v>22</v>
      </c>
      <c r="K8" s="26" t="s">
        <v>23</v>
      </c>
      <c r="AK8" s="28" t="s">
        <v>24</v>
      </c>
      <c r="AN8" s="29" t="s">
        <v>25</v>
      </c>
      <c r="AR8" s="21"/>
      <c r="BE8" s="295"/>
      <c r="BS8" s="18" t="s">
        <v>7</v>
      </c>
    </row>
    <row r="9" spans="1:74" s="1" customFormat="1" ht="14.45" customHeight="1">
      <c r="B9" s="21"/>
      <c r="AR9" s="21"/>
      <c r="BE9" s="295"/>
      <c r="BS9" s="18" t="s">
        <v>7</v>
      </c>
    </row>
    <row r="10" spans="1:74" s="1" customFormat="1" ht="12" customHeight="1">
      <c r="B10" s="21"/>
      <c r="D10" s="28" t="s">
        <v>26</v>
      </c>
      <c r="AK10" s="28" t="s">
        <v>27</v>
      </c>
      <c r="AN10" s="26" t="s">
        <v>3</v>
      </c>
      <c r="AR10" s="21"/>
      <c r="BE10" s="295"/>
      <c r="BS10" s="18" t="s">
        <v>7</v>
      </c>
    </row>
    <row r="11" spans="1:74" s="1" customFormat="1" ht="18.399999999999999" customHeight="1">
      <c r="B11" s="21"/>
      <c r="E11" s="26" t="s">
        <v>28</v>
      </c>
      <c r="AK11" s="28" t="s">
        <v>29</v>
      </c>
      <c r="AN11" s="26" t="s">
        <v>3</v>
      </c>
      <c r="AR11" s="21"/>
      <c r="BE11" s="295"/>
      <c r="BS11" s="18" t="s">
        <v>7</v>
      </c>
    </row>
    <row r="12" spans="1:74" s="1" customFormat="1" ht="6.95" customHeight="1">
      <c r="B12" s="21"/>
      <c r="AR12" s="21"/>
      <c r="BE12" s="295"/>
      <c r="BS12" s="18" t="s">
        <v>7</v>
      </c>
    </row>
    <row r="13" spans="1:74" s="1" customFormat="1" ht="12" customHeight="1">
      <c r="B13" s="21"/>
      <c r="D13" s="28" t="s">
        <v>30</v>
      </c>
      <c r="AK13" s="28" t="s">
        <v>27</v>
      </c>
      <c r="AN13" s="30" t="s">
        <v>31</v>
      </c>
      <c r="AR13" s="21"/>
      <c r="BE13" s="295"/>
      <c r="BS13" s="18" t="s">
        <v>7</v>
      </c>
    </row>
    <row r="14" spans="1:74" ht="12.75">
      <c r="B14" s="21"/>
      <c r="E14" s="316" t="s">
        <v>31</v>
      </c>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28" t="s">
        <v>29</v>
      </c>
      <c r="AN14" s="30" t="s">
        <v>31</v>
      </c>
      <c r="AR14" s="21"/>
      <c r="BE14" s="295"/>
      <c r="BS14" s="18" t="s">
        <v>7</v>
      </c>
    </row>
    <row r="15" spans="1:74" s="1" customFormat="1" ht="6.95" customHeight="1">
      <c r="B15" s="21"/>
      <c r="AR15" s="21"/>
      <c r="BE15" s="295"/>
      <c r="BS15" s="18" t="s">
        <v>4</v>
      </c>
    </row>
    <row r="16" spans="1:74" s="1" customFormat="1" ht="12" customHeight="1">
      <c r="B16" s="21"/>
      <c r="D16" s="28" t="s">
        <v>32</v>
      </c>
      <c r="AK16" s="28" t="s">
        <v>27</v>
      </c>
      <c r="AN16" s="26" t="s">
        <v>3</v>
      </c>
      <c r="AR16" s="21"/>
      <c r="BE16" s="295"/>
      <c r="BS16" s="18" t="s">
        <v>4</v>
      </c>
    </row>
    <row r="17" spans="1:71" s="1" customFormat="1" ht="18.399999999999999" customHeight="1">
      <c r="B17" s="21"/>
      <c r="E17" s="26" t="s">
        <v>33</v>
      </c>
      <c r="AK17" s="28" t="s">
        <v>29</v>
      </c>
      <c r="AN17" s="26" t="s">
        <v>3</v>
      </c>
      <c r="AR17" s="21"/>
      <c r="BE17" s="295"/>
      <c r="BS17" s="18" t="s">
        <v>34</v>
      </c>
    </row>
    <row r="18" spans="1:71" s="1" customFormat="1" ht="6.95" customHeight="1">
      <c r="B18" s="21"/>
      <c r="AR18" s="21"/>
      <c r="BE18" s="295"/>
      <c r="BS18" s="18" t="s">
        <v>7</v>
      </c>
    </row>
    <row r="19" spans="1:71" s="1" customFormat="1" ht="12" customHeight="1">
      <c r="B19" s="21"/>
      <c r="D19" s="28" t="s">
        <v>35</v>
      </c>
      <c r="AK19" s="28" t="s">
        <v>27</v>
      </c>
      <c r="AN19" s="26" t="s">
        <v>3</v>
      </c>
      <c r="AR19" s="21"/>
      <c r="BE19" s="295"/>
      <c r="BS19" s="18" t="s">
        <v>7</v>
      </c>
    </row>
    <row r="20" spans="1:71" s="1" customFormat="1" ht="18.399999999999999" customHeight="1">
      <c r="B20" s="21"/>
      <c r="E20" s="26" t="s">
        <v>28</v>
      </c>
      <c r="AK20" s="28" t="s">
        <v>29</v>
      </c>
      <c r="AN20" s="26" t="s">
        <v>3</v>
      </c>
      <c r="AR20" s="21"/>
      <c r="BE20" s="295"/>
      <c r="BS20" s="18" t="s">
        <v>4</v>
      </c>
    </row>
    <row r="21" spans="1:71" s="1" customFormat="1" ht="6.95" customHeight="1">
      <c r="B21" s="21"/>
      <c r="AR21" s="21"/>
      <c r="BE21" s="295"/>
    </row>
    <row r="22" spans="1:71" s="1" customFormat="1" ht="12" customHeight="1">
      <c r="B22" s="21"/>
      <c r="D22" s="28" t="s">
        <v>36</v>
      </c>
      <c r="AR22" s="21"/>
      <c r="BE22" s="295"/>
    </row>
    <row r="23" spans="1:71" s="1" customFormat="1" ht="51" customHeight="1">
      <c r="B23" s="21"/>
      <c r="E23" s="318" t="s">
        <v>37</v>
      </c>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R23" s="21"/>
      <c r="BE23" s="295"/>
    </row>
    <row r="24" spans="1:71" s="1" customFormat="1" ht="6.95" customHeight="1">
      <c r="B24" s="21"/>
      <c r="AR24" s="21"/>
      <c r="BE24" s="295"/>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5"/>
    </row>
    <row r="26" spans="1:71" s="2" customFormat="1" ht="25.9" customHeight="1">
      <c r="A26" s="33"/>
      <c r="B26" s="34"/>
      <c r="C26" s="33"/>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97">
        <f>ROUND(AG54,2)</f>
        <v>0</v>
      </c>
      <c r="AL26" s="298"/>
      <c r="AM26" s="298"/>
      <c r="AN26" s="298"/>
      <c r="AO26" s="298"/>
      <c r="AP26" s="33"/>
      <c r="AQ26" s="33"/>
      <c r="AR26" s="34"/>
      <c r="BE26" s="295"/>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5"/>
    </row>
    <row r="28" spans="1:71" s="2" customFormat="1" ht="12.75">
      <c r="A28" s="33"/>
      <c r="B28" s="34"/>
      <c r="C28" s="33"/>
      <c r="D28" s="33"/>
      <c r="E28" s="33"/>
      <c r="F28" s="33"/>
      <c r="G28" s="33"/>
      <c r="H28" s="33"/>
      <c r="I28" s="33"/>
      <c r="J28" s="33"/>
      <c r="K28" s="33"/>
      <c r="L28" s="319" t="s">
        <v>39</v>
      </c>
      <c r="M28" s="319"/>
      <c r="N28" s="319"/>
      <c r="O28" s="319"/>
      <c r="P28" s="319"/>
      <c r="Q28" s="33"/>
      <c r="R28" s="33"/>
      <c r="S28" s="33"/>
      <c r="T28" s="33"/>
      <c r="U28" s="33"/>
      <c r="V28" s="33"/>
      <c r="W28" s="319" t="s">
        <v>40</v>
      </c>
      <c r="X28" s="319"/>
      <c r="Y28" s="319"/>
      <c r="Z28" s="319"/>
      <c r="AA28" s="319"/>
      <c r="AB28" s="319"/>
      <c r="AC28" s="319"/>
      <c r="AD28" s="319"/>
      <c r="AE28" s="319"/>
      <c r="AF28" s="33"/>
      <c r="AG28" s="33"/>
      <c r="AH28" s="33"/>
      <c r="AI28" s="33"/>
      <c r="AJ28" s="33"/>
      <c r="AK28" s="319" t="s">
        <v>41</v>
      </c>
      <c r="AL28" s="319"/>
      <c r="AM28" s="319"/>
      <c r="AN28" s="319"/>
      <c r="AO28" s="319"/>
      <c r="AP28" s="33"/>
      <c r="AQ28" s="33"/>
      <c r="AR28" s="34"/>
      <c r="BE28" s="295"/>
    </row>
    <row r="29" spans="1:71" s="3" customFormat="1" ht="14.45" customHeight="1">
      <c r="B29" s="38"/>
      <c r="D29" s="28" t="s">
        <v>42</v>
      </c>
      <c r="F29" s="28" t="s">
        <v>43</v>
      </c>
      <c r="L29" s="320">
        <v>0.21</v>
      </c>
      <c r="M29" s="293"/>
      <c r="N29" s="293"/>
      <c r="O29" s="293"/>
      <c r="P29" s="293"/>
      <c r="W29" s="292">
        <f>ROUND(AZ54, 2)</f>
        <v>0</v>
      </c>
      <c r="X29" s="293"/>
      <c r="Y29" s="293"/>
      <c r="Z29" s="293"/>
      <c r="AA29" s="293"/>
      <c r="AB29" s="293"/>
      <c r="AC29" s="293"/>
      <c r="AD29" s="293"/>
      <c r="AE29" s="293"/>
      <c r="AK29" s="292">
        <f>ROUND(AV54, 2)</f>
        <v>0</v>
      </c>
      <c r="AL29" s="293"/>
      <c r="AM29" s="293"/>
      <c r="AN29" s="293"/>
      <c r="AO29" s="293"/>
      <c r="AR29" s="38"/>
      <c r="BE29" s="296"/>
    </row>
    <row r="30" spans="1:71" s="3" customFormat="1" ht="14.45" customHeight="1">
      <c r="B30" s="38"/>
      <c r="F30" s="28" t="s">
        <v>44</v>
      </c>
      <c r="L30" s="320">
        <v>0.15</v>
      </c>
      <c r="M30" s="293"/>
      <c r="N30" s="293"/>
      <c r="O30" s="293"/>
      <c r="P30" s="293"/>
      <c r="W30" s="292">
        <f>ROUND(BA54, 2)</f>
        <v>0</v>
      </c>
      <c r="X30" s="293"/>
      <c r="Y30" s="293"/>
      <c r="Z30" s="293"/>
      <c r="AA30" s="293"/>
      <c r="AB30" s="293"/>
      <c r="AC30" s="293"/>
      <c r="AD30" s="293"/>
      <c r="AE30" s="293"/>
      <c r="AK30" s="292">
        <f>ROUND(AW54, 2)</f>
        <v>0</v>
      </c>
      <c r="AL30" s="293"/>
      <c r="AM30" s="293"/>
      <c r="AN30" s="293"/>
      <c r="AO30" s="293"/>
      <c r="AR30" s="38"/>
      <c r="BE30" s="296"/>
    </row>
    <row r="31" spans="1:71" s="3" customFormat="1" ht="14.45" hidden="1" customHeight="1">
      <c r="B31" s="38"/>
      <c r="F31" s="28" t="s">
        <v>45</v>
      </c>
      <c r="L31" s="320">
        <v>0.21</v>
      </c>
      <c r="M31" s="293"/>
      <c r="N31" s="293"/>
      <c r="O31" s="293"/>
      <c r="P31" s="293"/>
      <c r="W31" s="292">
        <f>ROUND(BB54, 2)</f>
        <v>0</v>
      </c>
      <c r="X31" s="293"/>
      <c r="Y31" s="293"/>
      <c r="Z31" s="293"/>
      <c r="AA31" s="293"/>
      <c r="AB31" s="293"/>
      <c r="AC31" s="293"/>
      <c r="AD31" s="293"/>
      <c r="AE31" s="293"/>
      <c r="AK31" s="292">
        <v>0</v>
      </c>
      <c r="AL31" s="293"/>
      <c r="AM31" s="293"/>
      <c r="AN31" s="293"/>
      <c r="AO31" s="293"/>
      <c r="AR31" s="38"/>
      <c r="BE31" s="296"/>
    </row>
    <row r="32" spans="1:71" s="3" customFormat="1" ht="14.45" hidden="1" customHeight="1">
      <c r="B32" s="38"/>
      <c r="F32" s="28" t="s">
        <v>46</v>
      </c>
      <c r="L32" s="320">
        <v>0.15</v>
      </c>
      <c r="M32" s="293"/>
      <c r="N32" s="293"/>
      <c r="O32" s="293"/>
      <c r="P32" s="293"/>
      <c r="W32" s="292">
        <f>ROUND(BC54, 2)</f>
        <v>0</v>
      </c>
      <c r="X32" s="293"/>
      <c r="Y32" s="293"/>
      <c r="Z32" s="293"/>
      <c r="AA32" s="293"/>
      <c r="AB32" s="293"/>
      <c r="AC32" s="293"/>
      <c r="AD32" s="293"/>
      <c r="AE32" s="293"/>
      <c r="AK32" s="292">
        <v>0</v>
      </c>
      <c r="AL32" s="293"/>
      <c r="AM32" s="293"/>
      <c r="AN32" s="293"/>
      <c r="AO32" s="293"/>
      <c r="AR32" s="38"/>
      <c r="BE32" s="296"/>
    </row>
    <row r="33" spans="1:57" s="3" customFormat="1" ht="14.45" hidden="1" customHeight="1">
      <c r="B33" s="38"/>
      <c r="F33" s="28" t="s">
        <v>47</v>
      </c>
      <c r="L33" s="320">
        <v>0</v>
      </c>
      <c r="M33" s="293"/>
      <c r="N33" s="293"/>
      <c r="O33" s="293"/>
      <c r="P33" s="293"/>
      <c r="W33" s="292">
        <f>ROUND(BD54, 2)</f>
        <v>0</v>
      </c>
      <c r="X33" s="293"/>
      <c r="Y33" s="293"/>
      <c r="Z33" s="293"/>
      <c r="AA33" s="293"/>
      <c r="AB33" s="293"/>
      <c r="AC33" s="293"/>
      <c r="AD33" s="293"/>
      <c r="AE33" s="293"/>
      <c r="AK33" s="292">
        <v>0</v>
      </c>
      <c r="AL33" s="293"/>
      <c r="AM33" s="293"/>
      <c r="AN33" s="293"/>
      <c r="AO33" s="293"/>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48</v>
      </c>
      <c r="E35" s="41"/>
      <c r="F35" s="41"/>
      <c r="G35" s="41"/>
      <c r="H35" s="41"/>
      <c r="I35" s="41"/>
      <c r="J35" s="41"/>
      <c r="K35" s="41"/>
      <c r="L35" s="41"/>
      <c r="M35" s="41"/>
      <c r="N35" s="41"/>
      <c r="O35" s="41"/>
      <c r="P35" s="41"/>
      <c r="Q35" s="41"/>
      <c r="R35" s="41"/>
      <c r="S35" s="41"/>
      <c r="T35" s="42" t="s">
        <v>49</v>
      </c>
      <c r="U35" s="41"/>
      <c r="V35" s="41"/>
      <c r="W35" s="41"/>
      <c r="X35" s="299" t="s">
        <v>50</v>
      </c>
      <c r="Y35" s="300"/>
      <c r="Z35" s="300"/>
      <c r="AA35" s="300"/>
      <c r="AB35" s="300"/>
      <c r="AC35" s="41"/>
      <c r="AD35" s="41"/>
      <c r="AE35" s="41"/>
      <c r="AF35" s="41"/>
      <c r="AG35" s="41"/>
      <c r="AH35" s="41"/>
      <c r="AI35" s="41"/>
      <c r="AJ35" s="41"/>
      <c r="AK35" s="301">
        <f>SUM(AK26:AK33)</f>
        <v>0</v>
      </c>
      <c r="AL35" s="300"/>
      <c r="AM35" s="300"/>
      <c r="AN35" s="300"/>
      <c r="AO35" s="302"/>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51</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19-0802</v>
      </c>
      <c r="AR44" s="47"/>
    </row>
    <row r="45" spans="1:57" s="5" customFormat="1" ht="36.950000000000003" customHeight="1">
      <c r="B45" s="48"/>
      <c r="C45" s="49" t="s">
        <v>17</v>
      </c>
      <c r="L45" s="311" t="str">
        <f>K6</f>
        <v>Stavební úpravy 2.NP - 3.NP pavilonu A přestavba dětského oddělení na LDN - 3.část - 1.NP</v>
      </c>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22</v>
      </c>
      <c r="D47" s="33"/>
      <c r="E47" s="33"/>
      <c r="F47" s="33"/>
      <c r="G47" s="33"/>
      <c r="H47" s="33"/>
      <c r="I47" s="33"/>
      <c r="J47" s="33"/>
      <c r="K47" s="33"/>
      <c r="L47" s="50" t="str">
        <f>IF(K8="","",K8)</f>
        <v>Jindřichův Hradec</v>
      </c>
      <c r="M47" s="33"/>
      <c r="N47" s="33"/>
      <c r="O47" s="33"/>
      <c r="P47" s="33"/>
      <c r="Q47" s="33"/>
      <c r="R47" s="33"/>
      <c r="S47" s="33"/>
      <c r="T47" s="33"/>
      <c r="U47" s="33"/>
      <c r="V47" s="33"/>
      <c r="W47" s="33"/>
      <c r="X47" s="33"/>
      <c r="Y47" s="33"/>
      <c r="Z47" s="33"/>
      <c r="AA47" s="33"/>
      <c r="AB47" s="33"/>
      <c r="AC47" s="33"/>
      <c r="AD47" s="33"/>
      <c r="AE47" s="33"/>
      <c r="AF47" s="33"/>
      <c r="AG47" s="33"/>
      <c r="AH47" s="33"/>
      <c r="AI47" s="28" t="s">
        <v>24</v>
      </c>
      <c r="AJ47" s="33"/>
      <c r="AK47" s="33"/>
      <c r="AL47" s="33"/>
      <c r="AM47" s="313" t="str">
        <f>IF(AN8= "","",AN8)</f>
        <v>3. 8. 2019</v>
      </c>
      <c r="AN47" s="313"/>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26</v>
      </c>
      <c r="D49" s="33"/>
      <c r="E49" s="33"/>
      <c r="F49" s="33"/>
      <c r="G49" s="33"/>
      <c r="H49" s="33"/>
      <c r="I49" s="33"/>
      <c r="J49" s="33"/>
      <c r="K49" s="33"/>
      <c r="L49" s="4" t="str">
        <f>IF(E11= "","",E11)</f>
        <v xml:space="preserve"> </v>
      </c>
      <c r="M49" s="33"/>
      <c r="N49" s="33"/>
      <c r="O49" s="33"/>
      <c r="P49" s="33"/>
      <c r="Q49" s="33"/>
      <c r="R49" s="33"/>
      <c r="S49" s="33"/>
      <c r="T49" s="33"/>
      <c r="U49" s="33"/>
      <c r="V49" s="33"/>
      <c r="W49" s="33"/>
      <c r="X49" s="33"/>
      <c r="Y49" s="33"/>
      <c r="Z49" s="33"/>
      <c r="AA49" s="33"/>
      <c r="AB49" s="33"/>
      <c r="AC49" s="33"/>
      <c r="AD49" s="33"/>
      <c r="AE49" s="33"/>
      <c r="AF49" s="33"/>
      <c r="AG49" s="33"/>
      <c r="AH49" s="33"/>
      <c r="AI49" s="28" t="s">
        <v>32</v>
      </c>
      <c r="AJ49" s="33"/>
      <c r="AK49" s="33"/>
      <c r="AL49" s="33"/>
      <c r="AM49" s="309" t="str">
        <f>IF(E17="","",E17)</f>
        <v>ATELIER G+G s.r.o.</v>
      </c>
      <c r="AN49" s="310"/>
      <c r="AO49" s="310"/>
      <c r="AP49" s="310"/>
      <c r="AQ49" s="33"/>
      <c r="AR49" s="34"/>
      <c r="AS49" s="305" t="s">
        <v>52</v>
      </c>
      <c r="AT49" s="306"/>
      <c r="AU49" s="52"/>
      <c r="AV49" s="52"/>
      <c r="AW49" s="52"/>
      <c r="AX49" s="52"/>
      <c r="AY49" s="52"/>
      <c r="AZ49" s="52"/>
      <c r="BA49" s="52"/>
      <c r="BB49" s="52"/>
      <c r="BC49" s="52"/>
      <c r="BD49" s="53"/>
      <c r="BE49" s="33"/>
    </row>
    <row r="50" spans="1:91" s="2" customFormat="1" ht="15.2" customHeight="1">
      <c r="A50" s="33"/>
      <c r="B50" s="34"/>
      <c r="C50" s="28" t="s">
        <v>30</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35</v>
      </c>
      <c r="AJ50" s="33"/>
      <c r="AK50" s="33"/>
      <c r="AL50" s="33"/>
      <c r="AM50" s="309" t="str">
        <f>IF(E20="","",E20)</f>
        <v xml:space="preserve"> </v>
      </c>
      <c r="AN50" s="310"/>
      <c r="AO50" s="310"/>
      <c r="AP50" s="310"/>
      <c r="AQ50" s="33"/>
      <c r="AR50" s="34"/>
      <c r="AS50" s="307"/>
      <c r="AT50" s="308"/>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307"/>
      <c r="AT51" s="308"/>
      <c r="AU51" s="54"/>
      <c r="AV51" s="54"/>
      <c r="AW51" s="54"/>
      <c r="AX51" s="54"/>
      <c r="AY51" s="54"/>
      <c r="AZ51" s="54"/>
      <c r="BA51" s="54"/>
      <c r="BB51" s="54"/>
      <c r="BC51" s="54"/>
      <c r="BD51" s="55"/>
      <c r="BE51" s="33"/>
    </row>
    <row r="52" spans="1:91" s="2" customFormat="1" ht="29.25" customHeight="1">
      <c r="A52" s="33"/>
      <c r="B52" s="34"/>
      <c r="C52" s="329" t="s">
        <v>53</v>
      </c>
      <c r="D52" s="325"/>
      <c r="E52" s="325"/>
      <c r="F52" s="325"/>
      <c r="G52" s="325"/>
      <c r="H52" s="56"/>
      <c r="I52" s="324" t="s">
        <v>54</v>
      </c>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6" t="s">
        <v>55</v>
      </c>
      <c r="AH52" s="325"/>
      <c r="AI52" s="325"/>
      <c r="AJ52" s="325"/>
      <c r="AK52" s="325"/>
      <c r="AL52" s="325"/>
      <c r="AM52" s="325"/>
      <c r="AN52" s="324" t="s">
        <v>56</v>
      </c>
      <c r="AO52" s="325"/>
      <c r="AP52" s="325"/>
      <c r="AQ52" s="57" t="s">
        <v>57</v>
      </c>
      <c r="AR52" s="34"/>
      <c r="AS52" s="58" t="s">
        <v>58</v>
      </c>
      <c r="AT52" s="59" t="s">
        <v>59</v>
      </c>
      <c r="AU52" s="59" t="s">
        <v>60</v>
      </c>
      <c r="AV52" s="59" t="s">
        <v>61</v>
      </c>
      <c r="AW52" s="59" t="s">
        <v>62</v>
      </c>
      <c r="AX52" s="59" t="s">
        <v>63</v>
      </c>
      <c r="AY52" s="59" t="s">
        <v>64</v>
      </c>
      <c r="AZ52" s="59" t="s">
        <v>65</v>
      </c>
      <c r="BA52" s="59" t="s">
        <v>66</v>
      </c>
      <c r="BB52" s="59" t="s">
        <v>67</v>
      </c>
      <c r="BC52" s="59" t="s">
        <v>68</v>
      </c>
      <c r="BD52" s="60" t="s">
        <v>69</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70</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327">
        <f>ROUND(SUM(AG55:AG63),2)</f>
        <v>0</v>
      </c>
      <c r="AH54" s="327"/>
      <c r="AI54" s="327"/>
      <c r="AJ54" s="327"/>
      <c r="AK54" s="327"/>
      <c r="AL54" s="327"/>
      <c r="AM54" s="327"/>
      <c r="AN54" s="328">
        <f t="shared" ref="AN54:AN63" si="0">SUM(AG54,AT54)</f>
        <v>0</v>
      </c>
      <c r="AO54" s="328"/>
      <c r="AP54" s="328"/>
      <c r="AQ54" s="68" t="s">
        <v>3</v>
      </c>
      <c r="AR54" s="64"/>
      <c r="AS54" s="69">
        <f>ROUND(SUM(AS55:AS63),2)</f>
        <v>0</v>
      </c>
      <c r="AT54" s="70">
        <f t="shared" ref="AT54:AT63" si="1">ROUND(SUM(AV54:AW54),2)</f>
        <v>0</v>
      </c>
      <c r="AU54" s="71">
        <f>ROUND(SUM(AU55:AU63),5)</f>
        <v>0</v>
      </c>
      <c r="AV54" s="70">
        <f>ROUND(AZ54*L29,2)</f>
        <v>0</v>
      </c>
      <c r="AW54" s="70">
        <f>ROUND(BA54*L30,2)</f>
        <v>0</v>
      </c>
      <c r="AX54" s="70">
        <f>ROUND(BB54*L29,2)</f>
        <v>0</v>
      </c>
      <c r="AY54" s="70">
        <f>ROUND(BC54*L30,2)</f>
        <v>0</v>
      </c>
      <c r="AZ54" s="70">
        <f>ROUND(SUM(AZ55:AZ63),2)</f>
        <v>0</v>
      </c>
      <c r="BA54" s="70">
        <f>ROUND(SUM(BA55:BA63),2)</f>
        <v>0</v>
      </c>
      <c r="BB54" s="70">
        <f>ROUND(SUM(BB55:BB63),2)</f>
        <v>0</v>
      </c>
      <c r="BC54" s="70">
        <f>ROUND(SUM(BC55:BC63),2)</f>
        <v>0</v>
      </c>
      <c r="BD54" s="72">
        <f>ROUND(SUM(BD55:BD63),2)</f>
        <v>0</v>
      </c>
      <c r="BS54" s="73" t="s">
        <v>71</v>
      </c>
      <c r="BT54" s="73" t="s">
        <v>72</v>
      </c>
      <c r="BU54" s="74" t="s">
        <v>73</v>
      </c>
      <c r="BV54" s="73" t="s">
        <v>74</v>
      </c>
      <c r="BW54" s="73" t="s">
        <v>5</v>
      </c>
      <c r="BX54" s="73" t="s">
        <v>75</v>
      </c>
      <c r="CL54" s="73" t="s">
        <v>20</v>
      </c>
    </row>
    <row r="55" spans="1:91" s="7" customFormat="1" ht="16.5" customHeight="1">
      <c r="A55" s="75" t="s">
        <v>76</v>
      </c>
      <c r="B55" s="76"/>
      <c r="C55" s="77"/>
      <c r="D55" s="323" t="s">
        <v>77</v>
      </c>
      <c r="E55" s="323"/>
      <c r="F55" s="323"/>
      <c r="G55" s="323"/>
      <c r="H55" s="323"/>
      <c r="I55" s="78"/>
      <c r="J55" s="323" t="s">
        <v>78</v>
      </c>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1">
        <f>'01 - stavební část'!J30</f>
        <v>0</v>
      </c>
      <c r="AH55" s="322"/>
      <c r="AI55" s="322"/>
      <c r="AJ55" s="322"/>
      <c r="AK55" s="322"/>
      <c r="AL55" s="322"/>
      <c r="AM55" s="322"/>
      <c r="AN55" s="321">
        <f t="shared" si="0"/>
        <v>0</v>
      </c>
      <c r="AO55" s="322"/>
      <c r="AP55" s="322"/>
      <c r="AQ55" s="79" t="s">
        <v>79</v>
      </c>
      <c r="AR55" s="76"/>
      <c r="AS55" s="80">
        <v>0</v>
      </c>
      <c r="AT55" s="81">
        <f t="shared" si="1"/>
        <v>0</v>
      </c>
      <c r="AU55" s="82">
        <f>'01 - stavební část'!P100</f>
        <v>0</v>
      </c>
      <c r="AV55" s="81">
        <f>'01 - stavební část'!J33</f>
        <v>0</v>
      </c>
      <c r="AW55" s="81">
        <f>'01 - stavební část'!J34</f>
        <v>0</v>
      </c>
      <c r="AX55" s="81">
        <f>'01 - stavební část'!J35</f>
        <v>0</v>
      </c>
      <c r="AY55" s="81">
        <f>'01 - stavební část'!J36</f>
        <v>0</v>
      </c>
      <c r="AZ55" s="81">
        <f>'01 - stavební část'!F33</f>
        <v>0</v>
      </c>
      <c r="BA55" s="81">
        <f>'01 - stavební část'!F34</f>
        <v>0</v>
      </c>
      <c r="BB55" s="81">
        <f>'01 - stavební část'!F35</f>
        <v>0</v>
      </c>
      <c r="BC55" s="81">
        <f>'01 - stavební část'!F36</f>
        <v>0</v>
      </c>
      <c r="BD55" s="83">
        <f>'01 - stavební část'!F37</f>
        <v>0</v>
      </c>
      <c r="BT55" s="84" t="s">
        <v>80</v>
      </c>
      <c r="BV55" s="84" t="s">
        <v>74</v>
      </c>
      <c r="BW55" s="84" t="s">
        <v>81</v>
      </c>
      <c r="BX55" s="84" t="s">
        <v>5</v>
      </c>
      <c r="CL55" s="84" t="s">
        <v>20</v>
      </c>
      <c r="CM55" s="84" t="s">
        <v>82</v>
      </c>
    </row>
    <row r="56" spans="1:91" s="7" customFormat="1" ht="16.5" customHeight="1">
      <c r="A56" s="75" t="s">
        <v>76</v>
      </c>
      <c r="B56" s="76"/>
      <c r="C56" s="77"/>
      <c r="D56" s="323" t="s">
        <v>83</v>
      </c>
      <c r="E56" s="323"/>
      <c r="F56" s="323"/>
      <c r="G56" s="323"/>
      <c r="H56" s="323"/>
      <c r="I56" s="78"/>
      <c r="J56" s="323" t="s">
        <v>84</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1">
        <f>'02 - elektroinstalace sil...'!J30</f>
        <v>0</v>
      </c>
      <c r="AH56" s="322"/>
      <c r="AI56" s="322"/>
      <c r="AJ56" s="322"/>
      <c r="AK56" s="322"/>
      <c r="AL56" s="322"/>
      <c r="AM56" s="322"/>
      <c r="AN56" s="321">
        <f t="shared" si="0"/>
        <v>0</v>
      </c>
      <c r="AO56" s="322"/>
      <c r="AP56" s="322"/>
      <c r="AQ56" s="79" t="s">
        <v>79</v>
      </c>
      <c r="AR56" s="76"/>
      <c r="AS56" s="80">
        <v>0</v>
      </c>
      <c r="AT56" s="81">
        <f t="shared" si="1"/>
        <v>0</v>
      </c>
      <c r="AU56" s="82">
        <f>'02 - elektroinstalace sil...'!P92</f>
        <v>0</v>
      </c>
      <c r="AV56" s="81">
        <f>'02 - elektroinstalace sil...'!J33</f>
        <v>0</v>
      </c>
      <c r="AW56" s="81">
        <f>'02 - elektroinstalace sil...'!J34</f>
        <v>0</v>
      </c>
      <c r="AX56" s="81">
        <f>'02 - elektroinstalace sil...'!J35</f>
        <v>0</v>
      </c>
      <c r="AY56" s="81">
        <f>'02 - elektroinstalace sil...'!J36</f>
        <v>0</v>
      </c>
      <c r="AZ56" s="81">
        <f>'02 - elektroinstalace sil...'!F33</f>
        <v>0</v>
      </c>
      <c r="BA56" s="81">
        <f>'02 - elektroinstalace sil...'!F34</f>
        <v>0</v>
      </c>
      <c r="BB56" s="81">
        <f>'02 - elektroinstalace sil...'!F35</f>
        <v>0</v>
      </c>
      <c r="BC56" s="81">
        <f>'02 - elektroinstalace sil...'!F36</f>
        <v>0</v>
      </c>
      <c r="BD56" s="83">
        <f>'02 - elektroinstalace sil...'!F37</f>
        <v>0</v>
      </c>
      <c r="BT56" s="84" t="s">
        <v>80</v>
      </c>
      <c r="BV56" s="84" t="s">
        <v>74</v>
      </c>
      <c r="BW56" s="84" t="s">
        <v>85</v>
      </c>
      <c r="BX56" s="84" t="s">
        <v>5</v>
      </c>
      <c r="CL56" s="84" t="s">
        <v>3</v>
      </c>
      <c r="CM56" s="84" t="s">
        <v>82</v>
      </c>
    </row>
    <row r="57" spans="1:91" s="7" customFormat="1" ht="16.5" customHeight="1">
      <c r="A57" s="75" t="s">
        <v>76</v>
      </c>
      <c r="B57" s="76"/>
      <c r="C57" s="77"/>
      <c r="D57" s="323" t="s">
        <v>86</v>
      </c>
      <c r="E57" s="323"/>
      <c r="F57" s="323"/>
      <c r="G57" s="323"/>
      <c r="H57" s="323"/>
      <c r="I57" s="78"/>
      <c r="J57" s="323" t="s">
        <v>87</v>
      </c>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1">
        <f>'03 - elektroinstalace sla...'!J30</f>
        <v>0</v>
      </c>
      <c r="AH57" s="322"/>
      <c r="AI57" s="322"/>
      <c r="AJ57" s="322"/>
      <c r="AK57" s="322"/>
      <c r="AL57" s="322"/>
      <c r="AM57" s="322"/>
      <c r="AN57" s="321">
        <f t="shared" si="0"/>
        <v>0</v>
      </c>
      <c r="AO57" s="322"/>
      <c r="AP57" s="322"/>
      <c r="AQ57" s="79" t="s">
        <v>79</v>
      </c>
      <c r="AR57" s="76"/>
      <c r="AS57" s="80">
        <v>0</v>
      </c>
      <c r="AT57" s="81">
        <f t="shared" si="1"/>
        <v>0</v>
      </c>
      <c r="AU57" s="82">
        <f>'03 - elektroinstalace sla...'!P136</f>
        <v>0</v>
      </c>
      <c r="AV57" s="81">
        <f>'03 - elektroinstalace sla...'!J33</f>
        <v>0</v>
      </c>
      <c r="AW57" s="81">
        <f>'03 - elektroinstalace sla...'!J34</f>
        <v>0</v>
      </c>
      <c r="AX57" s="81">
        <f>'03 - elektroinstalace sla...'!J35</f>
        <v>0</v>
      </c>
      <c r="AY57" s="81">
        <f>'03 - elektroinstalace sla...'!J36</f>
        <v>0</v>
      </c>
      <c r="AZ57" s="81">
        <f>'03 - elektroinstalace sla...'!F33</f>
        <v>0</v>
      </c>
      <c r="BA57" s="81">
        <f>'03 - elektroinstalace sla...'!F34</f>
        <v>0</v>
      </c>
      <c r="BB57" s="81">
        <f>'03 - elektroinstalace sla...'!F35</f>
        <v>0</v>
      </c>
      <c r="BC57" s="81">
        <f>'03 - elektroinstalace sla...'!F36</f>
        <v>0</v>
      </c>
      <c r="BD57" s="83">
        <f>'03 - elektroinstalace sla...'!F37</f>
        <v>0</v>
      </c>
      <c r="BT57" s="84" t="s">
        <v>80</v>
      </c>
      <c r="BV57" s="84" t="s">
        <v>74</v>
      </c>
      <c r="BW57" s="84" t="s">
        <v>88</v>
      </c>
      <c r="BX57" s="84" t="s">
        <v>5</v>
      </c>
      <c r="CL57" s="84" t="s">
        <v>3</v>
      </c>
      <c r="CM57" s="84" t="s">
        <v>82</v>
      </c>
    </row>
    <row r="58" spans="1:91" s="7" customFormat="1" ht="16.5" customHeight="1">
      <c r="A58" s="75" t="s">
        <v>76</v>
      </c>
      <c r="B58" s="76"/>
      <c r="C58" s="77"/>
      <c r="D58" s="323" t="s">
        <v>89</v>
      </c>
      <c r="E58" s="323"/>
      <c r="F58" s="323"/>
      <c r="G58" s="323"/>
      <c r="H58" s="323"/>
      <c r="I58" s="78"/>
      <c r="J58" s="323" t="s">
        <v>90</v>
      </c>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1">
        <f>'04 - zdravotechnické inst...'!J30</f>
        <v>0</v>
      </c>
      <c r="AH58" s="322"/>
      <c r="AI58" s="322"/>
      <c r="AJ58" s="322"/>
      <c r="AK58" s="322"/>
      <c r="AL58" s="322"/>
      <c r="AM58" s="322"/>
      <c r="AN58" s="321">
        <f t="shared" si="0"/>
        <v>0</v>
      </c>
      <c r="AO58" s="322"/>
      <c r="AP58" s="322"/>
      <c r="AQ58" s="79" t="s">
        <v>79</v>
      </c>
      <c r="AR58" s="76"/>
      <c r="AS58" s="80">
        <v>0</v>
      </c>
      <c r="AT58" s="81">
        <f t="shared" si="1"/>
        <v>0</v>
      </c>
      <c r="AU58" s="82">
        <f>'04 - zdravotechnické inst...'!P90</f>
        <v>0</v>
      </c>
      <c r="AV58" s="81">
        <f>'04 - zdravotechnické inst...'!J33</f>
        <v>0</v>
      </c>
      <c r="AW58" s="81">
        <f>'04 - zdravotechnické inst...'!J34</f>
        <v>0</v>
      </c>
      <c r="AX58" s="81">
        <f>'04 - zdravotechnické inst...'!J35</f>
        <v>0</v>
      </c>
      <c r="AY58" s="81">
        <f>'04 - zdravotechnické inst...'!J36</f>
        <v>0</v>
      </c>
      <c r="AZ58" s="81">
        <f>'04 - zdravotechnické inst...'!F33</f>
        <v>0</v>
      </c>
      <c r="BA58" s="81">
        <f>'04 - zdravotechnické inst...'!F34</f>
        <v>0</v>
      </c>
      <c r="BB58" s="81">
        <f>'04 - zdravotechnické inst...'!F35</f>
        <v>0</v>
      </c>
      <c r="BC58" s="81">
        <f>'04 - zdravotechnické inst...'!F36</f>
        <v>0</v>
      </c>
      <c r="BD58" s="83">
        <f>'04 - zdravotechnické inst...'!F37</f>
        <v>0</v>
      </c>
      <c r="BT58" s="84" t="s">
        <v>80</v>
      </c>
      <c r="BV58" s="84" t="s">
        <v>74</v>
      </c>
      <c r="BW58" s="84" t="s">
        <v>91</v>
      </c>
      <c r="BX58" s="84" t="s">
        <v>5</v>
      </c>
      <c r="CL58" s="84" t="s">
        <v>3</v>
      </c>
      <c r="CM58" s="84" t="s">
        <v>82</v>
      </c>
    </row>
    <row r="59" spans="1:91" s="7" customFormat="1" ht="16.5" customHeight="1">
      <c r="A59" s="75" t="s">
        <v>76</v>
      </c>
      <c r="B59" s="76"/>
      <c r="C59" s="77"/>
      <c r="D59" s="323" t="s">
        <v>92</v>
      </c>
      <c r="E59" s="323"/>
      <c r="F59" s="323"/>
      <c r="G59" s="323"/>
      <c r="H59" s="323"/>
      <c r="I59" s="78"/>
      <c r="J59" s="323" t="s">
        <v>93</v>
      </c>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1">
        <f>'05 - ústřední vytápění'!J30</f>
        <v>0</v>
      </c>
      <c r="AH59" s="322"/>
      <c r="AI59" s="322"/>
      <c r="AJ59" s="322"/>
      <c r="AK59" s="322"/>
      <c r="AL59" s="322"/>
      <c r="AM59" s="322"/>
      <c r="AN59" s="321">
        <f t="shared" si="0"/>
        <v>0</v>
      </c>
      <c r="AO59" s="322"/>
      <c r="AP59" s="322"/>
      <c r="AQ59" s="79" t="s">
        <v>79</v>
      </c>
      <c r="AR59" s="76"/>
      <c r="AS59" s="80">
        <v>0</v>
      </c>
      <c r="AT59" s="81">
        <f t="shared" si="1"/>
        <v>0</v>
      </c>
      <c r="AU59" s="82">
        <f>'05 - ústřední vytápění'!P81</f>
        <v>0</v>
      </c>
      <c r="AV59" s="81">
        <f>'05 - ústřední vytápění'!J33</f>
        <v>0</v>
      </c>
      <c r="AW59" s="81">
        <f>'05 - ústřední vytápění'!J34</f>
        <v>0</v>
      </c>
      <c r="AX59" s="81">
        <f>'05 - ústřední vytápění'!J35</f>
        <v>0</v>
      </c>
      <c r="AY59" s="81">
        <f>'05 - ústřední vytápění'!J36</f>
        <v>0</v>
      </c>
      <c r="AZ59" s="81">
        <f>'05 - ústřední vytápění'!F33</f>
        <v>0</v>
      </c>
      <c r="BA59" s="81">
        <f>'05 - ústřední vytápění'!F34</f>
        <v>0</v>
      </c>
      <c r="BB59" s="81">
        <f>'05 - ústřední vytápění'!F35</f>
        <v>0</v>
      </c>
      <c r="BC59" s="81">
        <f>'05 - ústřední vytápění'!F36</f>
        <v>0</v>
      </c>
      <c r="BD59" s="83">
        <f>'05 - ústřední vytápění'!F37</f>
        <v>0</v>
      </c>
      <c r="BT59" s="84" t="s">
        <v>80</v>
      </c>
      <c r="BV59" s="84" t="s">
        <v>74</v>
      </c>
      <c r="BW59" s="84" t="s">
        <v>94</v>
      </c>
      <c r="BX59" s="84" t="s">
        <v>5</v>
      </c>
      <c r="CL59" s="84" t="s">
        <v>3</v>
      </c>
      <c r="CM59" s="84" t="s">
        <v>82</v>
      </c>
    </row>
    <row r="60" spans="1:91" s="7" customFormat="1" ht="16.5" customHeight="1">
      <c r="A60" s="75" t="s">
        <v>76</v>
      </c>
      <c r="B60" s="76"/>
      <c r="C60" s="77"/>
      <c r="D60" s="323" t="s">
        <v>95</v>
      </c>
      <c r="E60" s="323"/>
      <c r="F60" s="323"/>
      <c r="G60" s="323"/>
      <c r="H60" s="323"/>
      <c r="I60" s="78"/>
      <c r="J60" s="323" t="s">
        <v>96</v>
      </c>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1">
        <f>'06 - vzduchotechnika'!J30</f>
        <v>0</v>
      </c>
      <c r="AH60" s="322"/>
      <c r="AI60" s="322"/>
      <c r="AJ60" s="322"/>
      <c r="AK60" s="322"/>
      <c r="AL60" s="322"/>
      <c r="AM60" s="322"/>
      <c r="AN60" s="321">
        <f t="shared" si="0"/>
        <v>0</v>
      </c>
      <c r="AO60" s="322"/>
      <c r="AP60" s="322"/>
      <c r="AQ60" s="79" t="s">
        <v>79</v>
      </c>
      <c r="AR60" s="76"/>
      <c r="AS60" s="80">
        <v>0</v>
      </c>
      <c r="AT60" s="81">
        <f t="shared" si="1"/>
        <v>0</v>
      </c>
      <c r="AU60" s="82">
        <f>'06 - vzduchotechnika'!P83</f>
        <v>0</v>
      </c>
      <c r="AV60" s="81">
        <f>'06 - vzduchotechnika'!J33</f>
        <v>0</v>
      </c>
      <c r="AW60" s="81">
        <f>'06 - vzduchotechnika'!J34</f>
        <v>0</v>
      </c>
      <c r="AX60" s="81">
        <f>'06 - vzduchotechnika'!J35</f>
        <v>0</v>
      </c>
      <c r="AY60" s="81">
        <f>'06 - vzduchotechnika'!J36</f>
        <v>0</v>
      </c>
      <c r="AZ60" s="81">
        <f>'06 - vzduchotechnika'!F33</f>
        <v>0</v>
      </c>
      <c r="BA60" s="81">
        <f>'06 - vzduchotechnika'!F34</f>
        <v>0</v>
      </c>
      <c r="BB60" s="81">
        <f>'06 - vzduchotechnika'!F35</f>
        <v>0</v>
      </c>
      <c r="BC60" s="81">
        <f>'06 - vzduchotechnika'!F36</f>
        <v>0</v>
      </c>
      <c r="BD60" s="83">
        <f>'06 - vzduchotechnika'!F37</f>
        <v>0</v>
      </c>
      <c r="BT60" s="84" t="s">
        <v>80</v>
      </c>
      <c r="BV60" s="84" t="s">
        <v>74</v>
      </c>
      <c r="BW60" s="84" t="s">
        <v>97</v>
      </c>
      <c r="BX60" s="84" t="s">
        <v>5</v>
      </c>
      <c r="CL60" s="84" t="s">
        <v>3</v>
      </c>
      <c r="CM60" s="84" t="s">
        <v>82</v>
      </c>
    </row>
    <row r="61" spans="1:91" s="7" customFormat="1" ht="16.5" customHeight="1">
      <c r="A61" s="75" t="s">
        <v>76</v>
      </c>
      <c r="B61" s="76"/>
      <c r="C61" s="77"/>
      <c r="D61" s="323" t="s">
        <v>98</v>
      </c>
      <c r="E61" s="323"/>
      <c r="F61" s="323"/>
      <c r="G61" s="323"/>
      <c r="H61" s="323"/>
      <c r="I61" s="78"/>
      <c r="J61" s="323" t="s">
        <v>99</v>
      </c>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1">
        <f>'07 - medicinální plyny'!J30</f>
        <v>0</v>
      </c>
      <c r="AH61" s="322"/>
      <c r="AI61" s="322"/>
      <c r="AJ61" s="322"/>
      <c r="AK61" s="322"/>
      <c r="AL61" s="322"/>
      <c r="AM61" s="322"/>
      <c r="AN61" s="321">
        <f t="shared" si="0"/>
        <v>0</v>
      </c>
      <c r="AO61" s="322"/>
      <c r="AP61" s="322"/>
      <c r="AQ61" s="79" t="s">
        <v>79</v>
      </c>
      <c r="AR61" s="76"/>
      <c r="AS61" s="80">
        <v>0</v>
      </c>
      <c r="AT61" s="81">
        <f t="shared" si="1"/>
        <v>0</v>
      </c>
      <c r="AU61" s="82">
        <f>'07 - medicinální plyny'!P81</f>
        <v>0</v>
      </c>
      <c r="AV61" s="81">
        <f>'07 - medicinální plyny'!J33</f>
        <v>0</v>
      </c>
      <c r="AW61" s="81">
        <f>'07 - medicinální plyny'!J34</f>
        <v>0</v>
      </c>
      <c r="AX61" s="81">
        <f>'07 - medicinální plyny'!J35</f>
        <v>0</v>
      </c>
      <c r="AY61" s="81">
        <f>'07 - medicinální plyny'!J36</f>
        <v>0</v>
      </c>
      <c r="AZ61" s="81">
        <f>'07 - medicinální plyny'!F33</f>
        <v>0</v>
      </c>
      <c r="BA61" s="81">
        <f>'07 - medicinální plyny'!F34</f>
        <v>0</v>
      </c>
      <c r="BB61" s="81">
        <f>'07 - medicinální plyny'!F35</f>
        <v>0</v>
      </c>
      <c r="BC61" s="81">
        <f>'07 - medicinální plyny'!F36</f>
        <v>0</v>
      </c>
      <c r="BD61" s="83">
        <f>'07 - medicinální plyny'!F37</f>
        <v>0</v>
      </c>
      <c r="BT61" s="84" t="s">
        <v>80</v>
      </c>
      <c r="BV61" s="84" t="s">
        <v>74</v>
      </c>
      <c r="BW61" s="84" t="s">
        <v>100</v>
      </c>
      <c r="BX61" s="84" t="s">
        <v>5</v>
      </c>
      <c r="CL61" s="84" t="s">
        <v>3</v>
      </c>
      <c r="CM61" s="84" t="s">
        <v>82</v>
      </c>
    </row>
    <row r="62" spans="1:91" s="7" customFormat="1" ht="16.5" customHeight="1">
      <c r="A62" s="75" t="s">
        <v>76</v>
      </c>
      <c r="B62" s="76"/>
      <c r="C62" s="77"/>
      <c r="D62" s="323" t="s">
        <v>101</v>
      </c>
      <c r="E62" s="323"/>
      <c r="F62" s="323"/>
      <c r="G62" s="323"/>
      <c r="H62" s="323"/>
      <c r="I62" s="78"/>
      <c r="J62" s="323" t="s">
        <v>102</v>
      </c>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1">
        <f>'08 - kolejnicový systém'!J30</f>
        <v>0</v>
      </c>
      <c r="AH62" s="322"/>
      <c r="AI62" s="322"/>
      <c r="AJ62" s="322"/>
      <c r="AK62" s="322"/>
      <c r="AL62" s="322"/>
      <c r="AM62" s="322"/>
      <c r="AN62" s="321">
        <f t="shared" si="0"/>
        <v>0</v>
      </c>
      <c r="AO62" s="322"/>
      <c r="AP62" s="322"/>
      <c r="AQ62" s="79" t="s">
        <v>79</v>
      </c>
      <c r="AR62" s="76"/>
      <c r="AS62" s="80">
        <v>0</v>
      </c>
      <c r="AT62" s="81">
        <f t="shared" si="1"/>
        <v>0</v>
      </c>
      <c r="AU62" s="82">
        <f>'08 - kolejnicový systém'!P80</f>
        <v>0</v>
      </c>
      <c r="AV62" s="81">
        <f>'08 - kolejnicový systém'!J33</f>
        <v>0</v>
      </c>
      <c r="AW62" s="81">
        <f>'08 - kolejnicový systém'!J34</f>
        <v>0</v>
      </c>
      <c r="AX62" s="81">
        <f>'08 - kolejnicový systém'!J35</f>
        <v>0</v>
      </c>
      <c r="AY62" s="81">
        <f>'08 - kolejnicový systém'!J36</f>
        <v>0</v>
      </c>
      <c r="AZ62" s="81">
        <f>'08 - kolejnicový systém'!F33</f>
        <v>0</v>
      </c>
      <c r="BA62" s="81">
        <f>'08 - kolejnicový systém'!F34</f>
        <v>0</v>
      </c>
      <c r="BB62" s="81">
        <f>'08 - kolejnicový systém'!F35</f>
        <v>0</v>
      </c>
      <c r="BC62" s="81">
        <f>'08 - kolejnicový systém'!F36</f>
        <v>0</v>
      </c>
      <c r="BD62" s="83">
        <f>'08 - kolejnicový systém'!F37</f>
        <v>0</v>
      </c>
      <c r="BT62" s="84" t="s">
        <v>80</v>
      </c>
      <c r="BV62" s="84" t="s">
        <v>74</v>
      </c>
      <c r="BW62" s="84" t="s">
        <v>103</v>
      </c>
      <c r="BX62" s="84" t="s">
        <v>5</v>
      </c>
      <c r="CL62" s="84" t="s">
        <v>20</v>
      </c>
      <c r="CM62" s="84" t="s">
        <v>80</v>
      </c>
    </row>
    <row r="63" spans="1:91" s="7" customFormat="1" ht="16.5" customHeight="1">
      <c r="A63" s="75" t="s">
        <v>76</v>
      </c>
      <c r="B63" s="76"/>
      <c r="C63" s="77"/>
      <c r="D63" s="323" t="s">
        <v>104</v>
      </c>
      <c r="E63" s="323"/>
      <c r="F63" s="323"/>
      <c r="G63" s="323"/>
      <c r="H63" s="323"/>
      <c r="I63" s="78"/>
      <c r="J63" s="323" t="s">
        <v>105</v>
      </c>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1">
        <f>'VON - vedlejší a ostatní ...'!J30</f>
        <v>0</v>
      </c>
      <c r="AH63" s="322"/>
      <c r="AI63" s="322"/>
      <c r="AJ63" s="322"/>
      <c r="AK63" s="322"/>
      <c r="AL63" s="322"/>
      <c r="AM63" s="322"/>
      <c r="AN63" s="321">
        <f t="shared" si="0"/>
        <v>0</v>
      </c>
      <c r="AO63" s="322"/>
      <c r="AP63" s="322"/>
      <c r="AQ63" s="79" t="s">
        <v>104</v>
      </c>
      <c r="AR63" s="76"/>
      <c r="AS63" s="85">
        <v>0</v>
      </c>
      <c r="AT63" s="86">
        <f t="shared" si="1"/>
        <v>0</v>
      </c>
      <c r="AU63" s="87">
        <f>'VON - vedlejší a ostatní ...'!P85</f>
        <v>0</v>
      </c>
      <c r="AV63" s="86">
        <f>'VON - vedlejší a ostatní ...'!J33</f>
        <v>0</v>
      </c>
      <c r="AW63" s="86">
        <f>'VON - vedlejší a ostatní ...'!J34</f>
        <v>0</v>
      </c>
      <c r="AX63" s="86">
        <f>'VON - vedlejší a ostatní ...'!J35</f>
        <v>0</v>
      </c>
      <c r="AY63" s="86">
        <f>'VON - vedlejší a ostatní ...'!J36</f>
        <v>0</v>
      </c>
      <c r="AZ63" s="86">
        <f>'VON - vedlejší a ostatní ...'!F33</f>
        <v>0</v>
      </c>
      <c r="BA63" s="86">
        <f>'VON - vedlejší a ostatní ...'!F34</f>
        <v>0</v>
      </c>
      <c r="BB63" s="86">
        <f>'VON - vedlejší a ostatní ...'!F35</f>
        <v>0</v>
      </c>
      <c r="BC63" s="86">
        <f>'VON - vedlejší a ostatní ...'!F36</f>
        <v>0</v>
      </c>
      <c r="BD63" s="88">
        <f>'VON - vedlejší a ostatní ...'!F37</f>
        <v>0</v>
      </c>
      <c r="BT63" s="84" t="s">
        <v>80</v>
      </c>
      <c r="BV63" s="84" t="s">
        <v>74</v>
      </c>
      <c r="BW63" s="84" t="s">
        <v>106</v>
      </c>
      <c r="BX63" s="84" t="s">
        <v>5</v>
      </c>
      <c r="CL63" s="84" t="s">
        <v>3</v>
      </c>
      <c r="CM63" s="84" t="s">
        <v>82</v>
      </c>
    </row>
    <row r="64" spans="1:91" s="2" customFormat="1" ht="30" customHeight="1">
      <c r="A64" s="33"/>
      <c r="B64" s="34"/>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4"/>
      <c r="AS64" s="33"/>
      <c r="AT64" s="33"/>
      <c r="AU64" s="33"/>
      <c r="AV64" s="33"/>
      <c r="AW64" s="33"/>
      <c r="AX64" s="33"/>
      <c r="AY64" s="33"/>
      <c r="AZ64" s="33"/>
      <c r="BA64" s="33"/>
      <c r="BB64" s="33"/>
      <c r="BC64" s="33"/>
      <c r="BD64" s="33"/>
      <c r="BE64" s="33"/>
    </row>
    <row r="65" spans="1:57" s="2" customFormat="1" ht="6.95" customHeight="1">
      <c r="A65" s="33"/>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34"/>
      <c r="AS65" s="33"/>
      <c r="AT65" s="33"/>
      <c r="AU65" s="33"/>
      <c r="AV65" s="33"/>
      <c r="AW65" s="33"/>
      <c r="AX65" s="33"/>
      <c r="AY65" s="33"/>
      <c r="AZ65" s="33"/>
      <c r="BA65" s="33"/>
      <c r="BB65" s="33"/>
      <c r="BC65" s="33"/>
      <c r="BD65" s="33"/>
      <c r="BE65" s="33"/>
    </row>
  </sheetData>
  <mergeCells count="74">
    <mergeCell ref="AG62:AM62"/>
    <mergeCell ref="AG63:AM63"/>
    <mergeCell ref="AG54:AM54"/>
    <mergeCell ref="AN54:AP54"/>
    <mergeCell ref="C52:G52"/>
    <mergeCell ref="I52:AF52"/>
    <mergeCell ref="J55:AF55"/>
    <mergeCell ref="J56:AF56"/>
    <mergeCell ref="J57:AF57"/>
    <mergeCell ref="J58:AF58"/>
    <mergeCell ref="J59:AF59"/>
    <mergeCell ref="J60:AF60"/>
    <mergeCell ref="J61:AF61"/>
    <mergeCell ref="J62:AF62"/>
    <mergeCell ref="J63:AF63"/>
    <mergeCell ref="AN62:AP62"/>
    <mergeCell ref="AN63:AP63"/>
    <mergeCell ref="D62:H62"/>
    <mergeCell ref="D55:H55"/>
    <mergeCell ref="D56:H56"/>
    <mergeCell ref="D57:H57"/>
    <mergeCell ref="D58:H58"/>
    <mergeCell ref="D59:H59"/>
    <mergeCell ref="D60:H60"/>
    <mergeCell ref="D61:H61"/>
    <mergeCell ref="D63:H63"/>
    <mergeCell ref="AN55:AP55"/>
    <mergeCell ref="AG55:AM55"/>
    <mergeCell ref="AN56:AP56"/>
    <mergeCell ref="AG56:AM56"/>
    <mergeCell ref="AN57:AP57"/>
    <mergeCell ref="L33:P33"/>
    <mergeCell ref="AN61:AP61"/>
    <mergeCell ref="AN58:AP58"/>
    <mergeCell ref="AN59:AP59"/>
    <mergeCell ref="AN60:AP60"/>
    <mergeCell ref="AN52:AP52"/>
    <mergeCell ref="AG52:AM52"/>
    <mergeCell ref="AG57:AM57"/>
    <mergeCell ref="AG58:AM58"/>
    <mergeCell ref="AG59:AM59"/>
    <mergeCell ref="AG60:AM60"/>
    <mergeCell ref="AG61:AM61"/>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1 - stavební část'!C2" display="/" xr:uid="{00000000-0004-0000-0000-000000000000}"/>
    <hyperlink ref="A56" location="'02 - elektroinstalace sil...'!C2" display="/" xr:uid="{00000000-0004-0000-0000-000001000000}"/>
    <hyperlink ref="A57" location="'03 - elektroinstalace sla...'!C2" display="/" xr:uid="{00000000-0004-0000-0000-000002000000}"/>
    <hyperlink ref="A58" location="'04 - zdravotechnické inst...'!C2" display="/" xr:uid="{00000000-0004-0000-0000-000003000000}"/>
    <hyperlink ref="A59" location="'05 - ústřední vytápění'!C2" display="/" xr:uid="{00000000-0004-0000-0000-000004000000}"/>
    <hyperlink ref="A60" location="'06 - vzduchotechnika'!C2" display="/" xr:uid="{00000000-0004-0000-0000-000005000000}"/>
    <hyperlink ref="A61" location="'07 - medicinální plyny'!C2" display="/" xr:uid="{00000000-0004-0000-0000-000006000000}"/>
    <hyperlink ref="A62" location="'08 - kolejnicový systém'!C2" display="/" xr:uid="{00000000-0004-0000-0000-000007000000}"/>
    <hyperlink ref="A63" location="'VON - vedlejší a ostatní ...'!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51"/>
  <sheetViews>
    <sheetView showGridLines="0" workbookViewId="0">
      <selection activeCell="Z1146" sqref="Z1146"/>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81</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109</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ROUND(J100,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ROUND((SUM(BE100:BE1150)),  2)</f>
        <v>0</v>
      </c>
      <c r="G33" s="33"/>
      <c r="H33" s="33"/>
      <c r="I33" s="104">
        <v>0.21</v>
      </c>
      <c r="J33" s="103">
        <f>ROUND(((SUM(BE100:BE1150))*I33),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ROUND((SUM(BF100:BF1150)),  2)</f>
        <v>0</v>
      </c>
      <c r="G34" s="33"/>
      <c r="H34" s="33"/>
      <c r="I34" s="104">
        <v>0.15</v>
      </c>
      <c r="J34" s="103">
        <f>ROUND(((SUM(BF100:BF1150))*I34),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ROUND((SUM(BG100:BG1150)),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ROUND((SUM(BH100:BH1150)),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ROUND((SUM(BI100:BI1150)),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01 - stavební část</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J100</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114</v>
      </c>
      <c r="E60" s="120"/>
      <c r="F60" s="120"/>
      <c r="G60" s="120"/>
      <c r="H60" s="120"/>
      <c r="I60" s="121"/>
      <c r="J60" s="122">
        <f>J101</f>
        <v>0</v>
      </c>
      <c r="L60" s="118"/>
    </row>
    <row r="61" spans="1:47" s="10" customFormat="1" ht="19.899999999999999" customHeight="1">
      <c r="B61" s="123"/>
      <c r="D61" s="124" t="s">
        <v>115</v>
      </c>
      <c r="E61" s="125"/>
      <c r="F61" s="125"/>
      <c r="G61" s="125"/>
      <c r="H61" s="125"/>
      <c r="I61" s="126"/>
      <c r="J61" s="127">
        <f>J102</f>
        <v>0</v>
      </c>
      <c r="L61" s="123"/>
    </row>
    <row r="62" spans="1:47" s="10" customFormat="1" ht="19.899999999999999" customHeight="1">
      <c r="B62" s="123"/>
      <c r="D62" s="124" t="s">
        <v>116</v>
      </c>
      <c r="E62" s="125"/>
      <c r="F62" s="125"/>
      <c r="G62" s="125"/>
      <c r="H62" s="125"/>
      <c r="I62" s="126"/>
      <c r="J62" s="127">
        <f>J133</f>
        <v>0</v>
      </c>
      <c r="L62" s="123"/>
    </row>
    <row r="63" spans="1:47" s="10" customFormat="1" ht="19.899999999999999" customHeight="1">
      <c r="B63" s="123"/>
      <c r="D63" s="124" t="s">
        <v>117</v>
      </c>
      <c r="E63" s="125"/>
      <c r="F63" s="125"/>
      <c r="G63" s="125"/>
      <c r="H63" s="125"/>
      <c r="I63" s="126"/>
      <c r="J63" s="127">
        <f>J395</f>
        <v>0</v>
      </c>
      <c r="L63" s="123"/>
    </row>
    <row r="64" spans="1:47" s="10" customFormat="1" ht="19.899999999999999" customHeight="1">
      <c r="B64" s="123"/>
      <c r="D64" s="124" t="s">
        <v>118</v>
      </c>
      <c r="E64" s="125"/>
      <c r="F64" s="125"/>
      <c r="G64" s="125"/>
      <c r="H64" s="125"/>
      <c r="I64" s="126"/>
      <c r="J64" s="127">
        <f>J562</f>
        <v>0</v>
      </c>
      <c r="L64" s="123"/>
    </row>
    <row r="65" spans="2:12" s="10" customFormat="1" ht="19.899999999999999" customHeight="1">
      <c r="B65" s="123"/>
      <c r="D65" s="124" t="s">
        <v>119</v>
      </c>
      <c r="E65" s="125"/>
      <c r="F65" s="125"/>
      <c r="G65" s="125"/>
      <c r="H65" s="125"/>
      <c r="I65" s="126"/>
      <c r="J65" s="127">
        <f>J583</f>
        <v>0</v>
      </c>
      <c r="L65" s="123"/>
    </row>
    <row r="66" spans="2:12" s="9" customFormat="1" ht="24.95" customHeight="1">
      <c r="B66" s="118"/>
      <c r="D66" s="119" t="s">
        <v>120</v>
      </c>
      <c r="E66" s="120"/>
      <c r="F66" s="120"/>
      <c r="G66" s="120"/>
      <c r="H66" s="120"/>
      <c r="I66" s="121"/>
      <c r="J66" s="122">
        <f>J586</f>
        <v>0</v>
      </c>
      <c r="L66" s="118"/>
    </row>
    <row r="67" spans="2:12" s="10" customFormat="1" ht="19.899999999999999" customHeight="1">
      <c r="B67" s="123"/>
      <c r="D67" s="124" t="s">
        <v>121</v>
      </c>
      <c r="E67" s="125"/>
      <c r="F67" s="125"/>
      <c r="G67" s="125"/>
      <c r="H67" s="125"/>
      <c r="I67" s="126"/>
      <c r="J67" s="127">
        <f>J587</f>
        <v>0</v>
      </c>
      <c r="L67" s="123"/>
    </row>
    <row r="68" spans="2:12" s="10" customFormat="1" ht="19.899999999999999" customHeight="1">
      <c r="B68" s="123"/>
      <c r="D68" s="124" t="s">
        <v>122</v>
      </c>
      <c r="E68" s="125"/>
      <c r="F68" s="125"/>
      <c r="G68" s="125"/>
      <c r="H68" s="125"/>
      <c r="I68" s="126"/>
      <c r="J68" s="127">
        <f>J598</f>
        <v>0</v>
      </c>
      <c r="L68" s="123"/>
    </row>
    <row r="69" spans="2:12" s="10" customFormat="1" ht="19.899999999999999" customHeight="1">
      <c r="B69" s="123"/>
      <c r="D69" s="124" t="s">
        <v>123</v>
      </c>
      <c r="E69" s="125"/>
      <c r="F69" s="125"/>
      <c r="G69" s="125"/>
      <c r="H69" s="125"/>
      <c r="I69" s="126"/>
      <c r="J69" s="127">
        <f>J614</f>
        <v>0</v>
      </c>
      <c r="L69" s="123"/>
    </row>
    <row r="70" spans="2:12" s="10" customFormat="1" ht="19.899999999999999" customHeight="1">
      <c r="B70" s="123"/>
      <c r="D70" s="124" t="s">
        <v>124</v>
      </c>
      <c r="E70" s="125"/>
      <c r="F70" s="125"/>
      <c r="G70" s="125"/>
      <c r="H70" s="125"/>
      <c r="I70" s="126"/>
      <c r="J70" s="127">
        <f>J619</f>
        <v>0</v>
      </c>
      <c r="L70" s="123"/>
    </row>
    <row r="71" spans="2:12" s="10" customFormat="1" ht="19.899999999999999" customHeight="1">
      <c r="B71" s="123"/>
      <c r="D71" s="124" t="s">
        <v>125</v>
      </c>
      <c r="E71" s="125"/>
      <c r="F71" s="125"/>
      <c r="G71" s="125"/>
      <c r="H71" s="125"/>
      <c r="I71" s="126"/>
      <c r="J71" s="127">
        <f>J652</f>
        <v>0</v>
      </c>
      <c r="L71" s="123"/>
    </row>
    <row r="72" spans="2:12" s="10" customFormat="1" ht="19.899999999999999" customHeight="1">
      <c r="B72" s="123"/>
      <c r="D72" s="124" t="s">
        <v>126</v>
      </c>
      <c r="E72" s="125"/>
      <c r="F72" s="125"/>
      <c r="G72" s="125"/>
      <c r="H72" s="125"/>
      <c r="I72" s="126"/>
      <c r="J72" s="127">
        <f>J699</f>
        <v>0</v>
      </c>
      <c r="L72" s="123"/>
    </row>
    <row r="73" spans="2:12" s="10" customFormat="1" ht="19.899999999999999" customHeight="1">
      <c r="B73" s="123"/>
      <c r="D73" s="124" t="s">
        <v>127</v>
      </c>
      <c r="E73" s="125"/>
      <c r="F73" s="125"/>
      <c r="G73" s="125"/>
      <c r="H73" s="125"/>
      <c r="I73" s="126"/>
      <c r="J73" s="127">
        <f>J721</f>
        <v>0</v>
      </c>
      <c r="L73" s="123"/>
    </row>
    <row r="74" spans="2:12" s="10" customFormat="1" ht="19.899999999999999" customHeight="1">
      <c r="B74" s="123"/>
      <c r="D74" s="124" t="s">
        <v>128</v>
      </c>
      <c r="E74" s="125"/>
      <c r="F74" s="125"/>
      <c r="G74" s="125"/>
      <c r="H74" s="125"/>
      <c r="I74" s="126"/>
      <c r="J74" s="127">
        <f>J766</f>
        <v>0</v>
      </c>
      <c r="L74" s="123"/>
    </row>
    <row r="75" spans="2:12" s="10" customFormat="1" ht="19.899999999999999" customHeight="1">
      <c r="B75" s="123"/>
      <c r="D75" s="124" t="s">
        <v>129</v>
      </c>
      <c r="E75" s="125"/>
      <c r="F75" s="125"/>
      <c r="G75" s="125"/>
      <c r="H75" s="125"/>
      <c r="I75" s="126"/>
      <c r="J75" s="127">
        <f>J786</f>
        <v>0</v>
      </c>
      <c r="L75" s="123"/>
    </row>
    <row r="76" spans="2:12" s="10" customFormat="1" ht="19.899999999999999" customHeight="1">
      <c r="B76" s="123"/>
      <c r="D76" s="124" t="s">
        <v>130</v>
      </c>
      <c r="E76" s="125"/>
      <c r="F76" s="125"/>
      <c r="G76" s="125"/>
      <c r="H76" s="125"/>
      <c r="I76" s="126"/>
      <c r="J76" s="127">
        <f>J835</f>
        <v>0</v>
      </c>
      <c r="L76" s="123"/>
    </row>
    <row r="77" spans="2:12" s="10" customFormat="1" ht="19.899999999999999" customHeight="1">
      <c r="B77" s="123"/>
      <c r="D77" s="124" t="s">
        <v>131</v>
      </c>
      <c r="E77" s="125"/>
      <c r="F77" s="125"/>
      <c r="G77" s="125"/>
      <c r="H77" s="125"/>
      <c r="I77" s="126"/>
      <c r="J77" s="127">
        <f>J844</f>
        <v>0</v>
      </c>
      <c r="L77" s="123"/>
    </row>
    <row r="78" spans="2:12" s="10" customFormat="1" ht="19.899999999999999" customHeight="1">
      <c r="B78" s="123"/>
      <c r="D78" s="124" t="s">
        <v>132</v>
      </c>
      <c r="E78" s="125"/>
      <c r="F78" s="125"/>
      <c r="G78" s="125"/>
      <c r="H78" s="125"/>
      <c r="I78" s="126"/>
      <c r="J78" s="127">
        <f>J1103</f>
        <v>0</v>
      </c>
      <c r="L78" s="123"/>
    </row>
    <row r="79" spans="2:12" s="9" customFormat="1" ht="24.95" customHeight="1">
      <c r="B79" s="118"/>
      <c r="D79" s="119" t="s">
        <v>133</v>
      </c>
      <c r="E79" s="120"/>
      <c r="F79" s="120"/>
      <c r="G79" s="120"/>
      <c r="H79" s="120"/>
      <c r="I79" s="121"/>
      <c r="J79" s="122">
        <f>J1126</f>
        <v>0</v>
      </c>
      <c r="L79" s="118"/>
    </row>
    <row r="80" spans="2:12" s="9" customFormat="1" ht="24.95" customHeight="1">
      <c r="B80" s="118"/>
      <c r="D80" s="119" t="s">
        <v>134</v>
      </c>
      <c r="E80" s="120"/>
      <c r="F80" s="120"/>
      <c r="G80" s="120"/>
      <c r="H80" s="120"/>
      <c r="I80" s="121"/>
      <c r="J80" s="122">
        <f>J1135</f>
        <v>0</v>
      </c>
      <c r="L80" s="118"/>
    </row>
    <row r="81" spans="1:31" s="2" customFormat="1" ht="21.75" customHeight="1">
      <c r="A81" s="33"/>
      <c r="B81" s="34"/>
      <c r="C81" s="33"/>
      <c r="D81" s="33"/>
      <c r="E81" s="33"/>
      <c r="F81" s="33"/>
      <c r="G81" s="33"/>
      <c r="H81" s="33"/>
      <c r="I81" s="92"/>
      <c r="J81" s="33"/>
      <c r="K81" s="33"/>
      <c r="L81" s="93"/>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112"/>
      <c r="J82" s="44"/>
      <c r="K82" s="44"/>
      <c r="L82" s="93"/>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113"/>
      <c r="J86" s="46"/>
      <c r="K86" s="46"/>
      <c r="L86" s="93"/>
      <c r="S86" s="33"/>
      <c r="T86" s="33"/>
      <c r="U86" s="33"/>
      <c r="V86" s="33"/>
      <c r="W86" s="33"/>
      <c r="X86" s="33"/>
      <c r="Y86" s="33"/>
      <c r="Z86" s="33"/>
      <c r="AA86" s="33"/>
      <c r="AB86" s="33"/>
      <c r="AC86" s="33"/>
      <c r="AD86" s="33"/>
      <c r="AE86" s="33"/>
    </row>
    <row r="87" spans="1:31" s="2" customFormat="1" ht="24.95" customHeight="1">
      <c r="A87" s="33"/>
      <c r="B87" s="34"/>
      <c r="C87" s="22" t="s">
        <v>135</v>
      </c>
      <c r="D87" s="33"/>
      <c r="E87" s="33"/>
      <c r="F87" s="33"/>
      <c r="G87" s="33"/>
      <c r="H87" s="33"/>
      <c r="I87" s="92"/>
      <c r="J87" s="33"/>
      <c r="K87" s="33"/>
      <c r="L87" s="93"/>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92"/>
      <c r="J88" s="33"/>
      <c r="K88" s="33"/>
      <c r="L88" s="93"/>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92"/>
      <c r="J89" s="33"/>
      <c r="K89" s="33"/>
      <c r="L89" s="93"/>
      <c r="S89" s="33"/>
      <c r="T89" s="33"/>
      <c r="U89" s="33"/>
      <c r="V89" s="33"/>
      <c r="W89" s="33"/>
      <c r="X89" s="33"/>
      <c r="Y89" s="33"/>
      <c r="Z89" s="33"/>
      <c r="AA89" s="33"/>
      <c r="AB89" s="33"/>
      <c r="AC89" s="33"/>
      <c r="AD89" s="33"/>
      <c r="AE89" s="33"/>
    </row>
    <row r="90" spans="1:31" s="2" customFormat="1" ht="25.5" customHeight="1">
      <c r="A90" s="33"/>
      <c r="B90" s="34"/>
      <c r="C90" s="33"/>
      <c r="D90" s="33"/>
      <c r="E90" s="330" t="str">
        <f>E7</f>
        <v>Stavební úpravy 2.NP - 3.NP pavilonu A přestavba dětského oddělení na LDN - 3.část - 1.NP</v>
      </c>
      <c r="F90" s="331"/>
      <c r="G90" s="331"/>
      <c r="H90" s="331"/>
      <c r="I90" s="92"/>
      <c r="J90" s="33"/>
      <c r="K90" s="33"/>
      <c r="L90" s="93"/>
      <c r="S90" s="33"/>
      <c r="T90" s="33"/>
      <c r="U90" s="33"/>
      <c r="V90" s="33"/>
      <c r="W90" s="33"/>
      <c r="X90" s="33"/>
      <c r="Y90" s="33"/>
      <c r="Z90" s="33"/>
      <c r="AA90" s="33"/>
      <c r="AB90" s="33"/>
      <c r="AC90" s="33"/>
      <c r="AD90" s="33"/>
      <c r="AE90" s="33"/>
    </row>
    <row r="91" spans="1:31" s="2" customFormat="1" ht="12" customHeight="1">
      <c r="A91" s="33"/>
      <c r="B91" s="34"/>
      <c r="C91" s="28" t="s">
        <v>108</v>
      </c>
      <c r="D91" s="33"/>
      <c r="E91" s="33"/>
      <c r="F91" s="33"/>
      <c r="G91" s="33"/>
      <c r="H91" s="33"/>
      <c r="I91" s="92"/>
      <c r="J91" s="33"/>
      <c r="K91" s="33"/>
      <c r="L91" s="93"/>
      <c r="S91" s="33"/>
      <c r="T91" s="33"/>
      <c r="U91" s="33"/>
      <c r="V91" s="33"/>
      <c r="W91" s="33"/>
      <c r="X91" s="33"/>
      <c r="Y91" s="33"/>
      <c r="Z91" s="33"/>
      <c r="AA91" s="33"/>
      <c r="AB91" s="33"/>
      <c r="AC91" s="33"/>
      <c r="AD91" s="33"/>
      <c r="AE91" s="33"/>
    </row>
    <row r="92" spans="1:31" s="2" customFormat="1" ht="16.5" customHeight="1">
      <c r="A92" s="33"/>
      <c r="B92" s="34"/>
      <c r="C92" s="33"/>
      <c r="D92" s="33"/>
      <c r="E92" s="311" t="str">
        <f>E9</f>
        <v>01 - stavební část</v>
      </c>
      <c r="F92" s="332"/>
      <c r="G92" s="332"/>
      <c r="H92" s="332"/>
      <c r="I92" s="92"/>
      <c r="J92" s="33"/>
      <c r="K92" s="33"/>
      <c r="L92" s="93"/>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92"/>
      <c r="J93" s="33"/>
      <c r="K93" s="33"/>
      <c r="L93" s="93"/>
      <c r="S93" s="33"/>
      <c r="T93" s="33"/>
      <c r="U93" s="33"/>
      <c r="V93" s="33"/>
      <c r="W93" s="33"/>
      <c r="X93" s="33"/>
      <c r="Y93" s="33"/>
      <c r="Z93" s="33"/>
      <c r="AA93" s="33"/>
      <c r="AB93" s="33"/>
      <c r="AC93" s="33"/>
      <c r="AD93" s="33"/>
      <c r="AE93" s="33"/>
    </row>
    <row r="94" spans="1:31" s="2" customFormat="1" ht="12" customHeight="1">
      <c r="A94" s="33"/>
      <c r="B94" s="34"/>
      <c r="C94" s="28" t="s">
        <v>22</v>
      </c>
      <c r="D94" s="33"/>
      <c r="E94" s="33"/>
      <c r="F94" s="26" t="str">
        <f>F12</f>
        <v>Jindřichův Hradec</v>
      </c>
      <c r="G94" s="33"/>
      <c r="H94" s="33"/>
      <c r="I94" s="94" t="s">
        <v>24</v>
      </c>
      <c r="J94" s="51" t="str">
        <f>IF(J12="","",J12)</f>
        <v>3. 8. 2019</v>
      </c>
      <c r="K94" s="33"/>
      <c r="L94" s="93"/>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92"/>
      <c r="J95" s="33"/>
      <c r="K95" s="33"/>
      <c r="L95" s="93"/>
      <c r="S95" s="33"/>
      <c r="T95" s="33"/>
      <c r="U95" s="33"/>
      <c r="V95" s="33"/>
      <c r="W95" s="33"/>
      <c r="X95" s="33"/>
      <c r="Y95" s="33"/>
      <c r="Z95" s="33"/>
      <c r="AA95" s="33"/>
      <c r="AB95" s="33"/>
      <c r="AC95" s="33"/>
      <c r="AD95" s="33"/>
      <c r="AE95" s="33"/>
    </row>
    <row r="96" spans="1:31" s="2" customFormat="1" ht="27.95" customHeight="1">
      <c r="A96" s="33"/>
      <c r="B96" s="34"/>
      <c r="C96" s="28" t="s">
        <v>26</v>
      </c>
      <c r="D96" s="33"/>
      <c r="E96" s="33"/>
      <c r="F96" s="26" t="str">
        <f>E15</f>
        <v xml:space="preserve"> </v>
      </c>
      <c r="G96" s="33"/>
      <c r="H96" s="33"/>
      <c r="I96" s="94" t="s">
        <v>32</v>
      </c>
      <c r="J96" s="31" t="str">
        <f>E21</f>
        <v>ATELIER G+G s.r.o.</v>
      </c>
      <c r="K96" s="33"/>
      <c r="L96" s="93"/>
      <c r="S96" s="33"/>
      <c r="T96" s="33"/>
      <c r="U96" s="33"/>
      <c r="V96" s="33"/>
      <c r="W96" s="33"/>
      <c r="X96" s="33"/>
      <c r="Y96" s="33"/>
      <c r="Z96" s="33"/>
      <c r="AA96" s="33"/>
      <c r="AB96" s="33"/>
      <c r="AC96" s="33"/>
      <c r="AD96" s="33"/>
      <c r="AE96" s="33"/>
    </row>
    <row r="97" spans="1:65" s="2" customFormat="1" ht="15.2" customHeight="1">
      <c r="A97" s="33"/>
      <c r="B97" s="34"/>
      <c r="C97" s="28" t="s">
        <v>30</v>
      </c>
      <c r="D97" s="33"/>
      <c r="E97" s="33"/>
      <c r="F97" s="26" t="str">
        <f>IF(E18="","",E18)</f>
        <v>Vyplň údaj</v>
      </c>
      <c r="G97" s="33"/>
      <c r="H97" s="33"/>
      <c r="I97" s="94" t="s">
        <v>35</v>
      </c>
      <c r="J97" s="31" t="str">
        <f>E24</f>
        <v xml:space="preserve"> </v>
      </c>
      <c r="K97" s="33"/>
      <c r="L97" s="93"/>
      <c r="S97" s="33"/>
      <c r="T97" s="33"/>
      <c r="U97" s="33"/>
      <c r="V97" s="33"/>
      <c r="W97" s="33"/>
      <c r="X97" s="33"/>
      <c r="Y97" s="33"/>
      <c r="Z97" s="33"/>
      <c r="AA97" s="33"/>
      <c r="AB97" s="33"/>
      <c r="AC97" s="33"/>
      <c r="AD97" s="33"/>
      <c r="AE97" s="33"/>
    </row>
    <row r="98" spans="1:65" s="2" customFormat="1" ht="10.35" customHeight="1">
      <c r="A98" s="33"/>
      <c r="B98" s="34"/>
      <c r="C98" s="33"/>
      <c r="D98" s="33"/>
      <c r="E98" s="33"/>
      <c r="F98" s="33"/>
      <c r="G98" s="33"/>
      <c r="H98" s="33"/>
      <c r="I98" s="92"/>
      <c r="J98" s="33"/>
      <c r="K98" s="33"/>
      <c r="L98" s="93"/>
      <c r="S98" s="33"/>
      <c r="T98" s="33"/>
      <c r="U98" s="33"/>
      <c r="V98" s="33"/>
      <c r="W98" s="33"/>
      <c r="X98" s="33"/>
      <c r="Y98" s="33"/>
      <c r="Z98" s="33"/>
      <c r="AA98" s="33"/>
      <c r="AB98" s="33"/>
      <c r="AC98" s="33"/>
      <c r="AD98" s="33"/>
      <c r="AE98" s="33"/>
    </row>
    <row r="99" spans="1:65" s="11" customFormat="1" ht="29.25" customHeight="1">
      <c r="A99" s="128"/>
      <c r="B99" s="129"/>
      <c r="C99" s="130" t="s">
        <v>136</v>
      </c>
      <c r="D99" s="131" t="s">
        <v>57</v>
      </c>
      <c r="E99" s="131" t="s">
        <v>53</v>
      </c>
      <c r="F99" s="131" t="s">
        <v>54</v>
      </c>
      <c r="G99" s="131" t="s">
        <v>137</v>
      </c>
      <c r="H99" s="131" t="s">
        <v>138</v>
      </c>
      <c r="I99" s="132" t="s">
        <v>139</v>
      </c>
      <c r="J99" s="131" t="s">
        <v>112</v>
      </c>
      <c r="K99" s="133" t="s">
        <v>140</v>
      </c>
      <c r="L99" s="134"/>
      <c r="M99" s="58" t="s">
        <v>3</v>
      </c>
      <c r="N99" s="59" t="s">
        <v>42</v>
      </c>
      <c r="O99" s="59" t="s">
        <v>141</v>
      </c>
      <c r="P99" s="59" t="s">
        <v>142</v>
      </c>
      <c r="Q99" s="59" t="s">
        <v>143</v>
      </c>
      <c r="R99" s="59" t="s">
        <v>144</v>
      </c>
      <c r="S99" s="59" t="s">
        <v>145</v>
      </c>
      <c r="T99" s="60" t="s">
        <v>146</v>
      </c>
      <c r="U99" s="128"/>
      <c r="V99" s="128"/>
      <c r="W99" s="128"/>
      <c r="X99" s="128"/>
      <c r="Y99" s="128"/>
      <c r="Z99" s="128"/>
      <c r="AA99" s="128"/>
      <c r="AB99" s="128"/>
      <c r="AC99" s="128"/>
      <c r="AD99" s="128"/>
      <c r="AE99" s="128"/>
    </row>
    <row r="100" spans="1:65" s="2" customFormat="1" ht="22.9" customHeight="1">
      <c r="A100" s="33"/>
      <c r="B100" s="34"/>
      <c r="C100" s="65" t="s">
        <v>147</v>
      </c>
      <c r="D100" s="33"/>
      <c r="E100" s="33"/>
      <c r="F100" s="33"/>
      <c r="G100" s="33"/>
      <c r="H100" s="33"/>
      <c r="I100" s="92"/>
      <c r="J100" s="135">
        <f>BK100</f>
        <v>0</v>
      </c>
      <c r="K100" s="33"/>
      <c r="L100" s="34"/>
      <c r="M100" s="61"/>
      <c r="N100" s="52"/>
      <c r="O100" s="62"/>
      <c r="P100" s="136">
        <f>P101+P586+P1126+P1135</f>
        <v>0</v>
      </c>
      <c r="Q100" s="62"/>
      <c r="R100" s="136">
        <f>R101+R586+R1126+R1135</f>
        <v>76.36330688999999</v>
      </c>
      <c r="S100" s="62"/>
      <c r="T100" s="137">
        <f>T101+T586+T1126+T1135</f>
        <v>128.70243564999998</v>
      </c>
      <c r="U100" s="33"/>
      <c r="V100" s="33"/>
      <c r="W100" s="33"/>
      <c r="X100" s="33"/>
      <c r="Y100" s="33"/>
      <c r="Z100" s="33"/>
      <c r="AA100" s="33"/>
      <c r="AB100" s="33"/>
      <c r="AC100" s="33"/>
      <c r="AD100" s="33"/>
      <c r="AE100" s="33"/>
      <c r="AT100" s="18" t="s">
        <v>71</v>
      </c>
      <c r="AU100" s="18" t="s">
        <v>113</v>
      </c>
      <c r="BK100" s="138">
        <f>BK101+BK586+BK1126+BK1135</f>
        <v>0</v>
      </c>
    </row>
    <row r="101" spans="1:65" s="12" customFormat="1" ht="25.9" customHeight="1">
      <c r="B101" s="139"/>
      <c r="D101" s="140" t="s">
        <v>71</v>
      </c>
      <c r="E101" s="141" t="s">
        <v>148</v>
      </c>
      <c r="F101" s="141" t="s">
        <v>149</v>
      </c>
      <c r="I101" s="142"/>
      <c r="J101" s="143">
        <f>BK101</f>
        <v>0</v>
      </c>
      <c r="L101" s="139"/>
      <c r="M101" s="144"/>
      <c r="N101" s="145"/>
      <c r="O101" s="145"/>
      <c r="P101" s="146">
        <f>P102+P133+P395+P562+P583</f>
        <v>0</v>
      </c>
      <c r="Q101" s="145"/>
      <c r="R101" s="146">
        <f>R102+R133+R395+R562+R583</f>
        <v>63.594959609999997</v>
      </c>
      <c r="S101" s="145"/>
      <c r="T101" s="147">
        <f>T102+T133+T395+T562+T583</f>
        <v>90.182997999999998</v>
      </c>
      <c r="AR101" s="140" t="s">
        <v>80</v>
      </c>
      <c r="AT101" s="148" t="s">
        <v>71</v>
      </c>
      <c r="AU101" s="148" t="s">
        <v>72</v>
      </c>
      <c r="AY101" s="140" t="s">
        <v>150</v>
      </c>
      <c r="BK101" s="149">
        <f>BK102+BK133+BK395+BK562+BK583</f>
        <v>0</v>
      </c>
    </row>
    <row r="102" spans="1:65" s="12" customFormat="1" ht="22.9" customHeight="1">
      <c r="B102" s="139"/>
      <c r="D102" s="140" t="s">
        <v>71</v>
      </c>
      <c r="E102" s="150" t="s">
        <v>151</v>
      </c>
      <c r="F102" s="150" t="s">
        <v>152</v>
      </c>
      <c r="I102" s="142"/>
      <c r="J102" s="151">
        <f>BK102</f>
        <v>0</v>
      </c>
      <c r="L102" s="139"/>
      <c r="M102" s="144"/>
      <c r="N102" s="145"/>
      <c r="O102" s="145"/>
      <c r="P102" s="146">
        <f>SUM(P103:P132)</f>
        <v>0</v>
      </c>
      <c r="Q102" s="145"/>
      <c r="R102" s="146">
        <f>SUM(R103:R132)</f>
        <v>4.0110786699999998</v>
      </c>
      <c r="S102" s="145"/>
      <c r="T102" s="147">
        <f>SUM(T103:T132)</f>
        <v>0</v>
      </c>
      <c r="AR102" s="140" t="s">
        <v>80</v>
      </c>
      <c r="AT102" s="148" t="s">
        <v>71</v>
      </c>
      <c r="AU102" s="148" t="s">
        <v>80</v>
      </c>
      <c r="AY102" s="140" t="s">
        <v>150</v>
      </c>
      <c r="BK102" s="149">
        <f>SUM(BK103:BK132)</f>
        <v>0</v>
      </c>
    </row>
    <row r="103" spans="1:65" s="2" customFormat="1" ht="24" customHeight="1">
      <c r="A103" s="33"/>
      <c r="B103" s="152"/>
      <c r="C103" s="153" t="s">
        <v>80</v>
      </c>
      <c r="D103" s="153" t="s">
        <v>153</v>
      </c>
      <c r="E103" s="154" t="s">
        <v>154</v>
      </c>
      <c r="F103" s="155" t="s">
        <v>155</v>
      </c>
      <c r="G103" s="156" t="s">
        <v>156</v>
      </c>
      <c r="H103" s="157">
        <v>0.45200000000000001</v>
      </c>
      <c r="I103" s="158"/>
      <c r="J103" s="159">
        <f>ROUND(I103*H103,2)</f>
        <v>0</v>
      </c>
      <c r="K103" s="155" t="s">
        <v>157</v>
      </c>
      <c r="L103" s="34"/>
      <c r="M103" s="160" t="s">
        <v>3</v>
      </c>
      <c r="N103" s="161" t="s">
        <v>43</v>
      </c>
      <c r="O103" s="54"/>
      <c r="P103" s="162">
        <f>O103*H103</f>
        <v>0</v>
      </c>
      <c r="Q103" s="162">
        <v>1.94302</v>
      </c>
      <c r="R103" s="162">
        <f>Q103*H103</f>
        <v>0.87824504000000003</v>
      </c>
      <c r="S103" s="162">
        <v>0</v>
      </c>
      <c r="T103" s="163">
        <f>S103*H103</f>
        <v>0</v>
      </c>
      <c r="U103" s="33"/>
      <c r="V103" s="33"/>
      <c r="W103" s="33"/>
      <c r="X103" s="33"/>
      <c r="Y103" s="33"/>
      <c r="Z103" s="33"/>
      <c r="AA103" s="33"/>
      <c r="AB103" s="33"/>
      <c r="AC103" s="33"/>
      <c r="AD103" s="33"/>
      <c r="AE103" s="33"/>
      <c r="AR103" s="164" t="s">
        <v>158</v>
      </c>
      <c r="AT103" s="164" t="s">
        <v>153</v>
      </c>
      <c r="AU103" s="164" t="s">
        <v>82</v>
      </c>
      <c r="AY103" s="18" t="s">
        <v>150</v>
      </c>
      <c r="BE103" s="165">
        <f>IF(N103="základní",J103,0)</f>
        <v>0</v>
      </c>
      <c r="BF103" s="165">
        <f>IF(N103="snížená",J103,0)</f>
        <v>0</v>
      </c>
      <c r="BG103" s="165">
        <f>IF(N103="zákl. přenesená",J103,0)</f>
        <v>0</v>
      </c>
      <c r="BH103" s="165">
        <f>IF(N103="sníž. přenesená",J103,0)</f>
        <v>0</v>
      </c>
      <c r="BI103" s="165">
        <f>IF(N103="nulová",J103,0)</f>
        <v>0</v>
      </c>
      <c r="BJ103" s="18" t="s">
        <v>80</v>
      </c>
      <c r="BK103" s="165">
        <f>ROUND(I103*H103,2)</f>
        <v>0</v>
      </c>
      <c r="BL103" s="18" t="s">
        <v>158</v>
      </c>
      <c r="BM103" s="164" t="s">
        <v>159</v>
      </c>
    </row>
    <row r="104" spans="1:65" s="2" customFormat="1" ht="97.5">
      <c r="A104" s="33"/>
      <c r="B104" s="34"/>
      <c r="C104" s="33"/>
      <c r="D104" s="166" t="s">
        <v>160</v>
      </c>
      <c r="E104" s="33"/>
      <c r="F104" s="167" t="s">
        <v>161</v>
      </c>
      <c r="G104" s="33"/>
      <c r="H104" s="33"/>
      <c r="I104" s="92"/>
      <c r="J104" s="33"/>
      <c r="K104" s="33"/>
      <c r="L104" s="34"/>
      <c r="M104" s="168"/>
      <c r="N104" s="169"/>
      <c r="O104" s="54"/>
      <c r="P104" s="54"/>
      <c r="Q104" s="54"/>
      <c r="R104" s="54"/>
      <c r="S104" s="54"/>
      <c r="T104" s="55"/>
      <c r="U104" s="33"/>
      <c r="V104" s="33"/>
      <c r="W104" s="33"/>
      <c r="X104" s="33"/>
      <c r="Y104" s="33"/>
      <c r="Z104" s="33"/>
      <c r="AA104" s="33"/>
      <c r="AB104" s="33"/>
      <c r="AC104" s="33"/>
      <c r="AD104" s="33"/>
      <c r="AE104" s="33"/>
      <c r="AT104" s="18" t="s">
        <v>160</v>
      </c>
      <c r="AU104" s="18" t="s">
        <v>82</v>
      </c>
    </row>
    <row r="105" spans="1:65" s="13" customFormat="1" ht="22.5">
      <c r="B105" s="170"/>
      <c r="D105" s="166" t="s">
        <v>162</v>
      </c>
      <c r="E105" s="171" t="s">
        <v>3</v>
      </c>
      <c r="F105" s="172" t="s">
        <v>163</v>
      </c>
      <c r="H105" s="173">
        <v>0.45200000000000001</v>
      </c>
      <c r="I105" s="174"/>
      <c r="L105" s="170"/>
      <c r="M105" s="175"/>
      <c r="N105" s="176"/>
      <c r="O105" s="176"/>
      <c r="P105" s="176"/>
      <c r="Q105" s="176"/>
      <c r="R105" s="176"/>
      <c r="S105" s="176"/>
      <c r="T105" s="177"/>
      <c r="AT105" s="171" t="s">
        <v>162</v>
      </c>
      <c r="AU105" s="171" t="s">
        <v>82</v>
      </c>
      <c r="AV105" s="13" t="s">
        <v>82</v>
      </c>
      <c r="AW105" s="13" t="s">
        <v>34</v>
      </c>
      <c r="AX105" s="13" t="s">
        <v>80</v>
      </c>
      <c r="AY105" s="171" t="s">
        <v>150</v>
      </c>
    </row>
    <row r="106" spans="1:65" s="2" customFormat="1" ht="36" customHeight="1">
      <c r="A106" s="33"/>
      <c r="B106" s="152"/>
      <c r="C106" s="153" t="s">
        <v>82</v>
      </c>
      <c r="D106" s="153" t="s">
        <v>153</v>
      </c>
      <c r="E106" s="154" t="s">
        <v>164</v>
      </c>
      <c r="F106" s="155" t="s">
        <v>165</v>
      </c>
      <c r="G106" s="156" t="s">
        <v>166</v>
      </c>
      <c r="H106" s="157">
        <v>0.1</v>
      </c>
      <c r="I106" s="158"/>
      <c r="J106" s="159">
        <f>ROUND(I106*H106,2)</f>
        <v>0</v>
      </c>
      <c r="K106" s="155" t="s">
        <v>157</v>
      </c>
      <c r="L106" s="34"/>
      <c r="M106" s="160" t="s">
        <v>3</v>
      </c>
      <c r="N106" s="161" t="s">
        <v>43</v>
      </c>
      <c r="O106" s="54"/>
      <c r="P106" s="162">
        <f>O106*H106</f>
        <v>0</v>
      </c>
      <c r="Q106" s="162">
        <v>1.9539999999999998E-2</v>
      </c>
      <c r="R106" s="162">
        <f>Q106*H106</f>
        <v>1.954E-3</v>
      </c>
      <c r="S106" s="162">
        <v>0</v>
      </c>
      <c r="T106" s="163">
        <f>S106*H106</f>
        <v>0</v>
      </c>
      <c r="U106" s="33"/>
      <c r="V106" s="33"/>
      <c r="W106" s="33"/>
      <c r="X106" s="33"/>
      <c r="Y106" s="33"/>
      <c r="Z106" s="33"/>
      <c r="AA106" s="33"/>
      <c r="AB106" s="33"/>
      <c r="AC106" s="33"/>
      <c r="AD106" s="33"/>
      <c r="AE106" s="33"/>
      <c r="AR106" s="164" t="s">
        <v>158</v>
      </c>
      <c r="AT106" s="164" t="s">
        <v>153</v>
      </c>
      <c r="AU106" s="164" t="s">
        <v>82</v>
      </c>
      <c r="AY106" s="18" t="s">
        <v>150</v>
      </c>
      <c r="BE106" s="165">
        <f>IF(N106="základní",J106,0)</f>
        <v>0</v>
      </c>
      <c r="BF106" s="165">
        <f>IF(N106="snížená",J106,0)</f>
        <v>0</v>
      </c>
      <c r="BG106" s="165">
        <f>IF(N106="zákl. přenesená",J106,0)</f>
        <v>0</v>
      </c>
      <c r="BH106" s="165">
        <f>IF(N106="sníž. přenesená",J106,0)</f>
        <v>0</v>
      </c>
      <c r="BI106" s="165">
        <f>IF(N106="nulová",J106,0)</f>
        <v>0</v>
      </c>
      <c r="BJ106" s="18" t="s">
        <v>80</v>
      </c>
      <c r="BK106" s="165">
        <f>ROUND(I106*H106,2)</f>
        <v>0</v>
      </c>
      <c r="BL106" s="18" t="s">
        <v>158</v>
      </c>
      <c r="BM106" s="164" t="s">
        <v>167</v>
      </c>
    </row>
    <row r="107" spans="1:65" s="2" customFormat="1" ht="78">
      <c r="A107" s="33"/>
      <c r="B107" s="34"/>
      <c r="C107" s="33"/>
      <c r="D107" s="166" t="s">
        <v>160</v>
      </c>
      <c r="E107" s="33"/>
      <c r="F107" s="167" t="s">
        <v>168</v>
      </c>
      <c r="G107" s="33"/>
      <c r="H107" s="33"/>
      <c r="I107" s="92"/>
      <c r="J107" s="33"/>
      <c r="K107" s="33"/>
      <c r="L107" s="34"/>
      <c r="M107" s="168"/>
      <c r="N107" s="169"/>
      <c r="O107" s="54"/>
      <c r="P107" s="54"/>
      <c r="Q107" s="54"/>
      <c r="R107" s="54"/>
      <c r="S107" s="54"/>
      <c r="T107" s="55"/>
      <c r="U107" s="33"/>
      <c r="V107" s="33"/>
      <c r="W107" s="33"/>
      <c r="X107" s="33"/>
      <c r="Y107" s="33"/>
      <c r="Z107" s="33"/>
      <c r="AA107" s="33"/>
      <c r="AB107" s="33"/>
      <c r="AC107" s="33"/>
      <c r="AD107" s="33"/>
      <c r="AE107" s="33"/>
      <c r="AT107" s="18" t="s">
        <v>160</v>
      </c>
      <c r="AU107" s="18" t="s">
        <v>82</v>
      </c>
    </row>
    <row r="108" spans="1:65" s="13" customFormat="1" ht="11.25">
      <c r="B108" s="170"/>
      <c r="D108" s="166" t="s">
        <v>162</v>
      </c>
      <c r="E108" s="171" t="s">
        <v>3</v>
      </c>
      <c r="F108" s="172" t="s">
        <v>169</v>
      </c>
      <c r="H108" s="173">
        <v>0.1</v>
      </c>
      <c r="I108" s="174"/>
      <c r="L108" s="170"/>
      <c r="M108" s="175"/>
      <c r="N108" s="176"/>
      <c r="O108" s="176"/>
      <c r="P108" s="176"/>
      <c r="Q108" s="176"/>
      <c r="R108" s="176"/>
      <c r="S108" s="176"/>
      <c r="T108" s="177"/>
      <c r="AT108" s="171" t="s">
        <v>162</v>
      </c>
      <c r="AU108" s="171" t="s">
        <v>82</v>
      </c>
      <c r="AV108" s="13" t="s">
        <v>82</v>
      </c>
      <c r="AW108" s="13" t="s">
        <v>34</v>
      </c>
      <c r="AX108" s="13" t="s">
        <v>80</v>
      </c>
      <c r="AY108" s="171" t="s">
        <v>150</v>
      </c>
    </row>
    <row r="109" spans="1:65" s="2" customFormat="1" ht="16.5" customHeight="1">
      <c r="A109" s="33"/>
      <c r="B109" s="152"/>
      <c r="C109" s="178" t="s">
        <v>151</v>
      </c>
      <c r="D109" s="178" t="s">
        <v>170</v>
      </c>
      <c r="E109" s="179" t="s">
        <v>171</v>
      </c>
      <c r="F109" s="180" t="s">
        <v>172</v>
      </c>
      <c r="G109" s="181" t="s">
        <v>166</v>
      </c>
      <c r="H109" s="182">
        <v>0.11</v>
      </c>
      <c r="I109" s="183"/>
      <c r="J109" s="184">
        <f>ROUND(I109*H109,2)</f>
        <v>0</v>
      </c>
      <c r="K109" s="180" t="s">
        <v>157</v>
      </c>
      <c r="L109" s="185"/>
      <c r="M109" s="186" t="s">
        <v>3</v>
      </c>
      <c r="N109" s="187" t="s">
        <v>43</v>
      </c>
      <c r="O109" s="54"/>
      <c r="P109" s="162">
        <f>O109*H109</f>
        <v>0</v>
      </c>
      <c r="Q109" s="162">
        <v>1</v>
      </c>
      <c r="R109" s="162">
        <f>Q109*H109</f>
        <v>0.11</v>
      </c>
      <c r="S109" s="162">
        <v>0</v>
      </c>
      <c r="T109" s="163">
        <f>S109*H109</f>
        <v>0</v>
      </c>
      <c r="U109" s="33"/>
      <c r="V109" s="33"/>
      <c r="W109" s="33"/>
      <c r="X109" s="33"/>
      <c r="Y109" s="33"/>
      <c r="Z109" s="33"/>
      <c r="AA109" s="33"/>
      <c r="AB109" s="33"/>
      <c r="AC109" s="33"/>
      <c r="AD109" s="33"/>
      <c r="AE109" s="33"/>
      <c r="AR109" s="164" t="s">
        <v>173</v>
      </c>
      <c r="AT109" s="164" t="s">
        <v>170</v>
      </c>
      <c r="AU109" s="164" t="s">
        <v>82</v>
      </c>
      <c r="AY109" s="18" t="s">
        <v>150</v>
      </c>
      <c r="BE109" s="165">
        <f>IF(N109="základní",J109,0)</f>
        <v>0</v>
      </c>
      <c r="BF109" s="165">
        <f>IF(N109="snížená",J109,0)</f>
        <v>0</v>
      </c>
      <c r="BG109" s="165">
        <f>IF(N109="zákl. přenesená",J109,0)</f>
        <v>0</v>
      </c>
      <c r="BH109" s="165">
        <f>IF(N109="sníž. přenesená",J109,0)</f>
        <v>0</v>
      </c>
      <c r="BI109" s="165">
        <f>IF(N109="nulová",J109,0)</f>
        <v>0</v>
      </c>
      <c r="BJ109" s="18" t="s">
        <v>80</v>
      </c>
      <c r="BK109" s="165">
        <f>ROUND(I109*H109,2)</f>
        <v>0</v>
      </c>
      <c r="BL109" s="18" t="s">
        <v>158</v>
      </c>
      <c r="BM109" s="164" t="s">
        <v>174</v>
      </c>
    </row>
    <row r="110" spans="1:65" s="13" customFormat="1" ht="11.25">
      <c r="B110" s="170"/>
      <c r="D110" s="166" t="s">
        <v>162</v>
      </c>
      <c r="E110" s="171" t="s">
        <v>3</v>
      </c>
      <c r="F110" s="172" t="s">
        <v>175</v>
      </c>
      <c r="H110" s="173">
        <v>0.11</v>
      </c>
      <c r="I110" s="174"/>
      <c r="L110" s="170"/>
      <c r="M110" s="175"/>
      <c r="N110" s="176"/>
      <c r="O110" s="176"/>
      <c r="P110" s="176"/>
      <c r="Q110" s="176"/>
      <c r="R110" s="176"/>
      <c r="S110" s="176"/>
      <c r="T110" s="177"/>
      <c r="AT110" s="171" t="s">
        <v>162</v>
      </c>
      <c r="AU110" s="171" t="s">
        <v>82</v>
      </c>
      <c r="AV110" s="13" t="s">
        <v>82</v>
      </c>
      <c r="AW110" s="13" t="s">
        <v>34</v>
      </c>
      <c r="AX110" s="13" t="s">
        <v>80</v>
      </c>
      <c r="AY110" s="171" t="s">
        <v>150</v>
      </c>
    </row>
    <row r="111" spans="1:65" s="2" customFormat="1" ht="36" customHeight="1">
      <c r="A111" s="33"/>
      <c r="B111" s="152"/>
      <c r="C111" s="153" t="s">
        <v>158</v>
      </c>
      <c r="D111" s="153" t="s">
        <v>153</v>
      </c>
      <c r="E111" s="154" t="s">
        <v>176</v>
      </c>
      <c r="F111" s="155" t="s">
        <v>177</v>
      </c>
      <c r="G111" s="156" t="s">
        <v>166</v>
      </c>
      <c r="H111" s="157">
        <v>0.10299999999999999</v>
      </c>
      <c r="I111" s="158"/>
      <c r="J111" s="159">
        <f>ROUND(I111*H111,2)</f>
        <v>0</v>
      </c>
      <c r="K111" s="155" t="s">
        <v>157</v>
      </c>
      <c r="L111" s="34"/>
      <c r="M111" s="160" t="s">
        <v>3</v>
      </c>
      <c r="N111" s="161" t="s">
        <v>43</v>
      </c>
      <c r="O111" s="54"/>
      <c r="P111" s="162">
        <f>O111*H111</f>
        <v>0</v>
      </c>
      <c r="Q111" s="162">
        <v>1.7090000000000001E-2</v>
      </c>
      <c r="R111" s="162">
        <f>Q111*H111</f>
        <v>1.76027E-3</v>
      </c>
      <c r="S111" s="162">
        <v>0</v>
      </c>
      <c r="T111" s="163">
        <f>S111*H111</f>
        <v>0</v>
      </c>
      <c r="U111" s="33"/>
      <c r="V111" s="33"/>
      <c r="W111" s="33"/>
      <c r="X111" s="33"/>
      <c r="Y111" s="33"/>
      <c r="Z111" s="33"/>
      <c r="AA111" s="33"/>
      <c r="AB111" s="33"/>
      <c r="AC111" s="33"/>
      <c r="AD111" s="33"/>
      <c r="AE111" s="33"/>
      <c r="AR111" s="164" t="s">
        <v>158</v>
      </c>
      <c r="AT111" s="164" t="s">
        <v>153</v>
      </c>
      <c r="AU111" s="164" t="s">
        <v>82</v>
      </c>
      <c r="AY111" s="18" t="s">
        <v>150</v>
      </c>
      <c r="BE111" s="165">
        <f>IF(N111="základní",J111,0)</f>
        <v>0</v>
      </c>
      <c r="BF111" s="165">
        <f>IF(N111="snížená",J111,0)</f>
        <v>0</v>
      </c>
      <c r="BG111" s="165">
        <f>IF(N111="zákl. přenesená",J111,0)</f>
        <v>0</v>
      </c>
      <c r="BH111" s="165">
        <f>IF(N111="sníž. přenesená",J111,0)</f>
        <v>0</v>
      </c>
      <c r="BI111" s="165">
        <f>IF(N111="nulová",J111,0)</f>
        <v>0</v>
      </c>
      <c r="BJ111" s="18" t="s">
        <v>80</v>
      </c>
      <c r="BK111" s="165">
        <f>ROUND(I111*H111,2)</f>
        <v>0</v>
      </c>
      <c r="BL111" s="18" t="s">
        <v>158</v>
      </c>
      <c r="BM111" s="164" t="s">
        <v>178</v>
      </c>
    </row>
    <row r="112" spans="1:65" s="2" customFormat="1" ht="78">
      <c r="A112" s="33"/>
      <c r="B112" s="34"/>
      <c r="C112" s="33"/>
      <c r="D112" s="166" t="s">
        <v>160</v>
      </c>
      <c r="E112" s="33"/>
      <c r="F112" s="167" t="s">
        <v>168</v>
      </c>
      <c r="G112" s="33"/>
      <c r="H112" s="33"/>
      <c r="I112" s="92"/>
      <c r="J112" s="33"/>
      <c r="K112" s="33"/>
      <c r="L112" s="34"/>
      <c r="M112" s="168"/>
      <c r="N112" s="169"/>
      <c r="O112" s="54"/>
      <c r="P112" s="54"/>
      <c r="Q112" s="54"/>
      <c r="R112" s="54"/>
      <c r="S112" s="54"/>
      <c r="T112" s="55"/>
      <c r="U112" s="33"/>
      <c r="V112" s="33"/>
      <c r="W112" s="33"/>
      <c r="X112" s="33"/>
      <c r="Y112" s="33"/>
      <c r="Z112" s="33"/>
      <c r="AA112" s="33"/>
      <c r="AB112" s="33"/>
      <c r="AC112" s="33"/>
      <c r="AD112" s="33"/>
      <c r="AE112" s="33"/>
      <c r="AT112" s="18" t="s">
        <v>160</v>
      </c>
      <c r="AU112" s="18" t="s">
        <v>82</v>
      </c>
    </row>
    <row r="113" spans="1:65" s="13" customFormat="1" ht="11.25">
      <c r="B113" s="170"/>
      <c r="D113" s="166" t="s">
        <v>162</v>
      </c>
      <c r="E113" s="171" t="s">
        <v>3</v>
      </c>
      <c r="F113" s="172" t="s">
        <v>179</v>
      </c>
      <c r="H113" s="173">
        <v>0.06</v>
      </c>
      <c r="I113" s="174"/>
      <c r="L113" s="170"/>
      <c r="M113" s="175"/>
      <c r="N113" s="176"/>
      <c r="O113" s="176"/>
      <c r="P113" s="176"/>
      <c r="Q113" s="176"/>
      <c r="R113" s="176"/>
      <c r="S113" s="176"/>
      <c r="T113" s="177"/>
      <c r="AT113" s="171" t="s">
        <v>162</v>
      </c>
      <c r="AU113" s="171" t="s">
        <v>82</v>
      </c>
      <c r="AV113" s="13" t="s">
        <v>82</v>
      </c>
      <c r="AW113" s="13" t="s">
        <v>34</v>
      </c>
      <c r="AX113" s="13" t="s">
        <v>72</v>
      </c>
      <c r="AY113" s="171" t="s">
        <v>150</v>
      </c>
    </row>
    <row r="114" spans="1:65" s="13" customFormat="1" ht="11.25">
      <c r="B114" s="170"/>
      <c r="D114" s="166" t="s">
        <v>162</v>
      </c>
      <c r="E114" s="171" t="s">
        <v>3</v>
      </c>
      <c r="F114" s="172" t="s">
        <v>180</v>
      </c>
      <c r="H114" s="173">
        <v>4.2999999999999997E-2</v>
      </c>
      <c r="I114" s="174"/>
      <c r="L114" s="170"/>
      <c r="M114" s="175"/>
      <c r="N114" s="176"/>
      <c r="O114" s="176"/>
      <c r="P114" s="176"/>
      <c r="Q114" s="176"/>
      <c r="R114" s="176"/>
      <c r="S114" s="176"/>
      <c r="T114" s="177"/>
      <c r="AT114" s="171" t="s">
        <v>162</v>
      </c>
      <c r="AU114" s="171" t="s">
        <v>82</v>
      </c>
      <c r="AV114" s="13" t="s">
        <v>82</v>
      </c>
      <c r="AW114" s="13" t="s">
        <v>34</v>
      </c>
      <c r="AX114" s="13" t="s">
        <v>72</v>
      </c>
      <c r="AY114" s="171" t="s">
        <v>150</v>
      </c>
    </row>
    <row r="115" spans="1:65" s="14" customFormat="1" ht="11.25">
      <c r="B115" s="188"/>
      <c r="D115" s="166" t="s">
        <v>162</v>
      </c>
      <c r="E115" s="189" t="s">
        <v>3</v>
      </c>
      <c r="F115" s="190" t="s">
        <v>181</v>
      </c>
      <c r="H115" s="191">
        <v>0.10299999999999999</v>
      </c>
      <c r="I115" s="192"/>
      <c r="L115" s="188"/>
      <c r="M115" s="193"/>
      <c r="N115" s="194"/>
      <c r="O115" s="194"/>
      <c r="P115" s="194"/>
      <c r="Q115" s="194"/>
      <c r="R115" s="194"/>
      <c r="S115" s="194"/>
      <c r="T115" s="195"/>
      <c r="AT115" s="189" t="s">
        <v>162</v>
      </c>
      <c r="AU115" s="189" t="s">
        <v>82</v>
      </c>
      <c r="AV115" s="14" t="s">
        <v>158</v>
      </c>
      <c r="AW115" s="14" t="s">
        <v>34</v>
      </c>
      <c r="AX115" s="14" t="s">
        <v>80</v>
      </c>
      <c r="AY115" s="189" t="s">
        <v>150</v>
      </c>
    </row>
    <row r="116" spans="1:65" s="2" customFormat="1" ht="16.5" customHeight="1">
      <c r="A116" s="33"/>
      <c r="B116" s="152"/>
      <c r="C116" s="178" t="s">
        <v>182</v>
      </c>
      <c r="D116" s="178" t="s">
        <v>170</v>
      </c>
      <c r="E116" s="179" t="s">
        <v>183</v>
      </c>
      <c r="F116" s="180" t="s">
        <v>184</v>
      </c>
      <c r="G116" s="181" t="s">
        <v>166</v>
      </c>
      <c r="H116" s="182">
        <v>6.6000000000000003E-2</v>
      </c>
      <c r="I116" s="183"/>
      <c r="J116" s="184">
        <f>ROUND(I116*H116,2)</f>
        <v>0</v>
      </c>
      <c r="K116" s="180" t="s">
        <v>157</v>
      </c>
      <c r="L116" s="185"/>
      <c r="M116" s="186" t="s">
        <v>3</v>
      </c>
      <c r="N116" s="187" t="s">
        <v>43</v>
      </c>
      <c r="O116" s="54"/>
      <c r="P116" s="162">
        <f>O116*H116</f>
        <v>0</v>
      </c>
      <c r="Q116" s="162">
        <v>1</v>
      </c>
      <c r="R116" s="162">
        <f>Q116*H116</f>
        <v>6.6000000000000003E-2</v>
      </c>
      <c r="S116" s="162">
        <v>0</v>
      </c>
      <c r="T116" s="163">
        <f>S116*H116</f>
        <v>0</v>
      </c>
      <c r="U116" s="33"/>
      <c r="V116" s="33"/>
      <c r="W116" s="33"/>
      <c r="X116" s="33"/>
      <c r="Y116" s="33"/>
      <c r="Z116" s="33"/>
      <c r="AA116" s="33"/>
      <c r="AB116" s="33"/>
      <c r="AC116" s="33"/>
      <c r="AD116" s="33"/>
      <c r="AE116" s="33"/>
      <c r="AR116" s="164" t="s">
        <v>173</v>
      </c>
      <c r="AT116" s="164" t="s">
        <v>170</v>
      </c>
      <c r="AU116" s="164" t="s">
        <v>82</v>
      </c>
      <c r="AY116" s="18" t="s">
        <v>150</v>
      </c>
      <c r="BE116" s="165">
        <f>IF(N116="základní",J116,0)</f>
        <v>0</v>
      </c>
      <c r="BF116" s="165">
        <f>IF(N116="snížená",J116,0)</f>
        <v>0</v>
      </c>
      <c r="BG116" s="165">
        <f>IF(N116="zákl. přenesená",J116,0)</f>
        <v>0</v>
      </c>
      <c r="BH116" s="165">
        <f>IF(N116="sníž. přenesená",J116,0)</f>
        <v>0</v>
      </c>
      <c r="BI116" s="165">
        <f>IF(N116="nulová",J116,0)</f>
        <v>0</v>
      </c>
      <c r="BJ116" s="18" t="s">
        <v>80</v>
      </c>
      <c r="BK116" s="165">
        <f>ROUND(I116*H116,2)</f>
        <v>0</v>
      </c>
      <c r="BL116" s="18" t="s">
        <v>158</v>
      </c>
      <c r="BM116" s="164" t="s">
        <v>185</v>
      </c>
    </row>
    <row r="117" spans="1:65" s="13" customFormat="1" ht="11.25">
      <c r="B117" s="170"/>
      <c r="D117" s="166" t="s">
        <v>162</v>
      </c>
      <c r="E117" s="171" t="s">
        <v>3</v>
      </c>
      <c r="F117" s="172" t="s">
        <v>186</v>
      </c>
      <c r="H117" s="173">
        <v>6.6000000000000003E-2</v>
      </c>
      <c r="I117" s="174"/>
      <c r="L117" s="170"/>
      <c r="M117" s="175"/>
      <c r="N117" s="176"/>
      <c r="O117" s="176"/>
      <c r="P117" s="176"/>
      <c r="Q117" s="176"/>
      <c r="R117" s="176"/>
      <c r="S117" s="176"/>
      <c r="T117" s="177"/>
      <c r="AT117" s="171" t="s">
        <v>162</v>
      </c>
      <c r="AU117" s="171" t="s">
        <v>82</v>
      </c>
      <c r="AV117" s="13" t="s">
        <v>82</v>
      </c>
      <c r="AW117" s="13" t="s">
        <v>34</v>
      </c>
      <c r="AX117" s="13" t="s">
        <v>72</v>
      </c>
      <c r="AY117" s="171" t="s">
        <v>150</v>
      </c>
    </row>
    <row r="118" spans="1:65" s="14" customFormat="1" ht="11.25">
      <c r="B118" s="188"/>
      <c r="D118" s="166" t="s">
        <v>162</v>
      </c>
      <c r="E118" s="189" t="s">
        <v>3</v>
      </c>
      <c r="F118" s="190" t="s">
        <v>181</v>
      </c>
      <c r="H118" s="191">
        <v>6.6000000000000003E-2</v>
      </c>
      <c r="I118" s="192"/>
      <c r="L118" s="188"/>
      <c r="M118" s="193"/>
      <c r="N118" s="194"/>
      <c r="O118" s="194"/>
      <c r="P118" s="194"/>
      <c r="Q118" s="194"/>
      <c r="R118" s="194"/>
      <c r="S118" s="194"/>
      <c r="T118" s="195"/>
      <c r="AT118" s="189" t="s">
        <v>162</v>
      </c>
      <c r="AU118" s="189" t="s">
        <v>82</v>
      </c>
      <c r="AV118" s="14" t="s">
        <v>158</v>
      </c>
      <c r="AW118" s="14" t="s">
        <v>34</v>
      </c>
      <c r="AX118" s="14" t="s">
        <v>80</v>
      </c>
      <c r="AY118" s="189" t="s">
        <v>150</v>
      </c>
    </row>
    <row r="119" spans="1:65" s="2" customFormat="1" ht="16.5" customHeight="1">
      <c r="A119" s="33"/>
      <c r="B119" s="152"/>
      <c r="C119" s="178" t="s">
        <v>187</v>
      </c>
      <c r="D119" s="178" t="s">
        <v>170</v>
      </c>
      <c r="E119" s="179" t="s">
        <v>188</v>
      </c>
      <c r="F119" s="180" t="s">
        <v>189</v>
      </c>
      <c r="G119" s="181" t="s">
        <v>166</v>
      </c>
      <c r="H119" s="182">
        <v>4.7E-2</v>
      </c>
      <c r="I119" s="183"/>
      <c r="J119" s="184">
        <f>ROUND(I119*H119,2)</f>
        <v>0</v>
      </c>
      <c r="K119" s="180" t="s">
        <v>157</v>
      </c>
      <c r="L119" s="185"/>
      <c r="M119" s="186" t="s">
        <v>3</v>
      </c>
      <c r="N119" s="187" t="s">
        <v>43</v>
      </c>
      <c r="O119" s="54"/>
      <c r="P119" s="162">
        <f>O119*H119</f>
        <v>0</v>
      </c>
      <c r="Q119" s="162">
        <v>1</v>
      </c>
      <c r="R119" s="162">
        <f>Q119*H119</f>
        <v>4.7E-2</v>
      </c>
      <c r="S119" s="162">
        <v>0</v>
      </c>
      <c r="T119" s="163">
        <f>S119*H119</f>
        <v>0</v>
      </c>
      <c r="U119" s="33"/>
      <c r="V119" s="33"/>
      <c r="W119" s="33"/>
      <c r="X119" s="33"/>
      <c r="Y119" s="33"/>
      <c r="Z119" s="33"/>
      <c r="AA119" s="33"/>
      <c r="AB119" s="33"/>
      <c r="AC119" s="33"/>
      <c r="AD119" s="33"/>
      <c r="AE119" s="33"/>
      <c r="AR119" s="164" t="s">
        <v>173</v>
      </c>
      <c r="AT119" s="164" t="s">
        <v>170</v>
      </c>
      <c r="AU119" s="164" t="s">
        <v>82</v>
      </c>
      <c r="AY119" s="18" t="s">
        <v>150</v>
      </c>
      <c r="BE119" s="165">
        <f>IF(N119="základní",J119,0)</f>
        <v>0</v>
      </c>
      <c r="BF119" s="165">
        <f>IF(N119="snížená",J119,0)</f>
        <v>0</v>
      </c>
      <c r="BG119" s="165">
        <f>IF(N119="zákl. přenesená",J119,0)</f>
        <v>0</v>
      </c>
      <c r="BH119" s="165">
        <f>IF(N119="sníž. přenesená",J119,0)</f>
        <v>0</v>
      </c>
      <c r="BI119" s="165">
        <f>IF(N119="nulová",J119,0)</f>
        <v>0</v>
      </c>
      <c r="BJ119" s="18" t="s">
        <v>80</v>
      </c>
      <c r="BK119" s="165">
        <f>ROUND(I119*H119,2)</f>
        <v>0</v>
      </c>
      <c r="BL119" s="18" t="s">
        <v>158</v>
      </c>
      <c r="BM119" s="164" t="s">
        <v>190</v>
      </c>
    </row>
    <row r="120" spans="1:65" s="13" customFormat="1" ht="11.25">
      <c r="B120" s="170"/>
      <c r="D120" s="166" t="s">
        <v>162</v>
      </c>
      <c r="E120" s="171" t="s">
        <v>3</v>
      </c>
      <c r="F120" s="172" t="s">
        <v>191</v>
      </c>
      <c r="H120" s="173">
        <v>4.7E-2</v>
      </c>
      <c r="I120" s="174"/>
      <c r="L120" s="170"/>
      <c r="M120" s="175"/>
      <c r="N120" s="176"/>
      <c r="O120" s="176"/>
      <c r="P120" s="176"/>
      <c r="Q120" s="176"/>
      <c r="R120" s="176"/>
      <c r="S120" s="176"/>
      <c r="T120" s="177"/>
      <c r="AT120" s="171" t="s">
        <v>162</v>
      </c>
      <c r="AU120" s="171" t="s">
        <v>82</v>
      </c>
      <c r="AV120" s="13" t="s">
        <v>82</v>
      </c>
      <c r="AW120" s="13" t="s">
        <v>34</v>
      </c>
      <c r="AX120" s="13" t="s">
        <v>72</v>
      </c>
      <c r="AY120" s="171" t="s">
        <v>150</v>
      </c>
    </row>
    <row r="121" spans="1:65" s="14" customFormat="1" ht="11.25">
      <c r="B121" s="188"/>
      <c r="D121" s="166" t="s">
        <v>162</v>
      </c>
      <c r="E121" s="189" t="s">
        <v>3</v>
      </c>
      <c r="F121" s="190" t="s">
        <v>181</v>
      </c>
      <c r="H121" s="191">
        <v>4.7E-2</v>
      </c>
      <c r="I121" s="192"/>
      <c r="L121" s="188"/>
      <c r="M121" s="193"/>
      <c r="N121" s="194"/>
      <c r="O121" s="194"/>
      <c r="P121" s="194"/>
      <c r="Q121" s="194"/>
      <c r="R121" s="194"/>
      <c r="S121" s="194"/>
      <c r="T121" s="195"/>
      <c r="AT121" s="189" t="s">
        <v>162</v>
      </c>
      <c r="AU121" s="189" t="s">
        <v>82</v>
      </c>
      <c r="AV121" s="14" t="s">
        <v>158</v>
      </c>
      <c r="AW121" s="14" t="s">
        <v>34</v>
      </c>
      <c r="AX121" s="14" t="s">
        <v>80</v>
      </c>
      <c r="AY121" s="189" t="s">
        <v>150</v>
      </c>
    </row>
    <row r="122" spans="1:65" s="2" customFormat="1" ht="24" customHeight="1">
      <c r="A122" s="33"/>
      <c r="B122" s="152"/>
      <c r="C122" s="153" t="s">
        <v>192</v>
      </c>
      <c r="D122" s="153" t="s">
        <v>153</v>
      </c>
      <c r="E122" s="154" t="s">
        <v>193</v>
      </c>
      <c r="F122" s="155" t="s">
        <v>194</v>
      </c>
      <c r="G122" s="156" t="s">
        <v>166</v>
      </c>
      <c r="H122" s="157">
        <v>6.4000000000000001E-2</v>
      </c>
      <c r="I122" s="158"/>
      <c r="J122" s="159">
        <f>ROUND(I122*H122,2)</f>
        <v>0</v>
      </c>
      <c r="K122" s="155" t="s">
        <v>157</v>
      </c>
      <c r="L122" s="34"/>
      <c r="M122" s="160" t="s">
        <v>3</v>
      </c>
      <c r="N122" s="161" t="s">
        <v>43</v>
      </c>
      <c r="O122" s="54"/>
      <c r="P122" s="162">
        <f>O122*H122</f>
        <v>0</v>
      </c>
      <c r="Q122" s="162">
        <v>1.0900000000000001</v>
      </c>
      <c r="R122" s="162">
        <f>Q122*H122</f>
        <v>6.9760000000000003E-2</v>
      </c>
      <c r="S122" s="162">
        <v>0</v>
      </c>
      <c r="T122" s="163">
        <f>S122*H122</f>
        <v>0</v>
      </c>
      <c r="U122" s="33"/>
      <c r="V122" s="33"/>
      <c r="W122" s="33"/>
      <c r="X122" s="33"/>
      <c r="Y122" s="33"/>
      <c r="Z122" s="33"/>
      <c r="AA122" s="33"/>
      <c r="AB122" s="33"/>
      <c r="AC122" s="33"/>
      <c r="AD122" s="33"/>
      <c r="AE122" s="33"/>
      <c r="AR122" s="164" t="s">
        <v>158</v>
      </c>
      <c r="AT122" s="164" t="s">
        <v>153</v>
      </c>
      <c r="AU122" s="164" t="s">
        <v>82</v>
      </c>
      <c r="AY122" s="18" t="s">
        <v>150</v>
      </c>
      <c r="BE122" s="165">
        <f>IF(N122="základní",J122,0)</f>
        <v>0</v>
      </c>
      <c r="BF122" s="165">
        <f>IF(N122="snížená",J122,0)</f>
        <v>0</v>
      </c>
      <c r="BG122" s="165">
        <f>IF(N122="zákl. přenesená",J122,0)</f>
        <v>0</v>
      </c>
      <c r="BH122" s="165">
        <f>IF(N122="sníž. přenesená",J122,0)</f>
        <v>0</v>
      </c>
      <c r="BI122" s="165">
        <f>IF(N122="nulová",J122,0)</f>
        <v>0</v>
      </c>
      <c r="BJ122" s="18" t="s">
        <v>80</v>
      </c>
      <c r="BK122" s="165">
        <f>ROUND(I122*H122,2)</f>
        <v>0</v>
      </c>
      <c r="BL122" s="18" t="s">
        <v>158</v>
      </c>
      <c r="BM122" s="164" t="s">
        <v>195</v>
      </c>
    </row>
    <row r="123" spans="1:65" s="2" customFormat="1" ht="58.5">
      <c r="A123" s="33"/>
      <c r="B123" s="34"/>
      <c r="C123" s="33"/>
      <c r="D123" s="166" t="s">
        <v>160</v>
      </c>
      <c r="E123" s="33"/>
      <c r="F123" s="167" t="s">
        <v>196</v>
      </c>
      <c r="G123" s="33"/>
      <c r="H123" s="33"/>
      <c r="I123" s="92"/>
      <c r="J123" s="33"/>
      <c r="K123" s="33"/>
      <c r="L123" s="34"/>
      <c r="M123" s="168"/>
      <c r="N123" s="169"/>
      <c r="O123" s="54"/>
      <c r="P123" s="54"/>
      <c r="Q123" s="54"/>
      <c r="R123" s="54"/>
      <c r="S123" s="54"/>
      <c r="T123" s="55"/>
      <c r="U123" s="33"/>
      <c r="V123" s="33"/>
      <c r="W123" s="33"/>
      <c r="X123" s="33"/>
      <c r="Y123" s="33"/>
      <c r="Z123" s="33"/>
      <c r="AA123" s="33"/>
      <c r="AB123" s="33"/>
      <c r="AC123" s="33"/>
      <c r="AD123" s="33"/>
      <c r="AE123" s="33"/>
      <c r="AT123" s="18" t="s">
        <v>160</v>
      </c>
      <c r="AU123" s="18" t="s">
        <v>82</v>
      </c>
    </row>
    <row r="124" spans="1:65" s="13" customFormat="1" ht="11.25">
      <c r="B124" s="170"/>
      <c r="D124" s="166" t="s">
        <v>162</v>
      </c>
      <c r="E124" s="171" t="s">
        <v>3</v>
      </c>
      <c r="F124" s="172" t="s">
        <v>197</v>
      </c>
      <c r="H124" s="173">
        <v>6.4000000000000001E-2</v>
      </c>
      <c r="I124" s="174"/>
      <c r="L124" s="170"/>
      <c r="M124" s="175"/>
      <c r="N124" s="176"/>
      <c r="O124" s="176"/>
      <c r="P124" s="176"/>
      <c r="Q124" s="176"/>
      <c r="R124" s="176"/>
      <c r="S124" s="176"/>
      <c r="T124" s="177"/>
      <c r="AT124" s="171" t="s">
        <v>162</v>
      </c>
      <c r="AU124" s="171" t="s">
        <v>82</v>
      </c>
      <c r="AV124" s="13" t="s">
        <v>82</v>
      </c>
      <c r="AW124" s="13" t="s">
        <v>34</v>
      </c>
      <c r="AX124" s="13" t="s">
        <v>80</v>
      </c>
      <c r="AY124" s="171" t="s">
        <v>150</v>
      </c>
    </row>
    <row r="125" spans="1:65" s="2" customFormat="1" ht="36" customHeight="1">
      <c r="A125" s="33"/>
      <c r="B125" s="152"/>
      <c r="C125" s="153" t="s">
        <v>173</v>
      </c>
      <c r="D125" s="153" t="s">
        <v>153</v>
      </c>
      <c r="E125" s="154" t="s">
        <v>198</v>
      </c>
      <c r="F125" s="155" t="s">
        <v>199</v>
      </c>
      <c r="G125" s="156" t="s">
        <v>200</v>
      </c>
      <c r="H125" s="157">
        <v>23.625</v>
      </c>
      <c r="I125" s="158"/>
      <c r="J125" s="159">
        <f>ROUND(I125*H125,2)</f>
        <v>0</v>
      </c>
      <c r="K125" s="155" t="s">
        <v>157</v>
      </c>
      <c r="L125" s="34"/>
      <c r="M125" s="160" t="s">
        <v>3</v>
      </c>
      <c r="N125" s="161" t="s">
        <v>43</v>
      </c>
      <c r="O125" s="54"/>
      <c r="P125" s="162">
        <f>O125*H125</f>
        <v>0</v>
      </c>
      <c r="Q125" s="162">
        <v>8.8080000000000006E-2</v>
      </c>
      <c r="R125" s="162">
        <f>Q125*H125</f>
        <v>2.0808900000000001</v>
      </c>
      <c r="S125" s="162">
        <v>0</v>
      </c>
      <c r="T125" s="163">
        <f>S125*H125</f>
        <v>0</v>
      </c>
      <c r="U125" s="33"/>
      <c r="V125" s="33"/>
      <c r="W125" s="33"/>
      <c r="X125" s="33"/>
      <c r="Y125" s="33"/>
      <c r="Z125" s="33"/>
      <c r="AA125" s="33"/>
      <c r="AB125" s="33"/>
      <c r="AC125" s="33"/>
      <c r="AD125" s="33"/>
      <c r="AE125" s="33"/>
      <c r="AR125" s="164" t="s">
        <v>158</v>
      </c>
      <c r="AT125" s="164" t="s">
        <v>153</v>
      </c>
      <c r="AU125" s="164" t="s">
        <v>82</v>
      </c>
      <c r="AY125" s="18" t="s">
        <v>150</v>
      </c>
      <c r="BE125" s="165">
        <f>IF(N125="základní",J125,0)</f>
        <v>0</v>
      </c>
      <c r="BF125" s="165">
        <f>IF(N125="snížená",J125,0)</f>
        <v>0</v>
      </c>
      <c r="BG125" s="165">
        <f>IF(N125="zákl. přenesená",J125,0)</f>
        <v>0</v>
      </c>
      <c r="BH125" s="165">
        <f>IF(N125="sníž. přenesená",J125,0)</f>
        <v>0</v>
      </c>
      <c r="BI125" s="165">
        <f>IF(N125="nulová",J125,0)</f>
        <v>0</v>
      </c>
      <c r="BJ125" s="18" t="s">
        <v>80</v>
      </c>
      <c r="BK125" s="165">
        <f>ROUND(I125*H125,2)</f>
        <v>0</v>
      </c>
      <c r="BL125" s="18" t="s">
        <v>158</v>
      </c>
      <c r="BM125" s="164" t="s">
        <v>201</v>
      </c>
    </row>
    <row r="126" spans="1:65" s="13" customFormat="1" ht="22.5">
      <c r="B126" s="170"/>
      <c r="D126" s="166" t="s">
        <v>162</v>
      </c>
      <c r="E126" s="171" t="s">
        <v>3</v>
      </c>
      <c r="F126" s="172" t="s">
        <v>202</v>
      </c>
      <c r="H126" s="173">
        <v>23.625</v>
      </c>
      <c r="I126" s="174"/>
      <c r="L126" s="170"/>
      <c r="M126" s="175"/>
      <c r="N126" s="176"/>
      <c r="O126" s="176"/>
      <c r="P126" s="176"/>
      <c r="Q126" s="176"/>
      <c r="R126" s="176"/>
      <c r="S126" s="176"/>
      <c r="T126" s="177"/>
      <c r="AT126" s="171" t="s">
        <v>162</v>
      </c>
      <c r="AU126" s="171" t="s">
        <v>82</v>
      </c>
      <c r="AV126" s="13" t="s">
        <v>82</v>
      </c>
      <c r="AW126" s="13" t="s">
        <v>34</v>
      </c>
      <c r="AX126" s="13" t="s">
        <v>80</v>
      </c>
      <c r="AY126" s="171" t="s">
        <v>150</v>
      </c>
    </row>
    <row r="127" spans="1:65" s="2" customFormat="1" ht="36" customHeight="1">
      <c r="A127" s="33"/>
      <c r="B127" s="152"/>
      <c r="C127" s="153" t="s">
        <v>203</v>
      </c>
      <c r="D127" s="153" t="s">
        <v>153</v>
      </c>
      <c r="E127" s="154" t="s">
        <v>204</v>
      </c>
      <c r="F127" s="155" t="s">
        <v>205</v>
      </c>
      <c r="G127" s="156" t="s">
        <v>200</v>
      </c>
      <c r="H127" s="157">
        <v>3.9180000000000001</v>
      </c>
      <c r="I127" s="158"/>
      <c r="J127" s="159">
        <f>ROUND(I127*H127,2)</f>
        <v>0</v>
      </c>
      <c r="K127" s="155" t="s">
        <v>157</v>
      </c>
      <c r="L127" s="34"/>
      <c r="M127" s="160" t="s">
        <v>3</v>
      </c>
      <c r="N127" s="161" t="s">
        <v>43</v>
      </c>
      <c r="O127" s="54"/>
      <c r="P127" s="162">
        <f>O127*H127</f>
        <v>0</v>
      </c>
      <c r="Q127" s="162">
        <v>0.12706000000000001</v>
      </c>
      <c r="R127" s="162">
        <f>Q127*H127</f>
        <v>0.49782108000000003</v>
      </c>
      <c r="S127" s="162">
        <v>0</v>
      </c>
      <c r="T127" s="163">
        <f>S127*H127</f>
        <v>0</v>
      </c>
      <c r="U127" s="33"/>
      <c r="V127" s="33"/>
      <c r="W127" s="33"/>
      <c r="X127" s="33"/>
      <c r="Y127" s="33"/>
      <c r="Z127" s="33"/>
      <c r="AA127" s="33"/>
      <c r="AB127" s="33"/>
      <c r="AC127" s="33"/>
      <c r="AD127" s="33"/>
      <c r="AE127" s="33"/>
      <c r="AR127" s="164" t="s">
        <v>158</v>
      </c>
      <c r="AT127" s="164" t="s">
        <v>153</v>
      </c>
      <c r="AU127" s="164" t="s">
        <v>82</v>
      </c>
      <c r="AY127" s="18" t="s">
        <v>150</v>
      </c>
      <c r="BE127" s="165">
        <f>IF(N127="základní",J127,0)</f>
        <v>0</v>
      </c>
      <c r="BF127" s="165">
        <f>IF(N127="snížená",J127,0)</f>
        <v>0</v>
      </c>
      <c r="BG127" s="165">
        <f>IF(N127="zákl. přenesená",J127,0)</f>
        <v>0</v>
      </c>
      <c r="BH127" s="165">
        <f>IF(N127="sníž. přenesená",J127,0)</f>
        <v>0</v>
      </c>
      <c r="BI127" s="165">
        <f>IF(N127="nulová",J127,0)</f>
        <v>0</v>
      </c>
      <c r="BJ127" s="18" t="s">
        <v>80</v>
      </c>
      <c r="BK127" s="165">
        <f>ROUND(I127*H127,2)</f>
        <v>0</v>
      </c>
      <c r="BL127" s="18" t="s">
        <v>158</v>
      </c>
      <c r="BM127" s="164" t="s">
        <v>206</v>
      </c>
    </row>
    <row r="128" spans="1:65" s="13" customFormat="1" ht="11.25">
      <c r="B128" s="170"/>
      <c r="D128" s="166" t="s">
        <v>162</v>
      </c>
      <c r="E128" s="171" t="s">
        <v>3</v>
      </c>
      <c r="F128" s="172" t="s">
        <v>207</v>
      </c>
      <c r="H128" s="173">
        <v>3.9180000000000001</v>
      </c>
      <c r="I128" s="174"/>
      <c r="L128" s="170"/>
      <c r="M128" s="175"/>
      <c r="N128" s="176"/>
      <c r="O128" s="176"/>
      <c r="P128" s="176"/>
      <c r="Q128" s="176"/>
      <c r="R128" s="176"/>
      <c r="S128" s="176"/>
      <c r="T128" s="177"/>
      <c r="AT128" s="171" t="s">
        <v>162</v>
      </c>
      <c r="AU128" s="171" t="s">
        <v>82</v>
      </c>
      <c r="AV128" s="13" t="s">
        <v>82</v>
      </c>
      <c r="AW128" s="13" t="s">
        <v>34</v>
      </c>
      <c r="AX128" s="13" t="s">
        <v>80</v>
      </c>
      <c r="AY128" s="171" t="s">
        <v>150</v>
      </c>
    </row>
    <row r="129" spans="1:65" s="2" customFormat="1" ht="36" customHeight="1">
      <c r="A129" s="33"/>
      <c r="B129" s="152"/>
      <c r="C129" s="153" t="s">
        <v>208</v>
      </c>
      <c r="D129" s="153" t="s">
        <v>153</v>
      </c>
      <c r="E129" s="154" t="s">
        <v>209</v>
      </c>
      <c r="F129" s="155" t="s">
        <v>210</v>
      </c>
      <c r="G129" s="156" t="s">
        <v>200</v>
      </c>
      <c r="H129" s="157">
        <v>1.446</v>
      </c>
      <c r="I129" s="158"/>
      <c r="J129" s="159">
        <f>ROUND(I129*H129,2)</f>
        <v>0</v>
      </c>
      <c r="K129" s="155" t="s">
        <v>157</v>
      </c>
      <c r="L129" s="34"/>
      <c r="M129" s="160" t="s">
        <v>3</v>
      </c>
      <c r="N129" s="161" t="s">
        <v>43</v>
      </c>
      <c r="O129" s="54"/>
      <c r="P129" s="162">
        <f>O129*H129</f>
        <v>0</v>
      </c>
      <c r="Q129" s="162">
        <v>0.17818000000000001</v>
      </c>
      <c r="R129" s="162">
        <f>Q129*H129</f>
        <v>0.25764828000000001</v>
      </c>
      <c r="S129" s="162">
        <v>0</v>
      </c>
      <c r="T129" s="163">
        <f>S129*H129</f>
        <v>0</v>
      </c>
      <c r="U129" s="33"/>
      <c r="V129" s="33"/>
      <c r="W129" s="33"/>
      <c r="X129" s="33"/>
      <c r="Y129" s="33"/>
      <c r="Z129" s="33"/>
      <c r="AA129" s="33"/>
      <c r="AB129" s="33"/>
      <c r="AC129" s="33"/>
      <c r="AD129" s="33"/>
      <c r="AE129" s="33"/>
      <c r="AR129" s="164" t="s">
        <v>158</v>
      </c>
      <c r="AT129" s="164" t="s">
        <v>153</v>
      </c>
      <c r="AU129" s="164" t="s">
        <v>82</v>
      </c>
      <c r="AY129" s="18" t="s">
        <v>150</v>
      </c>
      <c r="BE129" s="165">
        <f>IF(N129="základní",J129,0)</f>
        <v>0</v>
      </c>
      <c r="BF129" s="165">
        <f>IF(N129="snížená",J129,0)</f>
        <v>0</v>
      </c>
      <c r="BG129" s="165">
        <f>IF(N129="zákl. přenesená",J129,0)</f>
        <v>0</v>
      </c>
      <c r="BH129" s="165">
        <f>IF(N129="sníž. přenesená",J129,0)</f>
        <v>0</v>
      </c>
      <c r="BI129" s="165">
        <f>IF(N129="nulová",J129,0)</f>
        <v>0</v>
      </c>
      <c r="BJ129" s="18" t="s">
        <v>80</v>
      </c>
      <c r="BK129" s="165">
        <f>ROUND(I129*H129,2)</f>
        <v>0</v>
      </c>
      <c r="BL129" s="18" t="s">
        <v>158</v>
      </c>
      <c r="BM129" s="164" t="s">
        <v>211</v>
      </c>
    </row>
    <row r="130" spans="1:65" s="13" customFormat="1" ht="22.5">
      <c r="B130" s="170"/>
      <c r="D130" s="166" t="s">
        <v>162</v>
      </c>
      <c r="E130" s="171" t="s">
        <v>3</v>
      </c>
      <c r="F130" s="172" t="s">
        <v>212</v>
      </c>
      <c r="H130" s="173">
        <v>1.446</v>
      </c>
      <c r="I130" s="174"/>
      <c r="L130" s="170"/>
      <c r="M130" s="175"/>
      <c r="N130" s="176"/>
      <c r="O130" s="176"/>
      <c r="P130" s="176"/>
      <c r="Q130" s="176"/>
      <c r="R130" s="176"/>
      <c r="S130" s="176"/>
      <c r="T130" s="177"/>
      <c r="AT130" s="171" t="s">
        <v>162</v>
      </c>
      <c r="AU130" s="171" t="s">
        <v>82</v>
      </c>
      <c r="AV130" s="13" t="s">
        <v>82</v>
      </c>
      <c r="AW130" s="13" t="s">
        <v>34</v>
      </c>
      <c r="AX130" s="13" t="s">
        <v>80</v>
      </c>
      <c r="AY130" s="171" t="s">
        <v>150</v>
      </c>
    </row>
    <row r="131" spans="1:65" s="2" customFormat="1" ht="16.5" customHeight="1">
      <c r="A131" s="33"/>
      <c r="B131" s="152"/>
      <c r="C131" s="153" t="s">
        <v>213</v>
      </c>
      <c r="D131" s="153" t="s">
        <v>153</v>
      </c>
      <c r="E131" s="154" t="s">
        <v>214</v>
      </c>
      <c r="F131" s="155" t="s">
        <v>215</v>
      </c>
      <c r="G131" s="156" t="s">
        <v>216</v>
      </c>
      <c r="H131" s="157">
        <v>10.039999999999999</v>
      </c>
      <c r="I131" s="158"/>
      <c r="J131" s="159">
        <f>ROUND(I131*H131,2)</f>
        <v>0</v>
      </c>
      <c r="K131" s="155" t="s">
        <v>3</v>
      </c>
      <c r="L131" s="34"/>
      <c r="M131" s="160" t="s">
        <v>3</v>
      </c>
      <c r="N131" s="161" t="s">
        <v>43</v>
      </c>
      <c r="O131" s="54"/>
      <c r="P131" s="162">
        <f>O131*H131</f>
        <v>0</v>
      </c>
      <c r="Q131" s="162">
        <v>0</v>
      </c>
      <c r="R131" s="162">
        <f>Q131*H131</f>
        <v>0</v>
      </c>
      <c r="S131" s="162">
        <v>0</v>
      </c>
      <c r="T131" s="163">
        <f>S131*H131</f>
        <v>0</v>
      </c>
      <c r="U131" s="33"/>
      <c r="V131" s="33"/>
      <c r="W131" s="33"/>
      <c r="X131" s="33"/>
      <c r="Y131" s="33"/>
      <c r="Z131" s="33"/>
      <c r="AA131" s="33"/>
      <c r="AB131" s="33"/>
      <c r="AC131" s="33"/>
      <c r="AD131" s="33"/>
      <c r="AE131" s="33"/>
      <c r="AR131" s="164" t="s">
        <v>158</v>
      </c>
      <c r="AT131" s="164" t="s">
        <v>153</v>
      </c>
      <c r="AU131" s="164" t="s">
        <v>82</v>
      </c>
      <c r="AY131" s="18" t="s">
        <v>150</v>
      </c>
      <c r="BE131" s="165">
        <f>IF(N131="základní",J131,0)</f>
        <v>0</v>
      </c>
      <c r="BF131" s="165">
        <f>IF(N131="snížená",J131,0)</f>
        <v>0</v>
      </c>
      <c r="BG131" s="165">
        <f>IF(N131="zákl. přenesená",J131,0)</f>
        <v>0</v>
      </c>
      <c r="BH131" s="165">
        <f>IF(N131="sníž. přenesená",J131,0)</f>
        <v>0</v>
      </c>
      <c r="BI131" s="165">
        <f>IF(N131="nulová",J131,0)</f>
        <v>0</v>
      </c>
      <c r="BJ131" s="18" t="s">
        <v>80</v>
      </c>
      <c r="BK131" s="165">
        <f>ROUND(I131*H131,2)</f>
        <v>0</v>
      </c>
      <c r="BL131" s="18" t="s">
        <v>158</v>
      </c>
      <c r="BM131" s="164" t="s">
        <v>217</v>
      </c>
    </row>
    <row r="132" spans="1:65" s="13" customFormat="1" ht="11.25">
      <c r="B132" s="170"/>
      <c r="D132" s="166" t="s">
        <v>162</v>
      </c>
      <c r="E132" s="171" t="s">
        <v>3</v>
      </c>
      <c r="F132" s="172" t="s">
        <v>218</v>
      </c>
      <c r="H132" s="173">
        <v>10.039999999999999</v>
      </c>
      <c r="I132" s="174"/>
      <c r="L132" s="170"/>
      <c r="M132" s="175"/>
      <c r="N132" s="176"/>
      <c r="O132" s="176"/>
      <c r="P132" s="176"/>
      <c r="Q132" s="176"/>
      <c r="R132" s="176"/>
      <c r="S132" s="176"/>
      <c r="T132" s="177"/>
      <c r="AT132" s="171" t="s">
        <v>162</v>
      </c>
      <c r="AU132" s="171" t="s">
        <v>82</v>
      </c>
      <c r="AV132" s="13" t="s">
        <v>82</v>
      </c>
      <c r="AW132" s="13" t="s">
        <v>34</v>
      </c>
      <c r="AX132" s="13" t="s">
        <v>80</v>
      </c>
      <c r="AY132" s="171" t="s">
        <v>150</v>
      </c>
    </row>
    <row r="133" spans="1:65" s="12" customFormat="1" ht="22.9" customHeight="1">
      <c r="B133" s="139"/>
      <c r="D133" s="140" t="s">
        <v>71</v>
      </c>
      <c r="E133" s="150" t="s">
        <v>187</v>
      </c>
      <c r="F133" s="150" t="s">
        <v>219</v>
      </c>
      <c r="I133" s="142"/>
      <c r="J133" s="151">
        <f>BK133</f>
        <v>0</v>
      </c>
      <c r="L133" s="139"/>
      <c r="M133" s="144"/>
      <c r="N133" s="145"/>
      <c r="O133" s="145"/>
      <c r="P133" s="146">
        <f>SUM(P134:P394)</f>
        <v>0</v>
      </c>
      <c r="Q133" s="145"/>
      <c r="R133" s="146">
        <f>SUM(R134:R394)</f>
        <v>59.476277839999995</v>
      </c>
      <c r="S133" s="145"/>
      <c r="T133" s="147">
        <f>SUM(T134:T394)</f>
        <v>0</v>
      </c>
      <c r="AR133" s="140" t="s">
        <v>80</v>
      </c>
      <c r="AT133" s="148" t="s">
        <v>71</v>
      </c>
      <c r="AU133" s="148" t="s">
        <v>80</v>
      </c>
      <c r="AY133" s="140" t="s">
        <v>150</v>
      </c>
      <c r="BK133" s="149">
        <f>SUM(BK134:BK394)</f>
        <v>0</v>
      </c>
    </row>
    <row r="134" spans="1:65" s="2" customFormat="1" ht="24" customHeight="1">
      <c r="A134" s="33"/>
      <c r="B134" s="152"/>
      <c r="C134" s="153" t="s">
        <v>220</v>
      </c>
      <c r="D134" s="153" t="s">
        <v>153</v>
      </c>
      <c r="E134" s="154" t="s">
        <v>221</v>
      </c>
      <c r="F134" s="155" t="s">
        <v>222</v>
      </c>
      <c r="G134" s="156" t="s">
        <v>200</v>
      </c>
      <c r="H134" s="157">
        <v>287.64</v>
      </c>
      <c r="I134" s="158"/>
      <c r="J134" s="159">
        <f>ROUND(I134*H134,2)</f>
        <v>0</v>
      </c>
      <c r="K134" s="155" t="s">
        <v>157</v>
      </c>
      <c r="L134" s="34"/>
      <c r="M134" s="160" t="s">
        <v>3</v>
      </c>
      <c r="N134" s="161" t="s">
        <v>43</v>
      </c>
      <c r="O134" s="54"/>
      <c r="P134" s="162">
        <f>O134*H134</f>
        <v>0</v>
      </c>
      <c r="Q134" s="162">
        <v>2.5999999999999998E-4</v>
      </c>
      <c r="R134" s="162">
        <f>Q134*H134</f>
        <v>7.4786399999999989E-2</v>
      </c>
      <c r="S134" s="162">
        <v>0</v>
      </c>
      <c r="T134" s="163">
        <f>S134*H134</f>
        <v>0</v>
      </c>
      <c r="U134" s="33"/>
      <c r="V134" s="33"/>
      <c r="W134" s="33"/>
      <c r="X134" s="33"/>
      <c r="Y134" s="33"/>
      <c r="Z134" s="33"/>
      <c r="AA134" s="33"/>
      <c r="AB134" s="33"/>
      <c r="AC134" s="33"/>
      <c r="AD134" s="33"/>
      <c r="AE134" s="33"/>
      <c r="AR134" s="164" t="s">
        <v>158</v>
      </c>
      <c r="AT134" s="164" t="s">
        <v>153</v>
      </c>
      <c r="AU134" s="164" t="s">
        <v>82</v>
      </c>
      <c r="AY134" s="18" t="s">
        <v>150</v>
      </c>
      <c r="BE134" s="165">
        <f>IF(N134="základní",J134,0)</f>
        <v>0</v>
      </c>
      <c r="BF134" s="165">
        <f>IF(N134="snížená",J134,0)</f>
        <v>0</v>
      </c>
      <c r="BG134" s="165">
        <f>IF(N134="zákl. přenesená",J134,0)</f>
        <v>0</v>
      </c>
      <c r="BH134" s="165">
        <f>IF(N134="sníž. přenesená",J134,0)</f>
        <v>0</v>
      </c>
      <c r="BI134" s="165">
        <f>IF(N134="nulová",J134,0)</f>
        <v>0</v>
      </c>
      <c r="BJ134" s="18" t="s">
        <v>80</v>
      </c>
      <c r="BK134" s="165">
        <f>ROUND(I134*H134,2)</f>
        <v>0</v>
      </c>
      <c r="BL134" s="18" t="s">
        <v>158</v>
      </c>
      <c r="BM134" s="164" t="s">
        <v>223</v>
      </c>
    </row>
    <row r="135" spans="1:65" s="2" customFormat="1" ht="24" customHeight="1">
      <c r="A135" s="33"/>
      <c r="B135" s="152"/>
      <c r="C135" s="153" t="s">
        <v>224</v>
      </c>
      <c r="D135" s="153" t="s">
        <v>153</v>
      </c>
      <c r="E135" s="154" t="s">
        <v>225</v>
      </c>
      <c r="F135" s="155" t="s">
        <v>226</v>
      </c>
      <c r="G135" s="156" t="s">
        <v>200</v>
      </c>
      <c r="H135" s="157">
        <v>1434.828</v>
      </c>
      <c r="I135" s="158"/>
      <c r="J135" s="159">
        <f>ROUND(I135*H135,2)</f>
        <v>0</v>
      </c>
      <c r="K135" s="155" t="s">
        <v>157</v>
      </c>
      <c r="L135" s="34"/>
      <c r="M135" s="160" t="s">
        <v>3</v>
      </c>
      <c r="N135" s="161" t="s">
        <v>43</v>
      </c>
      <c r="O135" s="54"/>
      <c r="P135" s="162">
        <f>O135*H135</f>
        <v>0</v>
      </c>
      <c r="Q135" s="162">
        <v>7.3499999999999998E-3</v>
      </c>
      <c r="R135" s="162">
        <f>Q135*H135</f>
        <v>10.545985799999999</v>
      </c>
      <c r="S135" s="162">
        <v>0</v>
      </c>
      <c r="T135" s="163">
        <f>S135*H135</f>
        <v>0</v>
      </c>
      <c r="U135" s="33"/>
      <c r="V135" s="33"/>
      <c r="W135" s="33"/>
      <c r="X135" s="33"/>
      <c r="Y135" s="33"/>
      <c r="Z135" s="33"/>
      <c r="AA135" s="33"/>
      <c r="AB135" s="33"/>
      <c r="AC135" s="33"/>
      <c r="AD135" s="33"/>
      <c r="AE135" s="33"/>
      <c r="AR135" s="164" t="s">
        <v>158</v>
      </c>
      <c r="AT135" s="164" t="s">
        <v>153</v>
      </c>
      <c r="AU135" s="164" t="s">
        <v>82</v>
      </c>
      <c r="AY135" s="18" t="s">
        <v>150</v>
      </c>
      <c r="BE135" s="165">
        <f>IF(N135="základní",J135,0)</f>
        <v>0</v>
      </c>
      <c r="BF135" s="165">
        <f>IF(N135="snížená",J135,0)</f>
        <v>0</v>
      </c>
      <c r="BG135" s="165">
        <f>IF(N135="zákl. přenesená",J135,0)</f>
        <v>0</v>
      </c>
      <c r="BH135" s="165">
        <f>IF(N135="sníž. přenesená",J135,0)</f>
        <v>0</v>
      </c>
      <c r="BI135" s="165">
        <f>IF(N135="nulová",J135,0)</f>
        <v>0</v>
      </c>
      <c r="BJ135" s="18" t="s">
        <v>80</v>
      </c>
      <c r="BK135" s="165">
        <f>ROUND(I135*H135,2)</f>
        <v>0</v>
      </c>
      <c r="BL135" s="18" t="s">
        <v>158</v>
      </c>
      <c r="BM135" s="164" t="s">
        <v>227</v>
      </c>
    </row>
    <row r="136" spans="1:65" s="13" customFormat="1" ht="11.25">
      <c r="B136" s="170"/>
      <c r="D136" s="166" t="s">
        <v>162</v>
      </c>
      <c r="E136" s="171" t="s">
        <v>3</v>
      </c>
      <c r="F136" s="172" t="s">
        <v>228</v>
      </c>
      <c r="H136" s="173">
        <v>59.5</v>
      </c>
      <c r="I136" s="174"/>
      <c r="L136" s="170"/>
      <c r="M136" s="175"/>
      <c r="N136" s="176"/>
      <c r="O136" s="176"/>
      <c r="P136" s="176"/>
      <c r="Q136" s="176"/>
      <c r="R136" s="176"/>
      <c r="S136" s="176"/>
      <c r="T136" s="177"/>
      <c r="AT136" s="171" t="s">
        <v>162</v>
      </c>
      <c r="AU136" s="171" t="s">
        <v>82</v>
      </c>
      <c r="AV136" s="13" t="s">
        <v>82</v>
      </c>
      <c r="AW136" s="13" t="s">
        <v>34</v>
      </c>
      <c r="AX136" s="13" t="s">
        <v>72</v>
      </c>
      <c r="AY136" s="171" t="s">
        <v>150</v>
      </c>
    </row>
    <row r="137" spans="1:65" s="13" customFormat="1" ht="11.25">
      <c r="B137" s="170"/>
      <c r="D137" s="166" t="s">
        <v>162</v>
      </c>
      <c r="E137" s="171" t="s">
        <v>3</v>
      </c>
      <c r="F137" s="172" t="s">
        <v>229</v>
      </c>
      <c r="H137" s="173">
        <v>-2.2000000000000002</v>
      </c>
      <c r="I137" s="174"/>
      <c r="L137" s="170"/>
      <c r="M137" s="175"/>
      <c r="N137" s="176"/>
      <c r="O137" s="176"/>
      <c r="P137" s="176"/>
      <c r="Q137" s="176"/>
      <c r="R137" s="176"/>
      <c r="S137" s="176"/>
      <c r="T137" s="177"/>
      <c r="AT137" s="171" t="s">
        <v>162</v>
      </c>
      <c r="AU137" s="171" t="s">
        <v>82</v>
      </c>
      <c r="AV137" s="13" t="s">
        <v>82</v>
      </c>
      <c r="AW137" s="13" t="s">
        <v>34</v>
      </c>
      <c r="AX137" s="13" t="s">
        <v>72</v>
      </c>
      <c r="AY137" s="171" t="s">
        <v>150</v>
      </c>
    </row>
    <row r="138" spans="1:65" s="13" customFormat="1" ht="11.25">
      <c r="B138" s="170"/>
      <c r="D138" s="166" t="s">
        <v>162</v>
      </c>
      <c r="E138" s="171" t="s">
        <v>3</v>
      </c>
      <c r="F138" s="172" t="s">
        <v>230</v>
      </c>
      <c r="H138" s="173">
        <v>-3.39</v>
      </c>
      <c r="I138" s="174"/>
      <c r="L138" s="170"/>
      <c r="M138" s="175"/>
      <c r="N138" s="176"/>
      <c r="O138" s="176"/>
      <c r="P138" s="176"/>
      <c r="Q138" s="176"/>
      <c r="R138" s="176"/>
      <c r="S138" s="176"/>
      <c r="T138" s="177"/>
      <c r="AT138" s="171" t="s">
        <v>162</v>
      </c>
      <c r="AU138" s="171" t="s">
        <v>82</v>
      </c>
      <c r="AV138" s="13" t="s">
        <v>82</v>
      </c>
      <c r="AW138" s="13" t="s">
        <v>34</v>
      </c>
      <c r="AX138" s="13" t="s">
        <v>72</v>
      </c>
      <c r="AY138" s="171" t="s">
        <v>150</v>
      </c>
    </row>
    <row r="139" spans="1:65" s="13" customFormat="1" ht="11.25">
      <c r="B139" s="170"/>
      <c r="D139" s="166" t="s">
        <v>162</v>
      </c>
      <c r="E139" s="171" t="s">
        <v>3</v>
      </c>
      <c r="F139" s="172" t="s">
        <v>231</v>
      </c>
      <c r="H139" s="173">
        <v>50.05</v>
      </c>
      <c r="I139" s="174"/>
      <c r="L139" s="170"/>
      <c r="M139" s="175"/>
      <c r="N139" s="176"/>
      <c r="O139" s="176"/>
      <c r="P139" s="176"/>
      <c r="Q139" s="176"/>
      <c r="R139" s="176"/>
      <c r="S139" s="176"/>
      <c r="T139" s="177"/>
      <c r="AT139" s="171" t="s">
        <v>162</v>
      </c>
      <c r="AU139" s="171" t="s">
        <v>82</v>
      </c>
      <c r="AV139" s="13" t="s">
        <v>82</v>
      </c>
      <c r="AW139" s="13" t="s">
        <v>34</v>
      </c>
      <c r="AX139" s="13" t="s">
        <v>72</v>
      </c>
      <c r="AY139" s="171" t="s">
        <v>150</v>
      </c>
    </row>
    <row r="140" spans="1:65" s="13" customFormat="1" ht="11.25">
      <c r="B140" s="170"/>
      <c r="D140" s="166" t="s">
        <v>162</v>
      </c>
      <c r="E140" s="171" t="s">
        <v>3</v>
      </c>
      <c r="F140" s="172" t="s">
        <v>229</v>
      </c>
      <c r="H140" s="173">
        <v>-2.2000000000000002</v>
      </c>
      <c r="I140" s="174"/>
      <c r="L140" s="170"/>
      <c r="M140" s="175"/>
      <c r="N140" s="176"/>
      <c r="O140" s="176"/>
      <c r="P140" s="176"/>
      <c r="Q140" s="176"/>
      <c r="R140" s="176"/>
      <c r="S140" s="176"/>
      <c r="T140" s="177"/>
      <c r="AT140" s="171" t="s">
        <v>162</v>
      </c>
      <c r="AU140" s="171" t="s">
        <v>82</v>
      </c>
      <c r="AV140" s="13" t="s">
        <v>82</v>
      </c>
      <c r="AW140" s="13" t="s">
        <v>34</v>
      </c>
      <c r="AX140" s="13" t="s">
        <v>72</v>
      </c>
      <c r="AY140" s="171" t="s">
        <v>150</v>
      </c>
    </row>
    <row r="141" spans="1:65" s="13" customFormat="1" ht="11.25">
      <c r="B141" s="170"/>
      <c r="D141" s="166" t="s">
        <v>162</v>
      </c>
      <c r="E141" s="171" t="s">
        <v>3</v>
      </c>
      <c r="F141" s="172" t="s">
        <v>230</v>
      </c>
      <c r="H141" s="173">
        <v>-3.39</v>
      </c>
      <c r="I141" s="174"/>
      <c r="L141" s="170"/>
      <c r="M141" s="175"/>
      <c r="N141" s="176"/>
      <c r="O141" s="176"/>
      <c r="P141" s="176"/>
      <c r="Q141" s="176"/>
      <c r="R141" s="176"/>
      <c r="S141" s="176"/>
      <c r="T141" s="177"/>
      <c r="AT141" s="171" t="s">
        <v>162</v>
      </c>
      <c r="AU141" s="171" t="s">
        <v>82</v>
      </c>
      <c r="AV141" s="13" t="s">
        <v>82</v>
      </c>
      <c r="AW141" s="13" t="s">
        <v>34</v>
      </c>
      <c r="AX141" s="13" t="s">
        <v>72</v>
      </c>
      <c r="AY141" s="171" t="s">
        <v>150</v>
      </c>
    </row>
    <row r="142" spans="1:65" s="13" customFormat="1" ht="11.25">
      <c r="B142" s="170"/>
      <c r="D142" s="166" t="s">
        <v>162</v>
      </c>
      <c r="E142" s="171" t="s">
        <v>3</v>
      </c>
      <c r="F142" s="172" t="s">
        <v>232</v>
      </c>
      <c r="H142" s="173">
        <v>17.850000000000001</v>
      </c>
      <c r="I142" s="174"/>
      <c r="L142" s="170"/>
      <c r="M142" s="175"/>
      <c r="N142" s="176"/>
      <c r="O142" s="176"/>
      <c r="P142" s="176"/>
      <c r="Q142" s="176"/>
      <c r="R142" s="176"/>
      <c r="S142" s="176"/>
      <c r="T142" s="177"/>
      <c r="AT142" s="171" t="s">
        <v>162</v>
      </c>
      <c r="AU142" s="171" t="s">
        <v>82</v>
      </c>
      <c r="AV142" s="13" t="s">
        <v>82</v>
      </c>
      <c r="AW142" s="13" t="s">
        <v>34</v>
      </c>
      <c r="AX142" s="13" t="s">
        <v>72</v>
      </c>
      <c r="AY142" s="171" t="s">
        <v>150</v>
      </c>
    </row>
    <row r="143" spans="1:65" s="13" customFormat="1" ht="11.25">
      <c r="B143" s="170"/>
      <c r="D143" s="166" t="s">
        <v>162</v>
      </c>
      <c r="E143" s="171" t="s">
        <v>3</v>
      </c>
      <c r="F143" s="172" t="s">
        <v>233</v>
      </c>
      <c r="H143" s="173">
        <v>-1.2</v>
      </c>
      <c r="I143" s="174"/>
      <c r="L143" s="170"/>
      <c r="M143" s="175"/>
      <c r="N143" s="176"/>
      <c r="O143" s="176"/>
      <c r="P143" s="176"/>
      <c r="Q143" s="176"/>
      <c r="R143" s="176"/>
      <c r="S143" s="176"/>
      <c r="T143" s="177"/>
      <c r="AT143" s="171" t="s">
        <v>162</v>
      </c>
      <c r="AU143" s="171" t="s">
        <v>82</v>
      </c>
      <c r="AV143" s="13" t="s">
        <v>82</v>
      </c>
      <c r="AW143" s="13" t="s">
        <v>34</v>
      </c>
      <c r="AX143" s="13" t="s">
        <v>72</v>
      </c>
      <c r="AY143" s="171" t="s">
        <v>150</v>
      </c>
    </row>
    <row r="144" spans="1:65" s="13" customFormat="1" ht="11.25">
      <c r="B144" s="170"/>
      <c r="D144" s="166" t="s">
        <v>162</v>
      </c>
      <c r="E144" s="171" t="s">
        <v>3</v>
      </c>
      <c r="F144" s="172" t="s">
        <v>232</v>
      </c>
      <c r="H144" s="173">
        <v>17.850000000000001</v>
      </c>
      <c r="I144" s="174"/>
      <c r="L144" s="170"/>
      <c r="M144" s="175"/>
      <c r="N144" s="176"/>
      <c r="O144" s="176"/>
      <c r="P144" s="176"/>
      <c r="Q144" s="176"/>
      <c r="R144" s="176"/>
      <c r="S144" s="176"/>
      <c r="T144" s="177"/>
      <c r="AT144" s="171" t="s">
        <v>162</v>
      </c>
      <c r="AU144" s="171" t="s">
        <v>82</v>
      </c>
      <c r="AV144" s="13" t="s">
        <v>82</v>
      </c>
      <c r="AW144" s="13" t="s">
        <v>34</v>
      </c>
      <c r="AX144" s="13" t="s">
        <v>72</v>
      </c>
      <c r="AY144" s="171" t="s">
        <v>150</v>
      </c>
    </row>
    <row r="145" spans="2:51" s="13" customFormat="1" ht="11.25">
      <c r="B145" s="170"/>
      <c r="D145" s="166" t="s">
        <v>162</v>
      </c>
      <c r="E145" s="171" t="s">
        <v>3</v>
      </c>
      <c r="F145" s="172" t="s">
        <v>233</v>
      </c>
      <c r="H145" s="173">
        <v>-1.2</v>
      </c>
      <c r="I145" s="174"/>
      <c r="L145" s="170"/>
      <c r="M145" s="175"/>
      <c r="N145" s="176"/>
      <c r="O145" s="176"/>
      <c r="P145" s="176"/>
      <c r="Q145" s="176"/>
      <c r="R145" s="176"/>
      <c r="S145" s="176"/>
      <c r="T145" s="177"/>
      <c r="AT145" s="171" t="s">
        <v>162</v>
      </c>
      <c r="AU145" s="171" t="s">
        <v>82</v>
      </c>
      <c r="AV145" s="13" t="s">
        <v>82</v>
      </c>
      <c r="AW145" s="13" t="s">
        <v>34</v>
      </c>
      <c r="AX145" s="13" t="s">
        <v>72</v>
      </c>
      <c r="AY145" s="171" t="s">
        <v>150</v>
      </c>
    </row>
    <row r="146" spans="2:51" s="13" customFormat="1" ht="11.25">
      <c r="B146" s="170"/>
      <c r="D146" s="166" t="s">
        <v>162</v>
      </c>
      <c r="E146" s="171" t="s">
        <v>3</v>
      </c>
      <c r="F146" s="172" t="s">
        <v>232</v>
      </c>
      <c r="H146" s="173">
        <v>17.850000000000001</v>
      </c>
      <c r="I146" s="174"/>
      <c r="L146" s="170"/>
      <c r="M146" s="175"/>
      <c r="N146" s="176"/>
      <c r="O146" s="176"/>
      <c r="P146" s="176"/>
      <c r="Q146" s="176"/>
      <c r="R146" s="176"/>
      <c r="S146" s="176"/>
      <c r="T146" s="177"/>
      <c r="AT146" s="171" t="s">
        <v>162</v>
      </c>
      <c r="AU146" s="171" t="s">
        <v>82</v>
      </c>
      <c r="AV146" s="13" t="s">
        <v>82</v>
      </c>
      <c r="AW146" s="13" t="s">
        <v>34</v>
      </c>
      <c r="AX146" s="13" t="s">
        <v>72</v>
      </c>
      <c r="AY146" s="171" t="s">
        <v>150</v>
      </c>
    </row>
    <row r="147" spans="2:51" s="13" customFormat="1" ht="11.25">
      <c r="B147" s="170"/>
      <c r="D147" s="166" t="s">
        <v>162</v>
      </c>
      <c r="E147" s="171" t="s">
        <v>3</v>
      </c>
      <c r="F147" s="172" t="s">
        <v>233</v>
      </c>
      <c r="H147" s="173">
        <v>-1.2</v>
      </c>
      <c r="I147" s="174"/>
      <c r="L147" s="170"/>
      <c r="M147" s="175"/>
      <c r="N147" s="176"/>
      <c r="O147" s="176"/>
      <c r="P147" s="176"/>
      <c r="Q147" s="176"/>
      <c r="R147" s="176"/>
      <c r="S147" s="176"/>
      <c r="T147" s="177"/>
      <c r="AT147" s="171" t="s">
        <v>162</v>
      </c>
      <c r="AU147" s="171" t="s">
        <v>82</v>
      </c>
      <c r="AV147" s="13" t="s">
        <v>82</v>
      </c>
      <c r="AW147" s="13" t="s">
        <v>34</v>
      </c>
      <c r="AX147" s="13" t="s">
        <v>72</v>
      </c>
      <c r="AY147" s="171" t="s">
        <v>150</v>
      </c>
    </row>
    <row r="148" spans="2:51" s="13" customFormat="1" ht="11.25">
      <c r="B148" s="170"/>
      <c r="D148" s="166" t="s">
        <v>162</v>
      </c>
      <c r="E148" s="171" t="s">
        <v>3</v>
      </c>
      <c r="F148" s="172" t="s">
        <v>234</v>
      </c>
      <c r="H148" s="173">
        <v>-1.4</v>
      </c>
      <c r="I148" s="174"/>
      <c r="L148" s="170"/>
      <c r="M148" s="175"/>
      <c r="N148" s="176"/>
      <c r="O148" s="176"/>
      <c r="P148" s="176"/>
      <c r="Q148" s="176"/>
      <c r="R148" s="176"/>
      <c r="S148" s="176"/>
      <c r="T148" s="177"/>
      <c r="AT148" s="171" t="s">
        <v>162</v>
      </c>
      <c r="AU148" s="171" t="s">
        <v>82</v>
      </c>
      <c r="AV148" s="13" t="s">
        <v>82</v>
      </c>
      <c r="AW148" s="13" t="s">
        <v>34</v>
      </c>
      <c r="AX148" s="13" t="s">
        <v>72</v>
      </c>
      <c r="AY148" s="171" t="s">
        <v>150</v>
      </c>
    </row>
    <row r="149" spans="2:51" s="13" customFormat="1" ht="11.25">
      <c r="B149" s="170"/>
      <c r="D149" s="166" t="s">
        <v>162</v>
      </c>
      <c r="E149" s="171" t="s">
        <v>3</v>
      </c>
      <c r="F149" s="172" t="s">
        <v>232</v>
      </c>
      <c r="H149" s="173">
        <v>17.850000000000001</v>
      </c>
      <c r="I149" s="174"/>
      <c r="L149" s="170"/>
      <c r="M149" s="175"/>
      <c r="N149" s="176"/>
      <c r="O149" s="176"/>
      <c r="P149" s="176"/>
      <c r="Q149" s="176"/>
      <c r="R149" s="176"/>
      <c r="S149" s="176"/>
      <c r="T149" s="177"/>
      <c r="AT149" s="171" t="s">
        <v>162</v>
      </c>
      <c r="AU149" s="171" t="s">
        <v>82</v>
      </c>
      <c r="AV149" s="13" t="s">
        <v>82</v>
      </c>
      <c r="AW149" s="13" t="s">
        <v>34</v>
      </c>
      <c r="AX149" s="13" t="s">
        <v>72</v>
      </c>
      <c r="AY149" s="171" t="s">
        <v>150</v>
      </c>
    </row>
    <row r="150" spans="2:51" s="13" customFormat="1" ht="11.25">
      <c r="B150" s="170"/>
      <c r="D150" s="166" t="s">
        <v>162</v>
      </c>
      <c r="E150" s="171" t="s">
        <v>3</v>
      </c>
      <c r="F150" s="172" t="s">
        <v>233</v>
      </c>
      <c r="H150" s="173">
        <v>-1.2</v>
      </c>
      <c r="I150" s="174"/>
      <c r="L150" s="170"/>
      <c r="M150" s="175"/>
      <c r="N150" s="176"/>
      <c r="O150" s="176"/>
      <c r="P150" s="176"/>
      <c r="Q150" s="176"/>
      <c r="R150" s="176"/>
      <c r="S150" s="176"/>
      <c r="T150" s="177"/>
      <c r="AT150" s="171" t="s">
        <v>162</v>
      </c>
      <c r="AU150" s="171" t="s">
        <v>82</v>
      </c>
      <c r="AV150" s="13" t="s">
        <v>82</v>
      </c>
      <c r="AW150" s="13" t="s">
        <v>34</v>
      </c>
      <c r="AX150" s="13" t="s">
        <v>72</v>
      </c>
      <c r="AY150" s="171" t="s">
        <v>150</v>
      </c>
    </row>
    <row r="151" spans="2:51" s="13" customFormat="1" ht="11.25">
      <c r="B151" s="170"/>
      <c r="D151" s="166" t="s">
        <v>162</v>
      </c>
      <c r="E151" s="171" t="s">
        <v>3</v>
      </c>
      <c r="F151" s="172" t="s">
        <v>234</v>
      </c>
      <c r="H151" s="173">
        <v>-1.4</v>
      </c>
      <c r="I151" s="174"/>
      <c r="L151" s="170"/>
      <c r="M151" s="175"/>
      <c r="N151" s="176"/>
      <c r="O151" s="176"/>
      <c r="P151" s="176"/>
      <c r="Q151" s="176"/>
      <c r="R151" s="176"/>
      <c r="S151" s="176"/>
      <c r="T151" s="177"/>
      <c r="AT151" s="171" t="s">
        <v>162</v>
      </c>
      <c r="AU151" s="171" t="s">
        <v>82</v>
      </c>
      <c r="AV151" s="13" t="s">
        <v>82</v>
      </c>
      <c r="AW151" s="13" t="s">
        <v>34</v>
      </c>
      <c r="AX151" s="13" t="s">
        <v>72</v>
      </c>
      <c r="AY151" s="171" t="s">
        <v>150</v>
      </c>
    </row>
    <row r="152" spans="2:51" s="13" customFormat="1" ht="11.25">
      <c r="B152" s="170"/>
      <c r="D152" s="166" t="s">
        <v>162</v>
      </c>
      <c r="E152" s="171" t="s">
        <v>3</v>
      </c>
      <c r="F152" s="172" t="s">
        <v>235</v>
      </c>
      <c r="H152" s="173">
        <v>61.95</v>
      </c>
      <c r="I152" s="174"/>
      <c r="L152" s="170"/>
      <c r="M152" s="175"/>
      <c r="N152" s="176"/>
      <c r="O152" s="176"/>
      <c r="P152" s="176"/>
      <c r="Q152" s="176"/>
      <c r="R152" s="176"/>
      <c r="S152" s="176"/>
      <c r="T152" s="177"/>
      <c r="AT152" s="171" t="s">
        <v>162</v>
      </c>
      <c r="AU152" s="171" t="s">
        <v>82</v>
      </c>
      <c r="AV152" s="13" t="s">
        <v>82</v>
      </c>
      <c r="AW152" s="13" t="s">
        <v>34</v>
      </c>
      <c r="AX152" s="13" t="s">
        <v>72</v>
      </c>
      <c r="AY152" s="171" t="s">
        <v>150</v>
      </c>
    </row>
    <row r="153" spans="2:51" s="13" customFormat="1" ht="11.25">
      <c r="B153" s="170"/>
      <c r="D153" s="166" t="s">
        <v>162</v>
      </c>
      <c r="E153" s="171" t="s">
        <v>3</v>
      </c>
      <c r="F153" s="172" t="s">
        <v>229</v>
      </c>
      <c r="H153" s="173">
        <v>-2.2000000000000002</v>
      </c>
      <c r="I153" s="174"/>
      <c r="L153" s="170"/>
      <c r="M153" s="175"/>
      <c r="N153" s="176"/>
      <c r="O153" s="176"/>
      <c r="P153" s="176"/>
      <c r="Q153" s="176"/>
      <c r="R153" s="176"/>
      <c r="S153" s="176"/>
      <c r="T153" s="177"/>
      <c r="AT153" s="171" t="s">
        <v>162</v>
      </c>
      <c r="AU153" s="171" t="s">
        <v>82</v>
      </c>
      <c r="AV153" s="13" t="s">
        <v>82</v>
      </c>
      <c r="AW153" s="13" t="s">
        <v>34</v>
      </c>
      <c r="AX153" s="13" t="s">
        <v>72</v>
      </c>
      <c r="AY153" s="171" t="s">
        <v>150</v>
      </c>
    </row>
    <row r="154" spans="2:51" s="13" customFormat="1" ht="11.25">
      <c r="B154" s="170"/>
      <c r="D154" s="166" t="s">
        <v>162</v>
      </c>
      <c r="E154" s="171" t="s">
        <v>3</v>
      </c>
      <c r="F154" s="172" t="s">
        <v>230</v>
      </c>
      <c r="H154" s="173">
        <v>-3.39</v>
      </c>
      <c r="I154" s="174"/>
      <c r="L154" s="170"/>
      <c r="M154" s="175"/>
      <c r="N154" s="176"/>
      <c r="O154" s="176"/>
      <c r="P154" s="176"/>
      <c r="Q154" s="176"/>
      <c r="R154" s="176"/>
      <c r="S154" s="176"/>
      <c r="T154" s="177"/>
      <c r="AT154" s="171" t="s">
        <v>162</v>
      </c>
      <c r="AU154" s="171" t="s">
        <v>82</v>
      </c>
      <c r="AV154" s="13" t="s">
        <v>82</v>
      </c>
      <c r="AW154" s="13" t="s">
        <v>34</v>
      </c>
      <c r="AX154" s="13" t="s">
        <v>72</v>
      </c>
      <c r="AY154" s="171" t="s">
        <v>150</v>
      </c>
    </row>
    <row r="155" spans="2:51" s="13" customFormat="1" ht="11.25">
      <c r="B155" s="170"/>
      <c r="D155" s="166" t="s">
        <v>162</v>
      </c>
      <c r="E155" s="171" t="s">
        <v>3</v>
      </c>
      <c r="F155" s="172" t="s">
        <v>236</v>
      </c>
      <c r="H155" s="173">
        <v>70.349999999999994</v>
      </c>
      <c r="I155" s="174"/>
      <c r="L155" s="170"/>
      <c r="M155" s="175"/>
      <c r="N155" s="176"/>
      <c r="O155" s="176"/>
      <c r="P155" s="176"/>
      <c r="Q155" s="176"/>
      <c r="R155" s="176"/>
      <c r="S155" s="176"/>
      <c r="T155" s="177"/>
      <c r="AT155" s="171" t="s">
        <v>162</v>
      </c>
      <c r="AU155" s="171" t="s">
        <v>82</v>
      </c>
      <c r="AV155" s="13" t="s">
        <v>82</v>
      </c>
      <c r="AW155" s="13" t="s">
        <v>34</v>
      </c>
      <c r="AX155" s="13" t="s">
        <v>72</v>
      </c>
      <c r="AY155" s="171" t="s">
        <v>150</v>
      </c>
    </row>
    <row r="156" spans="2:51" s="13" customFormat="1" ht="11.25">
      <c r="B156" s="170"/>
      <c r="D156" s="166" t="s">
        <v>162</v>
      </c>
      <c r="E156" s="171" t="s">
        <v>3</v>
      </c>
      <c r="F156" s="172" t="s">
        <v>229</v>
      </c>
      <c r="H156" s="173">
        <v>-2.2000000000000002</v>
      </c>
      <c r="I156" s="174"/>
      <c r="L156" s="170"/>
      <c r="M156" s="175"/>
      <c r="N156" s="176"/>
      <c r="O156" s="176"/>
      <c r="P156" s="176"/>
      <c r="Q156" s="176"/>
      <c r="R156" s="176"/>
      <c r="S156" s="176"/>
      <c r="T156" s="177"/>
      <c r="AT156" s="171" t="s">
        <v>162</v>
      </c>
      <c r="AU156" s="171" t="s">
        <v>82</v>
      </c>
      <c r="AV156" s="13" t="s">
        <v>82</v>
      </c>
      <c r="AW156" s="13" t="s">
        <v>34</v>
      </c>
      <c r="AX156" s="13" t="s">
        <v>72</v>
      </c>
      <c r="AY156" s="171" t="s">
        <v>150</v>
      </c>
    </row>
    <row r="157" spans="2:51" s="13" customFormat="1" ht="11.25">
      <c r="B157" s="170"/>
      <c r="D157" s="166" t="s">
        <v>162</v>
      </c>
      <c r="E157" s="171" t="s">
        <v>3</v>
      </c>
      <c r="F157" s="172" t="s">
        <v>237</v>
      </c>
      <c r="H157" s="173">
        <v>-5.07</v>
      </c>
      <c r="I157" s="174"/>
      <c r="L157" s="170"/>
      <c r="M157" s="175"/>
      <c r="N157" s="176"/>
      <c r="O157" s="176"/>
      <c r="P157" s="176"/>
      <c r="Q157" s="176"/>
      <c r="R157" s="176"/>
      <c r="S157" s="176"/>
      <c r="T157" s="177"/>
      <c r="AT157" s="171" t="s">
        <v>162</v>
      </c>
      <c r="AU157" s="171" t="s">
        <v>82</v>
      </c>
      <c r="AV157" s="13" t="s">
        <v>82</v>
      </c>
      <c r="AW157" s="13" t="s">
        <v>34</v>
      </c>
      <c r="AX157" s="13" t="s">
        <v>72</v>
      </c>
      <c r="AY157" s="171" t="s">
        <v>150</v>
      </c>
    </row>
    <row r="158" spans="2:51" s="13" customFormat="1" ht="11.25">
      <c r="B158" s="170"/>
      <c r="D158" s="166" t="s">
        <v>162</v>
      </c>
      <c r="E158" s="171" t="s">
        <v>3</v>
      </c>
      <c r="F158" s="172" t="s">
        <v>238</v>
      </c>
      <c r="H158" s="173">
        <v>154.41999999999999</v>
      </c>
      <c r="I158" s="174"/>
      <c r="L158" s="170"/>
      <c r="M158" s="175"/>
      <c r="N158" s="176"/>
      <c r="O158" s="176"/>
      <c r="P158" s="176"/>
      <c r="Q158" s="176"/>
      <c r="R158" s="176"/>
      <c r="S158" s="176"/>
      <c r="T158" s="177"/>
      <c r="AT158" s="171" t="s">
        <v>162</v>
      </c>
      <c r="AU158" s="171" t="s">
        <v>82</v>
      </c>
      <c r="AV158" s="13" t="s">
        <v>82</v>
      </c>
      <c r="AW158" s="13" t="s">
        <v>34</v>
      </c>
      <c r="AX158" s="13" t="s">
        <v>72</v>
      </c>
      <c r="AY158" s="171" t="s">
        <v>150</v>
      </c>
    </row>
    <row r="159" spans="2:51" s="13" customFormat="1" ht="11.25">
      <c r="B159" s="170"/>
      <c r="D159" s="166" t="s">
        <v>162</v>
      </c>
      <c r="E159" s="171" t="s">
        <v>3</v>
      </c>
      <c r="F159" s="172" t="s">
        <v>239</v>
      </c>
      <c r="H159" s="173">
        <v>-3.2450000000000001</v>
      </c>
      <c r="I159" s="174"/>
      <c r="L159" s="170"/>
      <c r="M159" s="175"/>
      <c r="N159" s="176"/>
      <c r="O159" s="176"/>
      <c r="P159" s="176"/>
      <c r="Q159" s="176"/>
      <c r="R159" s="176"/>
      <c r="S159" s="176"/>
      <c r="T159" s="177"/>
      <c r="AT159" s="171" t="s">
        <v>162</v>
      </c>
      <c r="AU159" s="171" t="s">
        <v>82</v>
      </c>
      <c r="AV159" s="13" t="s">
        <v>82</v>
      </c>
      <c r="AW159" s="13" t="s">
        <v>34</v>
      </c>
      <c r="AX159" s="13" t="s">
        <v>72</v>
      </c>
      <c r="AY159" s="171" t="s">
        <v>150</v>
      </c>
    </row>
    <row r="160" spans="2:51" s="13" customFormat="1" ht="11.25">
      <c r="B160" s="170"/>
      <c r="D160" s="166" t="s">
        <v>162</v>
      </c>
      <c r="E160" s="171" t="s">
        <v>3</v>
      </c>
      <c r="F160" s="172" t="s">
        <v>240</v>
      </c>
      <c r="H160" s="173">
        <v>-8.8000000000000007</v>
      </c>
      <c r="I160" s="174"/>
      <c r="L160" s="170"/>
      <c r="M160" s="175"/>
      <c r="N160" s="176"/>
      <c r="O160" s="176"/>
      <c r="P160" s="176"/>
      <c r="Q160" s="176"/>
      <c r="R160" s="176"/>
      <c r="S160" s="176"/>
      <c r="T160" s="177"/>
      <c r="AT160" s="171" t="s">
        <v>162</v>
      </c>
      <c r="AU160" s="171" t="s">
        <v>82</v>
      </c>
      <c r="AV160" s="13" t="s">
        <v>82</v>
      </c>
      <c r="AW160" s="13" t="s">
        <v>34</v>
      </c>
      <c r="AX160" s="13" t="s">
        <v>72</v>
      </c>
      <c r="AY160" s="171" t="s">
        <v>150</v>
      </c>
    </row>
    <row r="161" spans="2:51" s="13" customFormat="1" ht="11.25">
      <c r="B161" s="170"/>
      <c r="D161" s="166" t="s">
        <v>162</v>
      </c>
      <c r="E161" s="171" t="s">
        <v>3</v>
      </c>
      <c r="F161" s="172" t="s">
        <v>241</v>
      </c>
      <c r="H161" s="173">
        <v>-2.8</v>
      </c>
      <c r="I161" s="174"/>
      <c r="L161" s="170"/>
      <c r="M161" s="175"/>
      <c r="N161" s="176"/>
      <c r="O161" s="176"/>
      <c r="P161" s="176"/>
      <c r="Q161" s="176"/>
      <c r="R161" s="176"/>
      <c r="S161" s="176"/>
      <c r="T161" s="177"/>
      <c r="AT161" s="171" t="s">
        <v>162</v>
      </c>
      <c r="AU161" s="171" t="s">
        <v>82</v>
      </c>
      <c r="AV161" s="13" t="s">
        <v>82</v>
      </c>
      <c r="AW161" s="13" t="s">
        <v>34</v>
      </c>
      <c r="AX161" s="13" t="s">
        <v>72</v>
      </c>
      <c r="AY161" s="171" t="s">
        <v>150</v>
      </c>
    </row>
    <row r="162" spans="2:51" s="13" customFormat="1" ht="11.25">
      <c r="B162" s="170"/>
      <c r="D162" s="166" t="s">
        <v>162</v>
      </c>
      <c r="E162" s="171" t="s">
        <v>3</v>
      </c>
      <c r="F162" s="172" t="s">
        <v>242</v>
      </c>
      <c r="H162" s="173">
        <v>-1.6</v>
      </c>
      <c r="I162" s="174"/>
      <c r="L162" s="170"/>
      <c r="M162" s="175"/>
      <c r="N162" s="176"/>
      <c r="O162" s="176"/>
      <c r="P162" s="176"/>
      <c r="Q162" s="176"/>
      <c r="R162" s="176"/>
      <c r="S162" s="176"/>
      <c r="T162" s="177"/>
      <c r="AT162" s="171" t="s">
        <v>162</v>
      </c>
      <c r="AU162" s="171" t="s">
        <v>82</v>
      </c>
      <c r="AV162" s="13" t="s">
        <v>82</v>
      </c>
      <c r="AW162" s="13" t="s">
        <v>34</v>
      </c>
      <c r="AX162" s="13" t="s">
        <v>72</v>
      </c>
      <c r="AY162" s="171" t="s">
        <v>150</v>
      </c>
    </row>
    <row r="163" spans="2:51" s="13" customFormat="1" ht="11.25">
      <c r="B163" s="170"/>
      <c r="D163" s="166" t="s">
        <v>162</v>
      </c>
      <c r="E163" s="171" t="s">
        <v>3</v>
      </c>
      <c r="F163" s="172" t="s">
        <v>243</v>
      </c>
      <c r="H163" s="173">
        <v>-6.25</v>
      </c>
      <c r="I163" s="174"/>
      <c r="L163" s="170"/>
      <c r="M163" s="175"/>
      <c r="N163" s="176"/>
      <c r="O163" s="176"/>
      <c r="P163" s="176"/>
      <c r="Q163" s="176"/>
      <c r="R163" s="176"/>
      <c r="S163" s="176"/>
      <c r="T163" s="177"/>
      <c r="AT163" s="171" t="s">
        <v>162</v>
      </c>
      <c r="AU163" s="171" t="s">
        <v>82</v>
      </c>
      <c r="AV163" s="13" t="s">
        <v>82</v>
      </c>
      <c r="AW163" s="13" t="s">
        <v>34</v>
      </c>
      <c r="AX163" s="13" t="s">
        <v>72</v>
      </c>
      <c r="AY163" s="171" t="s">
        <v>150</v>
      </c>
    </row>
    <row r="164" spans="2:51" s="13" customFormat="1" ht="11.25">
      <c r="B164" s="170"/>
      <c r="D164" s="166" t="s">
        <v>162</v>
      </c>
      <c r="E164" s="171" t="s">
        <v>3</v>
      </c>
      <c r="F164" s="172" t="s">
        <v>244</v>
      </c>
      <c r="H164" s="173">
        <v>-5.3250000000000002</v>
      </c>
      <c r="I164" s="174"/>
      <c r="L164" s="170"/>
      <c r="M164" s="175"/>
      <c r="N164" s="176"/>
      <c r="O164" s="176"/>
      <c r="P164" s="176"/>
      <c r="Q164" s="176"/>
      <c r="R164" s="176"/>
      <c r="S164" s="176"/>
      <c r="T164" s="177"/>
      <c r="AT164" s="171" t="s">
        <v>162</v>
      </c>
      <c r="AU164" s="171" t="s">
        <v>82</v>
      </c>
      <c r="AV164" s="13" t="s">
        <v>82</v>
      </c>
      <c r="AW164" s="13" t="s">
        <v>34</v>
      </c>
      <c r="AX164" s="13" t="s">
        <v>72</v>
      </c>
      <c r="AY164" s="171" t="s">
        <v>150</v>
      </c>
    </row>
    <row r="165" spans="2:51" s="13" customFormat="1" ht="11.25">
      <c r="B165" s="170"/>
      <c r="D165" s="166" t="s">
        <v>162</v>
      </c>
      <c r="E165" s="171" t="s">
        <v>3</v>
      </c>
      <c r="F165" s="172" t="s">
        <v>245</v>
      </c>
      <c r="H165" s="173">
        <v>61.32</v>
      </c>
      <c r="I165" s="174"/>
      <c r="L165" s="170"/>
      <c r="M165" s="175"/>
      <c r="N165" s="176"/>
      <c r="O165" s="176"/>
      <c r="P165" s="176"/>
      <c r="Q165" s="176"/>
      <c r="R165" s="176"/>
      <c r="S165" s="176"/>
      <c r="T165" s="177"/>
      <c r="AT165" s="171" t="s">
        <v>162</v>
      </c>
      <c r="AU165" s="171" t="s">
        <v>82</v>
      </c>
      <c r="AV165" s="13" t="s">
        <v>82</v>
      </c>
      <c r="AW165" s="13" t="s">
        <v>34</v>
      </c>
      <c r="AX165" s="13" t="s">
        <v>72</v>
      </c>
      <c r="AY165" s="171" t="s">
        <v>150</v>
      </c>
    </row>
    <row r="166" spans="2:51" s="13" customFormat="1" ht="11.25">
      <c r="B166" s="170"/>
      <c r="D166" s="166" t="s">
        <v>162</v>
      </c>
      <c r="E166" s="171" t="s">
        <v>3</v>
      </c>
      <c r="F166" s="172" t="s">
        <v>242</v>
      </c>
      <c r="H166" s="173">
        <v>-1.6</v>
      </c>
      <c r="I166" s="174"/>
      <c r="L166" s="170"/>
      <c r="M166" s="175"/>
      <c r="N166" s="176"/>
      <c r="O166" s="176"/>
      <c r="P166" s="176"/>
      <c r="Q166" s="176"/>
      <c r="R166" s="176"/>
      <c r="S166" s="176"/>
      <c r="T166" s="177"/>
      <c r="AT166" s="171" t="s">
        <v>162</v>
      </c>
      <c r="AU166" s="171" t="s">
        <v>82</v>
      </c>
      <c r="AV166" s="13" t="s">
        <v>82</v>
      </c>
      <c r="AW166" s="13" t="s">
        <v>34</v>
      </c>
      <c r="AX166" s="13" t="s">
        <v>72</v>
      </c>
      <c r="AY166" s="171" t="s">
        <v>150</v>
      </c>
    </row>
    <row r="167" spans="2:51" s="13" customFormat="1" ht="11.25">
      <c r="B167" s="170"/>
      <c r="D167" s="166" t="s">
        <v>162</v>
      </c>
      <c r="E167" s="171" t="s">
        <v>3</v>
      </c>
      <c r="F167" s="172" t="s">
        <v>246</v>
      </c>
      <c r="H167" s="173">
        <v>-3.5720000000000001</v>
      </c>
      <c r="I167" s="174"/>
      <c r="L167" s="170"/>
      <c r="M167" s="175"/>
      <c r="N167" s="176"/>
      <c r="O167" s="176"/>
      <c r="P167" s="176"/>
      <c r="Q167" s="176"/>
      <c r="R167" s="176"/>
      <c r="S167" s="176"/>
      <c r="T167" s="177"/>
      <c r="AT167" s="171" t="s">
        <v>162</v>
      </c>
      <c r="AU167" s="171" t="s">
        <v>82</v>
      </c>
      <c r="AV167" s="13" t="s">
        <v>82</v>
      </c>
      <c r="AW167" s="13" t="s">
        <v>34</v>
      </c>
      <c r="AX167" s="13" t="s">
        <v>72</v>
      </c>
      <c r="AY167" s="171" t="s">
        <v>150</v>
      </c>
    </row>
    <row r="168" spans="2:51" s="13" customFormat="1" ht="11.25">
      <c r="B168" s="170"/>
      <c r="D168" s="166" t="s">
        <v>162</v>
      </c>
      <c r="E168" s="171" t="s">
        <v>3</v>
      </c>
      <c r="F168" s="172" t="s">
        <v>247</v>
      </c>
      <c r="H168" s="173">
        <v>54.32</v>
      </c>
      <c r="I168" s="174"/>
      <c r="L168" s="170"/>
      <c r="M168" s="175"/>
      <c r="N168" s="176"/>
      <c r="O168" s="176"/>
      <c r="P168" s="176"/>
      <c r="Q168" s="176"/>
      <c r="R168" s="176"/>
      <c r="S168" s="176"/>
      <c r="T168" s="177"/>
      <c r="AT168" s="171" t="s">
        <v>162</v>
      </c>
      <c r="AU168" s="171" t="s">
        <v>82</v>
      </c>
      <c r="AV168" s="13" t="s">
        <v>82</v>
      </c>
      <c r="AW168" s="13" t="s">
        <v>34</v>
      </c>
      <c r="AX168" s="13" t="s">
        <v>72</v>
      </c>
      <c r="AY168" s="171" t="s">
        <v>150</v>
      </c>
    </row>
    <row r="169" spans="2:51" s="13" customFormat="1" ht="11.25">
      <c r="B169" s="170"/>
      <c r="D169" s="166" t="s">
        <v>162</v>
      </c>
      <c r="E169" s="171" t="s">
        <v>3</v>
      </c>
      <c r="F169" s="172" t="s">
        <v>234</v>
      </c>
      <c r="H169" s="173">
        <v>-1.4</v>
      </c>
      <c r="I169" s="174"/>
      <c r="L169" s="170"/>
      <c r="M169" s="175"/>
      <c r="N169" s="176"/>
      <c r="O169" s="176"/>
      <c r="P169" s="176"/>
      <c r="Q169" s="176"/>
      <c r="R169" s="176"/>
      <c r="S169" s="176"/>
      <c r="T169" s="177"/>
      <c r="AT169" s="171" t="s">
        <v>162</v>
      </c>
      <c r="AU169" s="171" t="s">
        <v>82</v>
      </c>
      <c r="AV169" s="13" t="s">
        <v>82</v>
      </c>
      <c r="AW169" s="13" t="s">
        <v>34</v>
      </c>
      <c r="AX169" s="13" t="s">
        <v>72</v>
      </c>
      <c r="AY169" s="171" t="s">
        <v>150</v>
      </c>
    </row>
    <row r="170" spans="2:51" s="13" customFormat="1" ht="11.25">
      <c r="B170" s="170"/>
      <c r="D170" s="166" t="s">
        <v>162</v>
      </c>
      <c r="E170" s="171" t="s">
        <v>3</v>
      </c>
      <c r="F170" s="172" t="s">
        <v>248</v>
      </c>
      <c r="H170" s="173">
        <v>-0.48</v>
      </c>
      <c r="I170" s="174"/>
      <c r="L170" s="170"/>
      <c r="M170" s="175"/>
      <c r="N170" s="176"/>
      <c r="O170" s="176"/>
      <c r="P170" s="176"/>
      <c r="Q170" s="176"/>
      <c r="R170" s="176"/>
      <c r="S170" s="176"/>
      <c r="T170" s="177"/>
      <c r="AT170" s="171" t="s">
        <v>162</v>
      </c>
      <c r="AU170" s="171" t="s">
        <v>82</v>
      </c>
      <c r="AV170" s="13" t="s">
        <v>82</v>
      </c>
      <c r="AW170" s="13" t="s">
        <v>34</v>
      </c>
      <c r="AX170" s="13" t="s">
        <v>72</v>
      </c>
      <c r="AY170" s="171" t="s">
        <v>150</v>
      </c>
    </row>
    <row r="171" spans="2:51" s="13" customFormat="1" ht="11.25">
      <c r="B171" s="170"/>
      <c r="D171" s="166" t="s">
        <v>162</v>
      </c>
      <c r="E171" s="171" t="s">
        <v>3</v>
      </c>
      <c r="F171" s="172" t="s">
        <v>249</v>
      </c>
      <c r="H171" s="173">
        <v>62.51</v>
      </c>
      <c r="I171" s="174"/>
      <c r="L171" s="170"/>
      <c r="M171" s="175"/>
      <c r="N171" s="176"/>
      <c r="O171" s="176"/>
      <c r="P171" s="176"/>
      <c r="Q171" s="176"/>
      <c r="R171" s="176"/>
      <c r="S171" s="176"/>
      <c r="T171" s="177"/>
      <c r="AT171" s="171" t="s">
        <v>162</v>
      </c>
      <c r="AU171" s="171" t="s">
        <v>82</v>
      </c>
      <c r="AV171" s="13" t="s">
        <v>82</v>
      </c>
      <c r="AW171" s="13" t="s">
        <v>34</v>
      </c>
      <c r="AX171" s="13" t="s">
        <v>72</v>
      </c>
      <c r="AY171" s="171" t="s">
        <v>150</v>
      </c>
    </row>
    <row r="172" spans="2:51" s="13" customFormat="1" ht="11.25">
      <c r="B172" s="170"/>
      <c r="D172" s="166" t="s">
        <v>162</v>
      </c>
      <c r="E172" s="171" t="s">
        <v>3</v>
      </c>
      <c r="F172" s="172" t="s">
        <v>229</v>
      </c>
      <c r="H172" s="173">
        <v>-2.2000000000000002</v>
      </c>
      <c r="I172" s="174"/>
      <c r="L172" s="170"/>
      <c r="M172" s="175"/>
      <c r="N172" s="176"/>
      <c r="O172" s="176"/>
      <c r="P172" s="176"/>
      <c r="Q172" s="176"/>
      <c r="R172" s="176"/>
      <c r="S172" s="176"/>
      <c r="T172" s="177"/>
      <c r="AT172" s="171" t="s">
        <v>162</v>
      </c>
      <c r="AU172" s="171" t="s">
        <v>82</v>
      </c>
      <c r="AV172" s="13" t="s">
        <v>82</v>
      </c>
      <c r="AW172" s="13" t="s">
        <v>34</v>
      </c>
      <c r="AX172" s="13" t="s">
        <v>72</v>
      </c>
      <c r="AY172" s="171" t="s">
        <v>150</v>
      </c>
    </row>
    <row r="173" spans="2:51" s="13" customFormat="1" ht="11.25">
      <c r="B173" s="170"/>
      <c r="D173" s="166" t="s">
        <v>162</v>
      </c>
      <c r="E173" s="171" t="s">
        <v>3</v>
      </c>
      <c r="F173" s="172" t="s">
        <v>242</v>
      </c>
      <c r="H173" s="173">
        <v>-1.6</v>
      </c>
      <c r="I173" s="174"/>
      <c r="L173" s="170"/>
      <c r="M173" s="175"/>
      <c r="N173" s="176"/>
      <c r="O173" s="176"/>
      <c r="P173" s="176"/>
      <c r="Q173" s="176"/>
      <c r="R173" s="176"/>
      <c r="S173" s="176"/>
      <c r="T173" s="177"/>
      <c r="AT173" s="171" t="s">
        <v>162</v>
      </c>
      <c r="AU173" s="171" t="s">
        <v>82</v>
      </c>
      <c r="AV173" s="13" t="s">
        <v>82</v>
      </c>
      <c r="AW173" s="13" t="s">
        <v>34</v>
      </c>
      <c r="AX173" s="13" t="s">
        <v>72</v>
      </c>
      <c r="AY173" s="171" t="s">
        <v>150</v>
      </c>
    </row>
    <row r="174" spans="2:51" s="13" customFormat="1" ht="11.25">
      <c r="B174" s="170"/>
      <c r="D174" s="166" t="s">
        <v>162</v>
      </c>
      <c r="E174" s="171" t="s">
        <v>3</v>
      </c>
      <c r="F174" s="172" t="s">
        <v>250</v>
      </c>
      <c r="H174" s="173">
        <v>-1.92</v>
      </c>
      <c r="I174" s="174"/>
      <c r="L174" s="170"/>
      <c r="M174" s="175"/>
      <c r="N174" s="176"/>
      <c r="O174" s="176"/>
      <c r="P174" s="176"/>
      <c r="Q174" s="176"/>
      <c r="R174" s="176"/>
      <c r="S174" s="176"/>
      <c r="T174" s="177"/>
      <c r="AT174" s="171" t="s">
        <v>162</v>
      </c>
      <c r="AU174" s="171" t="s">
        <v>82</v>
      </c>
      <c r="AV174" s="13" t="s">
        <v>82</v>
      </c>
      <c r="AW174" s="13" t="s">
        <v>34</v>
      </c>
      <c r="AX174" s="13" t="s">
        <v>72</v>
      </c>
      <c r="AY174" s="171" t="s">
        <v>150</v>
      </c>
    </row>
    <row r="175" spans="2:51" s="13" customFormat="1" ht="11.25">
      <c r="B175" s="170"/>
      <c r="D175" s="166" t="s">
        <v>162</v>
      </c>
      <c r="E175" s="171" t="s">
        <v>3</v>
      </c>
      <c r="F175" s="172" t="s">
        <v>251</v>
      </c>
      <c r="H175" s="173">
        <v>-0.24</v>
      </c>
      <c r="I175" s="174"/>
      <c r="L175" s="170"/>
      <c r="M175" s="175"/>
      <c r="N175" s="176"/>
      <c r="O175" s="176"/>
      <c r="P175" s="176"/>
      <c r="Q175" s="176"/>
      <c r="R175" s="176"/>
      <c r="S175" s="176"/>
      <c r="T175" s="177"/>
      <c r="AT175" s="171" t="s">
        <v>162</v>
      </c>
      <c r="AU175" s="171" t="s">
        <v>82</v>
      </c>
      <c r="AV175" s="13" t="s">
        <v>82</v>
      </c>
      <c r="AW175" s="13" t="s">
        <v>34</v>
      </c>
      <c r="AX175" s="13" t="s">
        <v>72</v>
      </c>
      <c r="AY175" s="171" t="s">
        <v>150</v>
      </c>
    </row>
    <row r="176" spans="2:51" s="13" customFormat="1" ht="11.25">
      <c r="B176" s="170"/>
      <c r="D176" s="166" t="s">
        <v>162</v>
      </c>
      <c r="E176" s="171" t="s">
        <v>3</v>
      </c>
      <c r="F176" s="172" t="s">
        <v>252</v>
      </c>
      <c r="H176" s="173">
        <v>63.91</v>
      </c>
      <c r="I176" s="174"/>
      <c r="L176" s="170"/>
      <c r="M176" s="175"/>
      <c r="N176" s="176"/>
      <c r="O176" s="176"/>
      <c r="P176" s="176"/>
      <c r="Q176" s="176"/>
      <c r="R176" s="176"/>
      <c r="S176" s="176"/>
      <c r="T176" s="177"/>
      <c r="AT176" s="171" t="s">
        <v>162</v>
      </c>
      <c r="AU176" s="171" t="s">
        <v>82</v>
      </c>
      <c r="AV176" s="13" t="s">
        <v>82</v>
      </c>
      <c r="AW176" s="13" t="s">
        <v>34</v>
      </c>
      <c r="AX176" s="13" t="s">
        <v>72</v>
      </c>
      <c r="AY176" s="171" t="s">
        <v>150</v>
      </c>
    </row>
    <row r="177" spans="2:51" s="13" customFormat="1" ht="11.25">
      <c r="B177" s="170"/>
      <c r="D177" s="166" t="s">
        <v>162</v>
      </c>
      <c r="E177" s="171" t="s">
        <v>3</v>
      </c>
      <c r="F177" s="172" t="s">
        <v>229</v>
      </c>
      <c r="H177" s="173">
        <v>-2.2000000000000002</v>
      </c>
      <c r="I177" s="174"/>
      <c r="L177" s="170"/>
      <c r="M177" s="175"/>
      <c r="N177" s="176"/>
      <c r="O177" s="176"/>
      <c r="P177" s="176"/>
      <c r="Q177" s="176"/>
      <c r="R177" s="176"/>
      <c r="S177" s="176"/>
      <c r="T177" s="177"/>
      <c r="AT177" s="171" t="s">
        <v>162</v>
      </c>
      <c r="AU177" s="171" t="s">
        <v>82</v>
      </c>
      <c r="AV177" s="13" t="s">
        <v>82</v>
      </c>
      <c r="AW177" s="13" t="s">
        <v>34</v>
      </c>
      <c r="AX177" s="13" t="s">
        <v>72</v>
      </c>
      <c r="AY177" s="171" t="s">
        <v>150</v>
      </c>
    </row>
    <row r="178" spans="2:51" s="13" customFormat="1" ht="11.25">
      <c r="B178" s="170"/>
      <c r="D178" s="166" t="s">
        <v>162</v>
      </c>
      <c r="E178" s="171" t="s">
        <v>3</v>
      </c>
      <c r="F178" s="172" t="s">
        <v>242</v>
      </c>
      <c r="H178" s="173">
        <v>-1.6</v>
      </c>
      <c r="I178" s="174"/>
      <c r="L178" s="170"/>
      <c r="M178" s="175"/>
      <c r="N178" s="176"/>
      <c r="O178" s="176"/>
      <c r="P178" s="176"/>
      <c r="Q178" s="176"/>
      <c r="R178" s="176"/>
      <c r="S178" s="176"/>
      <c r="T178" s="177"/>
      <c r="AT178" s="171" t="s">
        <v>162</v>
      </c>
      <c r="AU178" s="171" t="s">
        <v>82</v>
      </c>
      <c r="AV178" s="13" t="s">
        <v>82</v>
      </c>
      <c r="AW178" s="13" t="s">
        <v>34</v>
      </c>
      <c r="AX178" s="13" t="s">
        <v>72</v>
      </c>
      <c r="AY178" s="171" t="s">
        <v>150</v>
      </c>
    </row>
    <row r="179" spans="2:51" s="13" customFormat="1" ht="11.25">
      <c r="B179" s="170"/>
      <c r="D179" s="166" t="s">
        <v>162</v>
      </c>
      <c r="E179" s="171" t="s">
        <v>3</v>
      </c>
      <c r="F179" s="172" t="s">
        <v>230</v>
      </c>
      <c r="H179" s="173">
        <v>-3.39</v>
      </c>
      <c r="I179" s="174"/>
      <c r="L179" s="170"/>
      <c r="M179" s="175"/>
      <c r="N179" s="176"/>
      <c r="O179" s="176"/>
      <c r="P179" s="176"/>
      <c r="Q179" s="176"/>
      <c r="R179" s="176"/>
      <c r="S179" s="176"/>
      <c r="T179" s="177"/>
      <c r="AT179" s="171" t="s">
        <v>162</v>
      </c>
      <c r="AU179" s="171" t="s">
        <v>82</v>
      </c>
      <c r="AV179" s="13" t="s">
        <v>82</v>
      </c>
      <c r="AW179" s="13" t="s">
        <v>34</v>
      </c>
      <c r="AX179" s="13" t="s">
        <v>72</v>
      </c>
      <c r="AY179" s="171" t="s">
        <v>150</v>
      </c>
    </row>
    <row r="180" spans="2:51" s="13" customFormat="1" ht="11.25">
      <c r="B180" s="170"/>
      <c r="D180" s="166" t="s">
        <v>162</v>
      </c>
      <c r="E180" s="171" t="s">
        <v>3</v>
      </c>
      <c r="F180" s="172" t="s">
        <v>253</v>
      </c>
      <c r="H180" s="173">
        <v>165.41</v>
      </c>
      <c r="I180" s="174"/>
      <c r="L180" s="170"/>
      <c r="M180" s="175"/>
      <c r="N180" s="176"/>
      <c r="O180" s="176"/>
      <c r="P180" s="176"/>
      <c r="Q180" s="176"/>
      <c r="R180" s="176"/>
      <c r="S180" s="176"/>
      <c r="T180" s="177"/>
      <c r="AT180" s="171" t="s">
        <v>162</v>
      </c>
      <c r="AU180" s="171" t="s">
        <v>82</v>
      </c>
      <c r="AV180" s="13" t="s">
        <v>82</v>
      </c>
      <c r="AW180" s="13" t="s">
        <v>34</v>
      </c>
      <c r="AX180" s="13" t="s">
        <v>72</v>
      </c>
      <c r="AY180" s="171" t="s">
        <v>150</v>
      </c>
    </row>
    <row r="181" spans="2:51" s="13" customFormat="1" ht="11.25">
      <c r="B181" s="170"/>
      <c r="D181" s="166" t="s">
        <v>162</v>
      </c>
      <c r="E181" s="171" t="s">
        <v>3</v>
      </c>
      <c r="F181" s="172" t="s">
        <v>254</v>
      </c>
      <c r="H181" s="173">
        <v>-3.78</v>
      </c>
      <c r="I181" s="174"/>
      <c r="L181" s="170"/>
      <c r="M181" s="175"/>
      <c r="N181" s="176"/>
      <c r="O181" s="176"/>
      <c r="P181" s="176"/>
      <c r="Q181" s="176"/>
      <c r="R181" s="176"/>
      <c r="S181" s="176"/>
      <c r="T181" s="177"/>
      <c r="AT181" s="171" t="s">
        <v>162</v>
      </c>
      <c r="AU181" s="171" t="s">
        <v>82</v>
      </c>
      <c r="AV181" s="13" t="s">
        <v>82</v>
      </c>
      <c r="AW181" s="13" t="s">
        <v>34</v>
      </c>
      <c r="AX181" s="13" t="s">
        <v>72</v>
      </c>
      <c r="AY181" s="171" t="s">
        <v>150</v>
      </c>
    </row>
    <row r="182" spans="2:51" s="13" customFormat="1" ht="11.25">
      <c r="B182" s="170"/>
      <c r="D182" s="166" t="s">
        <v>162</v>
      </c>
      <c r="E182" s="171" t="s">
        <v>3</v>
      </c>
      <c r="F182" s="172" t="s">
        <v>255</v>
      </c>
      <c r="H182" s="173">
        <v>-2.6</v>
      </c>
      <c r="I182" s="174"/>
      <c r="L182" s="170"/>
      <c r="M182" s="175"/>
      <c r="N182" s="176"/>
      <c r="O182" s="176"/>
      <c r="P182" s="176"/>
      <c r="Q182" s="176"/>
      <c r="R182" s="176"/>
      <c r="S182" s="176"/>
      <c r="T182" s="177"/>
      <c r="AT182" s="171" t="s">
        <v>162</v>
      </c>
      <c r="AU182" s="171" t="s">
        <v>82</v>
      </c>
      <c r="AV182" s="13" t="s">
        <v>82</v>
      </c>
      <c r="AW182" s="13" t="s">
        <v>34</v>
      </c>
      <c r="AX182" s="13" t="s">
        <v>72</v>
      </c>
      <c r="AY182" s="171" t="s">
        <v>150</v>
      </c>
    </row>
    <row r="183" spans="2:51" s="13" customFormat="1" ht="11.25">
      <c r="B183" s="170"/>
      <c r="D183" s="166" t="s">
        <v>162</v>
      </c>
      <c r="E183" s="171" t="s">
        <v>3</v>
      </c>
      <c r="F183" s="172" t="s">
        <v>244</v>
      </c>
      <c r="H183" s="173">
        <v>-5.3250000000000002</v>
      </c>
      <c r="I183" s="174"/>
      <c r="L183" s="170"/>
      <c r="M183" s="175"/>
      <c r="N183" s="176"/>
      <c r="O183" s="176"/>
      <c r="P183" s="176"/>
      <c r="Q183" s="176"/>
      <c r="R183" s="176"/>
      <c r="S183" s="176"/>
      <c r="T183" s="177"/>
      <c r="AT183" s="171" t="s">
        <v>162</v>
      </c>
      <c r="AU183" s="171" t="s">
        <v>82</v>
      </c>
      <c r="AV183" s="13" t="s">
        <v>82</v>
      </c>
      <c r="AW183" s="13" t="s">
        <v>34</v>
      </c>
      <c r="AX183" s="13" t="s">
        <v>72</v>
      </c>
      <c r="AY183" s="171" t="s">
        <v>150</v>
      </c>
    </row>
    <row r="184" spans="2:51" s="13" customFormat="1" ht="11.25">
      <c r="B184" s="170"/>
      <c r="D184" s="166" t="s">
        <v>162</v>
      </c>
      <c r="E184" s="171" t="s">
        <v>3</v>
      </c>
      <c r="F184" s="172" t="s">
        <v>256</v>
      </c>
      <c r="H184" s="173">
        <v>-11.76</v>
      </c>
      <c r="I184" s="174"/>
      <c r="L184" s="170"/>
      <c r="M184" s="175"/>
      <c r="N184" s="176"/>
      <c r="O184" s="176"/>
      <c r="P184" s="176"/>
      <c r="Q184" s="176"/>
      <c r="R184" s="176"/>
      <c r="S184" s="176"/>
      <c r="T184" s="177"/>
      <c r="AT184" s="171" t="s">
        <v>162</v>
      </c>
      <c r="AU184" s="171" t="s">
        <v>82</v>
      </c>
      <c r="AV184" s="13" t="s">
        <v>82</v>
      </c>
      <c r="AW184" s="13" t="s">
        <v>34</v>
      </c>
      <c r="AX184" s="13" t="s">
        <v>72</v>
      </c>
      <c r="AY184" s="171" t="s">
        <v>150</v>
      </c>
    </row>
    <row r="185" spans="2:51" s="13" customFormat="1" ht="11.25">
      <c r="B185" s="170"/>
      <c r="D185" s="166" t="s">
        <v>162</v>
      </c>
      <c r="E185" s="171" t="s">
        <v>3</v>
      </c>
      <c r="F185" s="172" t="s">
        <v>242</v>
      </c>
      <c r="H185" s="173">
        <v>-1.6</v>
      </c>
      <c r="I185" s="174"/>
      <c r="L185" s="170"/>
      <c r="M185" s="175"/>
      <c r="N185" s="176"/>
      <c r="O185" s="176"/>
      <c r="P185" s="176"/>
      <c r="Q185" s="176"/>
      <c r="R185" s="176"/>
      <c r="S185" s="176"/>
      <c r="T185" s="177"/>
      <c r="AT185" s="171" t="s">
        <v>162</v>
      </c>
      <c r="AU185" s="171" t="s">
        <v>82</v>
      </c>
      <c r="AV185" s="13" t="s">
        <v>82</v>
      </c>
      <c r="AW185" s="13" t="s">
        <v>34</v>
      </c>
      <c r="AX185" s="13" t="s">
        <v>72</v>
      </c>
      <c r="AY185" s="171" t="s">
        <v>150</v>
      </c>
    </row>
    <row r="186" spans="2:51" s="13" customFormat="1" ht="11.25">
      <c r="B186" s="170"/>
      <c r="D186" s="166" t="s">
        <v>162</v>
      </c>
      <c r="E186" s="171" t="s">
        <v>3</v>
      </c>
      <c r="F186" s="172" t="s">
        <v>229</v>
      </c>
      <c r="H186" s="173">
        <v>-2.2000000000000002</v>
      </c>
      <c r="I186" s="174"/>
      <c r="L186" s="170"/>
      <c r="M186" s="175"/>
      <c r="N186" s="176"/>
      <c r="O186" s="176"/>
      <c r="P186" s="176"/>
      <c r="Q186" s="176"/>
      <c r="R186" s="176"/>
      <c r="S186" s="176"/>
      <c r="T186" s="177"/>
      <c r="AT186" s="171" t="s">
        <v>162</v>
      </c>
      <c r="AU186" s="171" t="s">
        <v>82</v>
      </c>
      <c r="AV186" s="13" t="s">
        <v>82</v>
      </c>
      <c r="AW186" s="13" t="s">
        <v>34</v>
      </c>
      <c r="AX186" s="13" t="s">
        <v>72</v>
      </c>
      <c r="AY186" s="171" t="s">
        <v>150</v>
      </c>
    </row>
    <row r="187" spans="2:51" s="13" customFormat="1" ht="11.25">
      <c r="B187" s="170"/>
      <c r="D187" s="166" t="s">
        <v>162</v>
      </c>
      <c r="E187" s="171" t="s">
        <v>3</v>
      </c>
      <c r="F187" s="172" t="s">
        <v>257</v>
      </c>
      <c r="H187" s="173">
        <v>-2</v>
      </c>
      <c r="I187" s="174"/>
      <c r="L187" s="170"/>
      <c r="M187" s="175"/>
      <c r="N187" s="176"/>
      <c r="O187" s="176"/>
      <c r="P187" s="176"/>
      <c r="Q187" s="176"/>
      <c r="R187" s="176"/>
      <c r="S187" s="176"/>
      <c r="T187" s="177"/>
      <c r="AT187" s="171" t="s">
        <v>162</v>
      </c>
      <c r="AU187" s="171" t="s">
        <v>82</v>
      </c>
      <c r="AV187" s="13" t="s">
        <v>82</v>
      </c>
      <c r="AW187" s="13" t="s">
        <v>34</v>
      </c>
      <c r="AX187" s="13" t="s">
        <v>72</v>
      </c>
      <c r="AY187" s="171" t="s">
        <v>150</v>
      </c>
    </row>
    <row r="188" spans="2:51" s="13" customFormat="1" ht="11.25">
      <c r="B188" s="170"/>
      <c r="D188" s="166" t="s">
        <v>162</v>
      </c>
      <c r="E188" s="171" t="s">
        <v>3</v>
      </c>
      <c r="F188" s="172" t="s">
        <v>258</v>
      </c>
      <c r="H188" s="173">
        <v>-3.6</v>
      </c>
      <c r="I188" s="174"/>
      <c r="L188" s="170"/>
      <c r="M188" s="175"/>
      <c r="N188" s="176"/>
      <c r="O188" s="176"/>
      <c r="P188" s="176"/>
      <c r="Q188" s="176"/>
      <c r="R188" s="176"/>
      <c r="S188" s="176"/>
      <c r="T188" s="177"/>
      <c r="AT188" s="171" t="s">
        <v>162</v>
      </c>
      <c r="AU188" s="171" t="s">
        <v>82</v>
      </c>
      <c r="AV188" s="13" t="s">
        <v>82</v>
      </c>
      <c r="AW188" s="13" t="s">
        <v>34</v>
      </c>
      <c r="AX188" s="13" t="s">
        <v>72</v>
      </c>
      <c r="AY188" s="171" t="s">
        <v>150</v>
      </c>
    </row>
    <row r="189" spans="2:51" s="13" customFormat="1" ht="11.25">
      <c r="B189" s="170"/>
      <c r="D189" s="166" t="s">
        <v>162</v>
      </c>
      <c r="E189" s="171" t="s">
        <v>3</v>
      </c>
      <c r="F189" s="172" t="s">
        <v>259</v>
      </c>
      <c r="H189" s="173">
        <v>1.82</v>
      </c>
      <c r="I189" s="174"/>
      <c r="L189" s="170"/>
      <c r="M189" s="175"/>
      <c r="N189" s="176"/>
      <c r="O189" s="176"/>
      <c r="P189" s="176"/>
      <c r="Q189" s="176"/>
      <c r="R189" s="176"/>
      <c r="S189" s="176"/>
      <c r="T189" s="177"/>
      <c r="AT189" s="171" t="s">
        <v>162</v>
      </c>
      <c r="AU189" s="171" t="s">
        <v>82</v>
      </c>
      <c r="AV189" s="13" t="s">
        <v>82</v>
      </c>
      <c r="AW189" s="13" t="s">
        <v>34</v>
      </c>
      <c r="AX189" s="13" t="s">
        <v>72</v>
      </c>
      <c r="AY189" s="171" t="s">
        <v>150</v>
      </c>
    </row>
    <row r="190" spans="2:51" s="13" customFormat="1" ht="11.25">
      <c r="B190" s="170"/>
      <c r="D190" s="166" t="s">
        <v>162</v>
      </c>
      <c r="E190" s="171" t="s">
        <v>3</v>
      </c>
      <c r="F190" s="172" t="s">
        <v>260</v>
      </c>
      <c r="H190" s="173">
        <v>192.29</v>
      </c>
      <c r="I190" s="174"/>
      <c r="L190" s="170"/>
      <c r="M190" s="175"/>
      <c r="N190" s="176"/>
      <c r="O190" s="176"/>
      <c r="P190" s="176"/>
      <c r="Q190" s="176"/>
      <c r="R190" s="176"/>
      <c r="S190" s="176"/>
      <c r="T190" s="177"/>
      <c r="AT190" s="171" t="s">
        <v>162</v>
      </c>
      <c r="AU190" s="171" t="s">
        <v>82</v>
      </c>
      <c r="AV190" s="13" t="s">
        <v>82</v>
      </c>
      <c r="AW190" s="13" t="s">
        <v>34</v>
      </c>
      <c r="AX190" s="13" t="s">
        <v>72</v>
      </c>
      <c r="AY190" s="171" t="s">
        <v>150</v>
      </c>
    </row>
    <row r="191" spans="2:51" s="13" customFormat="1" ht="11.25">
      <c r="B191" s="170"/>
      <c r="D191" s="166" t="s">
        <v>162</v>
      </c>
      <c r="E191" s="171" t="s">
        <v>3</v>
      </c>
      <c r="F191" s="172" t="s">
        <v>261</v>
      </c>
      <c r="H191" s="173">
        <v>-7.2</v>
      </c>
      <c r="I191" s="174"/>
      <c r="L191" s="170"/>
      <c r="M191" s="175"/>
      <c r="N191" s="176"/>
      <c r="O191" s="176"/>
      <c r="P191" s="176"/>
      <c r="Q191" s="176"/>
      <c r="R191" s="176"/>
      <c r="S191" s="176"/>
      <c r="T191" s="177"/>
      <c r="AT191" s="171" t="s">
        <v>162</v>
      </c>
      <c r="AU191" s="171" t="s">
        <v>82</v>
      </c>
      <c r="AV191" s="13" t="s">
        <v>82</v>
      </c>
      <c r="AW191" s="13" t="s">
        <v>34</v>
      </c>
      <c r="AX191" s="13" t="s">
        <v>72</v>
      </c>
      <c r="AY191" s="171" t="s">
        <v>150</v>
      </c>
    </row>
    <row r="192" spans="2:51" s="13" customFormat="1" ht="11.25">
      <c r="B192" s="170"/>
      <c r="D192" s="166" t="s">
        <v>162</v>
      </c>
      <c r="E192" s="171" t="s">
        <v>3</v>
      </c>
      <c r="F192" s="172" t="s">
        <v>262</v>
      </c>
      <c r="H192" s="173">
        <v>-19.8</v>
      </c>
      <c r="I192" s="174"/>
      <c r="L192" s="170"/>
      <c r="M192" s="175"/>
      <c r="N192" s="176"/>
      <c r="O192" s="176"/>
      <c r="P192" s="176"/>
      <c r="Q192" s="176"/>
      <c r="R192" s="176"/>
      <c r="S192" s="176"/>
      <c r="T192" s="177"/>
      <c r="AT192" s="171" t="s">
        <v>162</v>
      </c>
      <c r="AU192" s="171" t="s">
        <v>82</v>
      </c>
      <c r="AV192" s="13" t="s">
        <v>82</v>
      </c>
      <c r="AW192" s="13" t="s">
        <v>34</v>
      </c>
      <c r="AX192" s="13" t="s">
        <v>72</v>
      </c>
      <c r="AY192" s="171" t="s">
        <v>150</v>
      </c>
    </row>
    <row r="193" spans="2:51" s="13" customFormat="1" ht="11.25">
      <c r="B193" s="170"/>
      <c r="D193" s="166" t="s">
        <v>162</v>
      </c>
      <c r="E193" s="171" t="s">
        <v>3</v>
      </c>
      <c r="F193" s="172" t="s">
        <v>263</v>
      </c>
      <c r="H193" s="173">
        <v>-3.2</v>
      </c>
      <c r="I193" s="174"/>
      <c r="L193" s="170"/>
      <c r="M193" s="175"/>
      <c r="N193" s="176"/>
      <c r="O193" s="176"/>
      <c r="P193" s="176"/>
      <c r="Q193" s="176"/>
      <c r="R193" s="176"/>
      <c r="S193" s="176"/>
      <c r="T193" s="177"/>
      <c r="AT193" s="171" t="s">
        <v>162</v>
      </c>
      <c r="AU193" s="171" t="s">
        <v>82</v>
      </c>
      <c r="AV193" s="13" t="s">
        <v>82</v>
      </c>
      <c r="AW193" s="13" t="s">
        <v>34</v>
      </c>
      <c r="AX193" s="13" t="s">
        <v>72</v>
      </c>
      <c r="AY193" s="171" t="s">
        <v>150</v>
      </c>
    </row>
    <row r="194" spans="2:51" s="13" customFormat="1" ht="11.25">
      <c r="B194" s="170"/>
      <c r="D194" s="166" t="s">
        <v>162</v>
      </c>
      <c r="E194" s="171" t="s">
        <v>3</v>
      </c>
      <c r="F194" s="172" t="s">
        <v>264</v>
      </c>
      <c r="H194" s="173">
        <v>-3.6</v>
      </c>
      <c r="I194" s="174"/>
      <c r="L194" s="170"/>
      <c r="M194" s="175"/>
      <c r="N194" s="176"/>
      <c r="O194" s="176"/>
      <c r="P194" s="176"/>
      <c r="Q194" s="176"/>
      <c r="R194" s="176"/>
      <c r="S194" s="176"/>
      <c r="T194" s="177"/>
      <c r="AT194" s="171" t="s">
        <v>162</v>
      </c>
      <c r="AU194" s="171" t="s">
        <v>82</v>
      </c>
      <c r="AV194" s="13" t="s">
        <v>82</v>
      </c>
      <c r="AW194" s="13" t="s">
        <v>34</v>
      </c>
      <c r="AX194" s="13" t="s">
        <v>72</v>
      </c>
      <c r="AY194" s="171" t="s">
        <v>150</v>
      </c>
    </row>
    <row r="195" spans="2:51" s="13" customFormat="1" ht="11.25">
      <c r="B195" s="170"/>
      <c r="D195" s="166" t="s">
        <v>162</v>
      </c>
      <c r="E195" s="171" t="s">
        <v>3</v>
      </c>
      <c r="F195" s="172" t="s">
        <v>265</v>
      </c>
      <c r="H195" s="173">
        <v>5.76</v>
      </c>
      <c r="I195" s="174"/>
      <c r="L195" s="170"/>
      <c r="M195" s="175"/>
      <c r="N195" s="176"/>
      <c r="O195" s="176"/>
      <c r="P195" s="176"/>
      <c r="Q195" s="176"/>
      <c r="R195" s="176"/>
      <c r="S195" s="176"/>
      <c r="T195" s="177"/>
      <c r="AT195" s="171" t="s">
        <v>162</v>
      </c>
      <c r="AU195" s="171" t="s">
        <v>82</v>
      </c>
      <c r="AV195" s="13" t="s">
        <v>82</v>
      </c>
      <c r="AW195" s="13" t="s">
        <v>34</v>
      </c>
      <c r="AX195" s="13" t="s">
        <v>72</v>
      </c>
      <c r="AY195" s="171" t="s">
        <v>150</v>
      </c>
    </row>
    <row r="196" spans="2:51" s="13" customFormat="1" ht="11.25">
      <c r="B196" s="170"/>
      <c r="D196" s="166" t="s">
        <v>162</v>
      </c>
      <c r="E196" s="171" t="s">
        <v>3</v>
      </c>
      <c r="F196" s="172" t="s">
        <v>266</v>
      </c>
      <c r="H196" s="173">
        <v>53.9</v>
      </c>
      <c r="I196" s="174"/>
      <c r="L196" s="170"/>
      <c r="M196" s="175"/>
      <c r="N196" s="176"/>
      <c r="O196" s="176"/>
      <c r="P196" s="176"/>
      <c r="Q196" s="176"/>
      <c r="R196" s="176"/>
      <c r="S196" s="176"/>
      <c r="T196" s="177"/>
      <c r="AT196" s="171" t="s">
        <v>162</v>
      </c>
      <c r="AU196" s="171" t="s">
        <v>82</v>
      </c>
      <c r="AV196" s="13" t="s">
        <v>82</v>
      </c>
      <c r="AW196" s="13" t="s">
        <v>34</v>
      </c>
      <c r="AX196" s="13" t="s">
        <v>72</v>
      </c>
      <c r="AY196" s="171" t="s">
        <v>150</v>
      </c>
    </row>
    <row r="197" spans="2:51" s="13" customFormat="1" ht="11.25">
      <c r="B197" s="170"/>
      <c r="D197" s="166" t="s">
        <v>162</v>
      </c>
      <c r="E197" s="171" t="s">
        <v>3</v>
      </c>
      <c r="F197" s="172" t="s">
        <v>229</v>
      </c>
      <c r="H197" s="173">
        <v>-2.2000000000000002</v>
      </c>
      <c r="I197" s="174"/>
      <c r="L197" s="170"/>
      <c r="M197" s="175"/>
      <c r="N197" s="176"/>
      <c r="O197" s="176"/>
      <c r="P197" s="176"/>
      <c r="Q197" s="176"/>
      <c r="R197" s="176"/>
      <c r="S197" s="176"/>
      <c r="T197" s="177"/>
      <c r="AT197" s="171" t="s">
        <v>162</v>
      </c>
      <c r="AU197" s="171" t="s">
        <v>82</v>
      </c>
      <c r="AV197" s="13" t="s">
        <v>82</v>
      </c>
      <c r="AW197" s="13" t="s">
        <v>34</v>
      </c>
      <c r="AX197" s="13" t="s">
        <v>72</v>
      </c>
      <c r="AY197" s="171" t="s">
        <v>150</v>
      </c>
    </row>
    <row r="198" spans="2:51" s="13" customFormat="1" ht="11.25">
      <c r="B198" s="170"/>
      <c r="D198" s="166" t="s">
        <v>162</v>
      </c>
      <c r="E198" s="171" t="s">
        <v>3</v>
      </c>
      <c r="F198" s="172" t="s">
        <v>257</v>
      </c>
      <c r="H198" s="173">
        <v>-2</v>
      </c>
      <c r="I198" s="174"/>
      <c r="L198" s="170"/>
      <c r="M198" s="175"/>
      <c r="N198" s="176"/>
      <c r="O198" s="176"/>
      <c r="P198" s="176"/>
      <c r="Q198" s="176"/>
      <c r="R198" s="176"/>
      <c r="S198" s="176"/>
      <c r="T198" s="177"/>
      <c r="AT198" s="171" t="s">
        <v>162</v>
      </c>
      <c r="AU198" s="171" t="s">
        <v>82</v>
      </c>
      <c r="AV198" s="13" t="s">
        <v>82</v>
      </c>
      <c r="AW198" s="13" t="s">
        <v>34</v>
      </c>
      <c r="AX198" s="13" t="s">
        <v>72</v>
      </c>
      <c r="AY198" s="171" t="s">
        <v>150</v>
      </c>
    </row>
    <row r="199" spans="2:51" s="13" customFormat="1" ht="11.25">
      <c r="B199" s="170"/>
      <c r="D199" s="166" t="s">
        <v>162</v>
      </c>
      <c r="E199" s="171" t="s">
        <v>3</v>
      </c>
      <c r="F199" s="172" t="s">
        <v>267</v>
      </c>
      <c r="H199" s="173">
        <v>-1.125</v>
      </c>
      <c r="I199" s="174"/>
      <c r="L199" s="170"/>
      <c r="M199" s="175"/>
      <c r="N199" s="176"/>
      <c r="O199" s="176"/>
      <c r="P199" s="176"/>
      <c r="Q199" s="176"/>
      <c r="R199" s="176"/>
      <c r="S199" s="176"/>
      <c r="T199" s="177"/>
      <c r="AT199" s="171" t="s">
        <v>162</v>
      </c>
      <c r="AU199" s="171" t="s">
        <v>82</v>
      </c>
      <c r="AV199" s="13" t="s">
        <v>82</v>
      </c>
      <c r="AW199" s="13" t="s">
        <v>34</v>
      </c>
      <c r="AX199" s="13" t="s">
        <v>72</v>
      </c>
      <c r="AY199" s="171" t="s">
        <v>150</v>
      </c>
    </row>
    <row r="200" spans="2:51" s="13" customFormat="1" ht="11.25">
      <c r="B200" s="170"/>
      <c r="D200" s="166" t="s">
        <v>162</v>
      </c>
      <c r="E200" s="171" t="s">
        <v>3</v>
      </c>
      <c r="F200" s="172" t="s">
        <v>268</v>
      </c>
      <c r="H200" s="173">
        <v>-4.41</v>
      </c>
      <c r="I200" s="174"/>
      <c r="L200" s="170"/>
      <c r="M200" s="175"/>
      <c r="N200" s="176"/>
      <c r="O200" s="176"/>
      <c r="P200" s="176"/>
      <c r="Q200" s="176"/>
      <c r="R200" s="176"/>
      <c r="S200" s="176"/>
      <c r="T200" s="177"/>
      <c r="AT200" s="171" t="s">
        <v>162</v>
      </c>
      <c r="AU200" s="171" t="s">
        <v>82</v>
      </c>
      <c r="AV200" s="13" t="s">
        <v>82</v>
      </c>
      <c r="AW200" s="13" t="s">
        <v>34</v>
      </c>
      <c r="AX200" s="13" t="s">
        <v>72</v>
      </c>
      <c r="AY200" s="171" t="s">
        <v>150</v>
      </c>
    </row>
    <row r="201" spans="2:51" s="13" customFormat="1" ht="11.25">
      <c r="B201" s="170"/>
      <c r="D201" s="166" t="s">
        <v>162</v>
      </c>
      <c r="E201" s="171" t="s">
        <v>3</v>
      </c>
      <c r="F201" s="172" t="s">
        <v>269</v>
      </c>
      <c r="H201" s="173">
        <v>2.16</v>
      </c>
      <c r="I201" s="174"/>
      <c r="L201" s="170"/>
      <c r="M201" s="175"/>
      <c r="N201" s="176"/>
      <c r="O201" s="176"/>
      <c r="P201" s="176"/>
      <c r="Q201" s="176"/>
      <c r="R201" s="176"/>
      <c r="S201" s="176"/>
      <c r="T201" s="177"/>
      <c r="AT201" s="171" t="s">
        <v>162</v>
      </c>
      <c r="AU201" s="171" t="s">
        <v>82</v>
      </c>
      <c r="AV201" s="13" t="s">
        <v>82</v>
      </c>
      <c r="AW201" s="13" t="s">
        <v>34</v>
      </c>
      <c r="AX201" s="13" t="s">
        <v>72</v>
      </c>
      <c r="AY201" s="171" t="s">
        <v>150</v>
      </c>
    </row>
    <row r="202" spans="2:51" s="13" customFormat="1" ht="11.25">
      <c r="B202" s="170"/>
      <c r="D202" s="166" t="s">
        <v>162</v>
      </c>
      <c r="E202" s="171" t="s">
        <v>3</v>
      </c>
      <c r="F202" s="172" t="s">
        <v>270</v>
      </c>
      <c r="H202" s="173">
        <v>65.94</v>
      </c>
      <c r="I202" s="174"/>
      <c r="L202" s="170"/>
      <c r="M202" s="175"/>
      <c r="N202" s="176"/>
      <c r="O202" s="176"/>
      <c r="P202" s="176"/>
      <c r="Q202" s="176"/>
      <c r="R202" s="176"/>
      <c r="S202" s="176"/>
      <c r="T202" s="177"/>
      <c r="AT202" s="171" t="s">
        <v>162</v>
      </c>
      <c r="AU202" s="171" t="s">
        <v>82</v>
      </c>
      <c r="AV202" s="13" t="s">
        <v>82</v>
      </c>
      <c r="AW202" s="13" t="s">
        <v>34</v>
      </c>
      <c r="AX202" s="13" t="s">
        <v>72</v>
      </c>
      <c r="AY202" s="171" t="s">
        <v>150</v>
      </c>
    </row>
    <row r="203" spans="2:51" s="13" customFormat="1" ht="11.25">
      <c r="B203" s="170"/>
      <c r="D203" s="166" t="s">
        <v>162</v>
      </c>
      <c r="E203" s="171" t="s">
        <v>3</v>
      </c>
      <c r="F203" s="172" t="s">
        <v>229</v>
      </c>
      <c r="H203" s="173">
        <v>-2.2000000000000002</v>
      </c>
      <c r="I203" s="174"/>
      <c r="L203" s="170"/>
      <c r="M203" s="175"/>
      <c r="N203" s="176"/>
      <c r="O203" s="176"/>
      <c r="P203" s="176"/>
      <c r="Q203" s="176"/>
      <c r="R203" s="176"/>
      <c r="S203" s="176"/>
      <c r="T203" s="177"/>
      <c r="AT203" s="171" t="s">
        <v>162</v>
      </c>
      <c r="AU203" s="171" t="s">
        <v>82</v>
      </c>
      <c r="AV203" s="13" t="s">
        <v>82</v>
      </c>
      <c r="AW203" s="13" t="s">
        <v>34</v>
      </c>
      <c r="AX203" s="13" t="s">
        <v>72</v>
      </c>
      <c r="AY203" s="171" t="s">
        <v>150</v>
      </c>
    </row>
    <row r="204" spans="2:51" s="13" customFormat="1" ht="11.25">
      <c r="B204" s="170"/>
      <c r="D204" s="166" t="s">
        <v>162</v>
      </c>
      <c r="E204" s="171" t="s">
        <v>3</v>
      </c>
      <c r="F204" s="172" t="s">
        <v>271</v>
      </c>
      <c r="H204" s="173">
        <v>-0.66</v>
      </c>
      <c r="I204" s="174"/>
      <c r="L204" s="170"/>
      <c r="M204" s="175"/>
      <c r="N204" s="176"/>
      <c r="O204" s="176"/>
      <c r="P204" s="176"/>
      <c r="Q204" s="176"/>
      <c r="R204" s="176"/>
      <c r="S204" s="176"/>
      <c r="T204" s="177"/>
      <c r="AT204" s="171" t="s">
        <v>162</v>
      </c>
      <c r="AU204" s="171" t="s">
        <v>82</v>
      </c>
      <c r="AV204" s="13" t="s">
        <v>82</v>
      </c>
      <c r="AW204" s="13" t="s">
        <v>34</v>
      </c>
      <c r="AX204" s="13" t="s">
        <v>72</v>
      </c>
      <c r="AY204" s="171" t="s">
        <v>150</v>
      </c>
    </row>
    <row r="205" spans="2:51" s="13" customFormat="1" ht="11.25">
      <c r="B205" s="170"/>
      <c r="D205" s="166" t="s">
        <v>162</v>
      </c>
      <c r="E205" s="171" t="s">
        <v>3</v>
      </c>
      <c r="F205" s="172" t="s">
        <v>272</v>
      </c>
      <c r="H205" s="173">
        <v>62.37</v>
      </c>
      <c r="I205" s="174"/>
      <c r="L205" s="170"/>
      <c r="M205" s="175"/>
      <c r="N205" s="176"/>
      <c r="O205" s="176"/>
      <c r="P205" s="176"/>
      <c r="Q205" s="176"/>
      <c r="R205" s="176"/>
      <c r="S205" s="176"/>
      <c r="T205" s="177"/>
      <c r="AT205" s="171" t="s">
        <v>162</v>
      </c>
      <c r="AU205" s="171" t="s">
        <v>82</v>
      </c>
      <c r="AV205" s="13" t="s">
        <v>82</v>
      </c>
      <c r="AW205" s="13" t="s">
        <v>34</v>
      </c>
      <c r="AX205" s="13" t="s">
        <v>72</v>
      </c>
      <c r="AY205" s="171" t="s">
        <v>150</v>
      </c>
    </row>
    <row r="206" spans="2:51" s="13" customFormat="1" ht="11.25">
      <c r="B206" s="170"/>
      <c r="D206" s="166" t="s">
        <v>162</v>
      </c>
      <c r="E206" s="171" t="s">
        <v>3</v>
      </c>
      <c r="F206" s="172" t="s">
        <v>273</v>
      </c>
      <c r="H206" s="173">
        <v>0.02</v>
      </c>
      <c r="I206" s="174"/>
      <c r="L206" s="170"/>
      <c r="M206" s="175"/>
      <c r="N206" s="176"/>
      <c r="O206" s="176"/>
      <c r="P206" s="176"/>
      <c r="Q206" s="176"/>
      <c r="R206" s="176"/>
      <c r="S206" s="176"/>
      <c r="T206" s="177"/>
      <c r="AT206" s="171" t="s">
        <v>162</v>
      </c>
      <c r="AU206" s="171" t="s">
        <v>82</v>
      </c>
      <c r="AV206" s="13" t="s">
        <v>82</v>
      </c>
      <c r="AW206" s="13" t="s">
        <v>34</v>
      </c>
      <c r="AX206" s="13" t="s">
        <v>72</v>
      </c>
      <c r="AY206" s="171" t="s">
        <v>150</v>
      </c>
    </row>
    <row r="207" spans="2:51" s="13" customFormat="1" ht="11.25">
      <c r="B207" s="170"/>
      <c r="D207" s="166" t="s">
        <v>162</v>
      </c>
      <c r="E207" s="171" t="s">
        <v>3</v>
      </c>
      <c r="F207" s="172" t="s">
        <v>271</v>
      </c>
      <c r="H207" s="173">
        <v>-0.66</v>
      </c>
      <c r="I207" s="174"/>
      <c r="L207" s="170"/>
      <c r="M207" s="175"/>
      <c r="N207" s="176"/>
      <c r="O207" s="176"/>
      <c r="P207" s="176"/>
      <c r="Q207" s="176"/>
      <c r="R207" s="176"/>
      <c r="S207" s="176"/>
      <c r="T207" s="177"/>
      <c r="AT207" s="171" t="s">
        <v>162</v>
      </c>
      <c r="AU207" s="171" t="s">
        <v>82</v>
      </c>
      <c r="AV207" s="13" t="s">
        <v>82</v>
      </c>
      <c r="AW207" s="13" t="s">
        <v>34</v>
      </c>
      <c r="AX207" s="13" t="s">
        <v>72</v>
      </c>
      <c r="AY207" s="171" t="s">
        <v>150</v>
      </c>
    </row>
    <row r="208" spans="2:51" s="13" customFormat="1" ht="11.25">
      <c r="B208" s="170"/>
      <c r="D208" s="166" t="s">
        <v>162</v>
      </c>
      <c r="E208" s="171" t="s">
        <v>3</v>
      </c>
      <c r="F208" s="172" t="s">
        <v>272</v>
      </c>
      <c r="H208" s="173">
        <v>62.37</v>
      </c>
      <c r="I208" s="174"/>
      <c r="L208" s="170"/>
      <c r="M208" s="175"/>
      <c r="N208" s="176"/>
      <c r="O208" s="176"/>
      <c r="P208" s="176"/>
      <c r="Q208" s="176"/>
      <c r="R208" s="176"/>
      <c r="S208" s="176"/>
      <c r="T208" s="177"/>
      <c r="AT208" s="171" t="s">
        <v>162</v>
      </c>
      <c r="AU208" s="171" t="s">
        <v>82</v>
      </c>
      <c r="AV208" s="13" t="s">
        <v>82</v>
      </c>
      <c r="AW208" s="13" t="s">
        <v>34</v>
      </c>
      <c r="AX208" s="13" t="s">
        <v>72</v>
      </c>
      <c r="AY208" s="171" t="s">
        <v>150</v>
      </c>
    </row>
    <row r="209" spans="2:51" s="13" customFormat="1" ht="11.25">
      <c r="B209" s="170"/>
      <c r="D209" s="166" t="s">
        <v>162</v>
      </c>
      <c r="E209" s="171" t="s">
        <v>3</v>
      </c>
      <c r="F209" s="172" t="s">
        <v>274</v>
      </c>
      <c r="H209" s="173">
        <v>-0.04</v>
      </c>
      <c r="I209" s="174"/>
      <c r="L209" s="170"/>
      <c r="M209" s="175"/>
      <c r="N209" s="176"/>
      <c r="O209" s="176"/>
      <c r="P209" s="176"/>
      <c r="Q209" s="176"/>
      <c r="R209" s="176"/>
      <c r="S209" s="176"/>
      <c r="T209" s="177"/>
      <c r="AT209" s="171" t="s">
        <v>162</v>
      </c>
      <c r="AU209" s="171" t="s">
        <v>82</v>
      </c>
      <c r="AV209" s="13" t="s">
        <v>82</v>
      </c>
      <c r="AW209" s="13" t="s">
        <v>34</v>
      </c>
      <c r="AX209" s="13" t="s">
        <v>72</v>
      </c>
      <c r="AY209" s="171" t="s">
        <v>150</v>
      </c>
    </row>
    <row r="210" spans="2:51" s="13" customFormat="1" ht="11.25">
      <c r="B210" s="170"/>
      <c r="D210" s="166" t="s">
        <v>162</v>
      </c>
      <c r="E210" s="171" t="s">
        <v>3</v>
      </c>
      <c r="F210" s="172" t="s">
        <v>271</v>
      </c>
      <c r="H210" s="173">
        <v>-0.66</v>
      </c>
      <c r="I210" s="174"/>
      <c r="L210" s="170"/>
      <c r="M210" s="175"/>
      <c r="N210" s="176"/>
      <c r="O210" s="176"/>
      <c r="P210" s="176"/>
      <c r="Q210" s="176"/>
      <c r="R210" s="176"/>
      <c r="S210" s="176"/>
      <c r="T210" s="177"/>
      <c r="AT210" s="171" t="s">
        <v>162</v>
      </c>
      <c r="AU210" s="171" t="s">
        <v>82</v>
      </c>
      <c r="AV210" s="13" t="s">
        <v>82</v>
      </c>
      <c r="AW210" s="13" t="s">
        <v>34</v>
      </c>
      <c r="AX210" s="13" t="s">
        <v>72</v>
      </c>
      <c r="AY210" s="171" t="s">
        <v>150</v>
      </c>
    </row>
    <row r="211" spans="2:51" s="13" customFormat="1" ht="11.25">
      <c r="B211" s="170"/>
      <c r="D211" s="166" t="s">
        <v>162</v>
      </c>
      <c r="E211" s="171" t="s">
        <v>3</v>
      </c>
      <c r="F211" s="172" t="s">
        <v>275</v>
      </c>
      <c r="H211" s="173">
        <v>76.510000000000005</v>
      </c>
      <c r="I211" s="174"/>
      <c r="L211" s="170"/>
      <c r="M211" s="175"/>
      <c r="N211" s="176"/>
      <c r="O211" s="176"/>
      <c r="P211" s="176"/>
      <c r="Q211" s="176"/>
      <c r="R211" s="176"/>
      <c r="S211" s="176"/>
      <c r="T211" s="177"/>
      <c r="AT211" s="171" t="s">
        <v>162</v>
      </c>
      <c r="AU211" s="171" t="s">
        <v>82</v>
      </c>
      <c r="AV211" s="13" t="s">
        <v>82</v>
      </c>
      <c r="AW211" s="13" t="s">
        <v>34</v>
      </c>
      <c r="AX211" s="13" t="s">
        <v>72</v>
      </c>
      <c r="AY211" s="171" t="s">
        <v>150</v>
      </c>
    </row>
    <row r="212" spans="2:51" s="13" customFormat="1" ht="11.25">
      <c r="B212" s="170"/>
      <c r="D212" s="166" t="s">
        <v>162</v>
      </c>
      <c r="E212" s="171" t="s">
        <v>3</v>
      </c>
      <c r="F212" s="172" t="s">
        <v>274</v>
      </c>
      <c r="H212" s="173">
        <v>-0.04</v>
      </c>
      <c r="I212" s="174"/>
      <c r="L212" s="170"/>
      <c r="M212" s="175"/>
      <c r="N212" s="176"/>
      <c r="O212" s="176"/>
      <c r="P212" s="176"/>
      <c r="Q212" s="176"/>
      <c r="R212" s="176"/>
      <c r="S212" s="176"/>
      <c r="T212" s="177"/>
      <c r="AT212" s="171" t="s">
        <v>162</v>
      </c>
      <c r="AU212" s="171" t="s">
        <v>82</v>
      </c>
      <c r="AV212" s="13" t="s">
        <v>82</v>
      </c>
      <c r="AW212" s="13" t="s">
        <v>34</v>
      </c>
      <c r="AX212" s="13" t="s">
        <v>72</v>
      </c>
      <c r="AY212" s="171" t="s">
        <v>150</v>
      </c>
    </row>
    <row r="213" spans="2:51" s="13" customFormat="1" ht="11.25">
      <c r="B213" s="170"/>
      <c r="D213" s="166" t="s">
        <v>162</v>
      </c>
      <c r="E213" s="171" t="s">
        <v>3</v>
      </c>
      <c r="F213" s="172" t="s">
        <v>276</v>
      </c>
      <c r="H213" s="173">
        <v>-1.32</v>
      </c>
      <c r="I213" s="174"/>
      <c r="L213" s="170"/>
      <c r="M213" s="175"/>
      <c r="N213" s="176"/>
      <c r="O213" s="176"/>
      <c r="P213" s="176"/>
      <c r="Q213" s="176"/>
      <c r="R213" s="176"/>
      <c r="S213" s="176"/>
      <c r="T213" s="177"/>
      <c r="AT213" s="171" t="s">
        <v>162</v>
      </c>
      <c r="AU213" s="171" t="s">
        <v>82</v>
      </c>
      <c r="AV213" s="13" t="s">
        <v>82</v>
      </c>
      <c r="AW213" s="13" t="s">
        <v>34</v>
      </c>
      <c r="AX213" s="13" t="s">
        <v>72</v>
      </c>
      <c r="AY213" s="171" t="s">
        <v>150</v>
      </c>
    </row>
    <row r="214" spans="2:51" s="13" customFormat="1" ht="11.25">
      <c r="B214" s="170"/>
      <c r="D214" s="166" t="s">
        <v>162</v>
      </c>
      <c r="E214" s="171" t="s">
        <v>3</v>
      </c>
      <c r="F214" s="172" t="s">
        <v>277</v>
      </c>
      <c r="H214" s="173">
        <v>77.209999999999994</v>
      </c>
      <c r="I214" s="174"/>
      <c r="L214" s="170"/>
      <c r="M214" s="175"/>
      <c r="N214" s="176"/>
      <c r="O214" s="176"/>
      <c r="P214" s="176"/>
      <c r="Q214" s="176"/>
      <c r="R214" s="176"/>
      <c r="S214" s="176"/>
      <c r="T214" s="177"/>
      <c r="AT214" s="171" t="s">
        <v>162</v>
      </c>
      <c r="AU214" s="171" t="s">
        <v>82</v>
      </c>
      <c r="AV214" s="13" t="s">
        <v>82</v>
      </c>
      <c r="AW214" s="13" t="s">
        <v>34</v>
      </c>
      <c r="AX214" s="13" t="s">
        <v>72</v>
      </c>
      <c r="AY214" s="171" t="s">
        <v>150</v>
      </c>
    </row>
    <row r="215" spans="2:51" s="13" customFormat="1" ht="11.25">
      <c r="B215" s="170"/>
      <c r="D215" s="166" t="s">
        <v>162</v>
      </c>
      <c r="E215" s="171" t="s">
        <v>3</v>
      </c>
      <c r="F215" s="172" t="s">
        <v>274</v>
      </c>
      <c r="H215" s="173">
        <v>-0.04</v>
      </c>
      <c r="I215" s="174"/>
      <c r="L215" s="170"/>
      <c r="M215" s="175"/>
      <c r="N215" s="176"/>
      <c r="O215" s="176"/>
      <c r="P215" s="176"/>
      <c r="Q215" s="176"/>
      <c r="R215" s="176"/>
      <c r="S215" s="176"/>
      <c r="T215" s="177"/>
      <c r="AT215" s="171" t="s">
        <v>162</v>
      </c>
      <c r="AU215" s="171" t="s">
        <v>82</v>
      </c>
      <c r="AV215" s="13" t="s">
        <v>82</v>
      </c>
      <c r="AW215" s="13" t="s">
        <v>34</v>
      </c>
      <c r="AX215" s="13" t="s">
        <v>72</v>
      </c>
      <c r="AY215" s="171" t="s">
        <v>150</v>
      </c>
    </row>
    <row r="216" spans="2:51" s="13" customFormat="1" ht="11.25">
      <c r="B216" s="170"/>
      <c r="D216" s="166" t="s">
        <v>162</v>
      </c>
      <c r="E216" s="171" t="s">
        <v>3</v>
      </c>
      <c r="F216" s="172" t="s">
        <v>276</v>
      </c>
      <c r="H216" s="173">
        <v>-1.32</v>
      </c>
      <c r="I216" s="174"/>
      <c r="L216" s="170"/>
      <c r="M216" s="175"/>
      <c r="N216" s="176"/>
      <c r="O216" s="176"/>
      <c r="P216" s="176"/>
      <c r="Q216" s="176"/>
      <c r="R216" s="176"/>
      <c r="S216" s="176"/>
      <c r="T216" s="177"/>
      <c r="AT216" s="171" t="s">
        <v>162</v>
      </c>
      <c r="AU216" s="171" t="s">
        <v>82</v>
      </c>
      <c r="AV216" s="13" t="s">
        <v>82</v>
      </c>
      <c r="AW216" s="13" t="s">
        <v>34</v>
      </c>
      <c r="AX216" s="13" t="s">
        <v>72</v>
      </c>
      <c r="AY216" s="171" t="s">
        <v>150</v>
      </c>
    </row>
    <row r="217" spans="2:51" s="13" customFormat="1" ht="11.25">
      <c r="B217" s="170"/>
      <c r="D217" s="166" t="s">
        <v>162</v>
      </c>
      <c r="E217" s="171" t="s">
        <v>3</v>
      </c>
      <c r="F217" s="172" t="s">
        <v>278</v>
      </c>
      <c r="H217" s="173">
        <v>63.07</v>
      </c>
      <c r="I217" s="174"/>
      <c r="L217" s="170"/>
      <c r="M217" s="175"/>
      <c r="N217" s="176"/>
      <c r="O217" s="176"/>
      <c r="P217" s="176"/>
      <c r="Q217" s="176"/>
      <c r="R217" s="176"/>
      <c r="S217" s="176"/>
      <c r="T217" s="177"/>
      <c r="AT217" s="171" t="s">
        <v>162</v>
      </c>
      <c r="AU217" s="171" t="s">
        <v>82</v>
      </c>
      <c r="AV217" s="13" t="s">
        <v>82</v>
      </c>
      <c r="AW217" s="13" t="s">
        <v>34</v>
      </c>
      <c r="AX217" s="13" t="s">
        <v>72</v>
      </c>
      <c r="AY217" s="171" t="s">
        <v>150</v>
      </c>
    </row>
    <row r="218" spans="2:51" s="13" customFormat="1" ht="11.25">
      <c r="B218" s="170"/>
      <c r="D218" s="166" t="s">
        <v>162</v>
      </c>
      <c r="E218" s="171" t="s">
        <v>3</v>
      </c>
      <c r="F218" s="172" t="s">
        <v>274</v>
      </c>
      <c r="H218" s="173">
        <v>-0.04</v>
      </c>
      <c r="I218" s="174"/>
      <c r="L218" s="170"/>
      <c r="M218" s="175"/>
      <c r="N218" s="176"/>
      <c r="O218" s="176"/>
      <c r="P218" s="176"/>
      <c r="Q218" s="176"/>
      <c r="R218" s="176"/>
      <c r="S218" s="176"/>
      <c r="T218" s="177"/>
      <c r="AT218" s="171" t="s">
        <v>162</v>
      </c>
      <c r="AU218" s="171" t="s">
        <v>82</v>
      </c>
      <c r="AV218" s="13" t="s">
        <v>82</v>
      </c>
      <c r="AW218" s="13" t="s">
        <v>34</v>
      </c>
      <c r="AX218" s="13" t="s">
        <v>72</v>
      </c>
      <c r="AY218" s="171" t="s">
        <v>150</v>
      </c>
    </row>
    <row r="219" spans="2:51" s="13" customFormat="1" ht="11.25">
      <c r="B219" s="170"/>
      <c r="D219" s="166" t="s">
        <v>162</v>
      </c>
      <c r="E219" s="171" t="s">
        <v>3</v>
      </c>
      <c r="F219" s="172" t="s">
        <v>271</v>
      </c>
      <c r="H219" s="173">
        <v>-0.66</v>
      </c>
      <c r="I219" s="174"/>
      <c r="L219" s="170"/>
      <c r="M219" s="175"/>
      <c r="N219" s="176"/>
      <c r="O219" s="176"/>
      <c r="P219" s="176"/>
      <c r="Q219" s="176"/>
      <c r="R219" s="176"/>
      <c r="S219" s="176"/>
      <c r="T219" s="177"/>
      <c r="AT219" s="171" t="s">
        <v>162</v>
      </c>
      <c r="AU219" s="171" t="s">
        <v>82</v>
      </c>
      <c r="AV219" s="13" t="s">
        <v>82</v>
      </c>
      <c r="AW219" s="13" t="s">
        <v>34</v>
      </c>
      <c r="AX219" s="13" t="s">
        <v>72</v>
      </c>
      <c r="AY219" s="171" t="s">
        <v>150</v>
      </c>
    </row>
    <row r="220" spans="2:51" s="13" customFormat="1" ht="11.25">
      <c r="B220" s="170"/>
      <c r="D220" s="166" t="s">
        <v>162</v>
      </c>
      <c r="E220" s="171" t="s">
        <v>3</v>
      </c>
      <c r="F220" s="172" t="s">
        <v>229</v>
      </c>
      <c r="H220" s="173">
        <v>-2.2000000000000002</v>
      </c>
      <c r="I220" s="174"/>
      <c r="L220" s="170"/>
      <c r="M220" s="175"/>
      <c r="N220" s="176"/>
      <c r="O220" s="176"/>
      <c r="P220" s="176"/>
      <c r="Q220" s="176"/>
      <c r="R220" s="176"/>
      <c r="S220" s="176"/>
      <c r="T220" s="177"/>
      <c r="AT220" s="171" t="s">
        <v>162</v>
      </c>
      <c r="AU220" s="171" t="s">
        <v>82</v>
      </c>
      <c r="AV220" s="13" t="s">
        <v>82</v>
      </c>
      <c r="AW220" s="13" t="s">
        <v>34</v>
      </c>
      <c r="AX220" s="13" t="s">
        <v>72</v>
      </c>
      <c r="AY220" s="171" t="s">
        <v>150</v>
      </c>
    </row>
    <row r="221" spans="2:51" s="13" customFormat="1" ht="11.25">
      <c r="B221" s="170"/>
      <c r="D221" s="166" t="s">
        <v>162</v>
      </c>
      <c r="E221" s="171" t="s">
        <v>3</v>
      </c>
      <c r="F221" s="172" t="s">
        <v>278</v>
      </c>
      <c r="H221" s="173">
        <v>63.07</v>
      </c>
      <c r="I221" s="174"/>
      <c r="L221" s="170"/>
      <c r="M221" s="175"/>
      <c r="N221" s="176"/>
      <c r="O221" s="176"/>
      <c r="P221" s="176"/>
      <c r="Q221" s="176"/>
      <c r="R221" s="176"/>
      <c r="S221" s="176"/>
      <c r="T221" s="177"/>
      <c r="AT221" s="171" t="s">
        <v>162</v>
      </c>
      <c r="AU221" s="171" t="s">
        <v>82</v>
      </c>
      <c r="AV221" s="13" t="s">
        <v>82</v>
      </c>
      <c r="AW221" s="13" t="s">
        <v>34</v>
      </c>
      <c r="AX221" s="13" t="s">
        <v>72</v>
      </c>
      <c r="AY221" s="171" t="s">
        <v>150</v>
      </c>
    </row>
    <row r="222" spans="2:51" s="13" customFormat="1" ht="11.25">
      <c r="B222" s="170"/>
      <c r="D222" s="166" t="s">
        <v>162</v>
      </c>
      <c r="E222" s="171" t="s">
        <v>3</v>
      </c>
      <c r="F222" s="172" t="s">
        <v>274</v>
      </c>
      <c r="H222" s="173">
        <v>-0.04</v>
      </c>
      <c r="I222" s="174"/>
      <c r="L222" s="170"/>
      <c r="M222" s="175"/>
      <c r="N222" s="176"/>
      <c r="O222" s="176"/>
      <c r="P222" s="176"/>
      <c r="Q222" s="176"/>
      <c r="R222" s="176"/>
      <c r="S222" s="176"/>
      <c r="T222" s="177"/>
      <c r="AT222" s="171" t="s">
        <v>162</v>
      </c>
      <c r="AU222" s="171" t="s">
        <v>82</v>
      </c>
      <c r="AV222" s="13" t="s">
        <v>82</v>
      </c>
      <c r="AW222" s="13" t="s">
        <v>34</v>
      </c>
      <c r="AX222" s="13" t="s">
        <v>72</v>
      </c>
      <c r="AY222" s="171" t="s">
        <v>150</v>
      </c>
    </row>
    <row r="223" spans="2:51" s="13" customFormat="1" ht="11.25">
      <c r="B223" s="170"/>
      <c r="D223" s="166" t="s">
        <v>162</v>
      </c>
      <c r="E223" s="171" t="s">
        <v>3</v>
      </c>
      <c r="F223" s="172" t="s">
        <v>271</v>
      </c>
      <c r="H223" s="173">
        <v>-0.66</v>
      </c>
      <c r="I223" s="174"/>
      <c r="L223" s="170"/>
      <c r="M223" s="175"/>
      <c r="N223" s="176"/>
      <c r="O223" s="176"/>
      <c r="P223" s="176"/>
      <c r="Q223" s="176"/>
      <c r="R223" s="176"/>
      <c r="S223" s="176"/>
      <c r="T223" s="177"/>
      <c r="AT223" s="171" t="s">
        <v>162</v>
      </c>
      <c r="AU223" s="171" t="s">
        <v>82</v>
      </c>
      <c r="AV223" s="13" t="s">
        <v>82</v>
      </c>
      <c r="AW223" s="13" t="s">
        <v>34</v>
      </c>
      <c r="AX223" s="13" t="s">
        <v>72</v>
      </c>
      <c r="AY223" s="171" t="s">
        <v>150</v>
      </c>
    </row>
    <row r="224" spans="2:51" s="14" customFormat="1" ht="11.25">
      <c r="B224" s="188"/>
      <c r="D224" s="166" t="s">
        <v>162</v>
      </c>
      <c r="E224" s="189" t="s">
        <v>3</v>
      </c>
      <c r="F224" s="190" t="s">
        <v>181</v>
      </c>
      <c r="H224" s="191">
        <v>1434.8279999999991</v>
      </c>
      <c r="I224" s="192"/>
      <c r="L224" s="188"/>
      <c r="M224" s="193"/>
      <c r="N224" s="194"/>
      <c r="O224" s="194"/>
      <c r="P224" s="194"/>
      <c r="Q224" s="194"/>
      <c r="R224" s="194"/>
      <c r="S224" s="194"/>
      <c r="T224" s="195"/>
      <c r="AT224" s="189" t="s">
        <v>162</v>
      </c>
      <c r="AU224" s="189" t="s">
        <v>82</v>
      </c>
      <c r="AV224" s="14" t="s">
        <v>158</v>
      </c>
      <c r="AW224" s="14" t="s">
        <v>34</v>
      </c>
      <c r="AX224" s="14" t="s">
        <v>80</v>
      </c>
      <c r="AY224" s="189" t="s">
        <v>150</v>
      </c>
    </row>
    <row r="225" spans="1:65" s="2" customFormat="1" ht="24" customHeight="1">
      <c r="A225" s="33"/>
      <c r="B225" s="152"/>
      <c r="C225" s="153" t="s">
        <v>279</v>
      </c>
      <c r="D225" s="153" t="s">
        <v>153</v>
      </c>
      <c r="E225" s="154" t="s">
        <v>280</v>
      </c>
      <c r="F225" s="155" t="s">
        <v>281</v>
      </c>
      <c r="G225" s="156" t="s">
        <v>200</v>
      </c>
      <c r="H225" s="157">
        <v>287.64</v>
      </c>
      <c r="I225" s="158"/>
      <c r="J225" s="159">
        <f>ROUND(I225*H225,2)</f>
        <v>0</v>
      </c>
      <c r="K225" s="155" t="s">
        <v>157</v>
      </c>
      <c r="L225" s="34"/>
      <c r="M225" s="160" t="s">
        <v>3</v>
      </c>
      <c r="N225" s="161" t="s">
        <v>43</v>
      </c>
      <c r="O225" s="54"/>
      <c r="P225" s="162">
        <f>O225*H225</f>
        <v>0</v>
      </c>
      <c r="Q225" s="162">
        <v>3.0000000000000001E-3</v>
      </c>
      <c r="R225" s="162">
        <f>Q225*H225</f>
        <v>0.86292000000000002</v>
      </c>
      <c r="S225" s="162">
        <v>0</v>
      </c>
      <c r="T225" s="163">
        <f>S225*H225</f>
        <v>0</v>
      </c>
      <c r="U225" s="33"/>
      <c r="V225" s="33"/>
      <c r="W225" s="33"/>
      <c r="X225" s="33"/>
      <c r="Y225" s="33"/>
      <c r="Z225" s="33"/>
      <c r="AA225" s="33"/>
      <c r="AB225" s="33"/>
      <c r="AC225" s="33"/>
      <c r="AD225" s="33"/>
      <c r="AE225" s="33"/>
      <c r="AR225" s="164" t="s">
        <v>158</v>
      </c>
      <c r="AT225" s="164" t="s">
        <v>153</v>
      </c>
      <c r="AU225" s="164" t="s">
        <v>82</v>
      </c>
      <c r="AY225" s="18" t="s">
        <v>150</v>
      </c>
      <c r="BE225" s="165">
        <f>IF(N225="základní",J225,0)</f>
        <v>0</v>
      </c>
      <c r="BF225" s="165">
        <f>IF(N225="snížená",J225,0)</f>
        <v>0</v>
      </c>
      <c r="BG225" s="165">
        <f>IF(N225="zákl. přenesená",J225,0)</f>
        <v>0</v>
      </c>
      <c r="BH225" s="165">
        <f>IF(N225="sníž. přenesená",J225,0)</f>
        <v>0</v>
      </c>
      <c r="BI225" s="165">
        <f>IF(N225="nulová",J225,0)</f>
        <v>0</v>
      </c>
      <c r="BJ225" s="18" t="s">
        <v>80</v>
      </c>
      <c r="BK225" s="165">
        <f>ROUND(I225*H225,2)</f>
        <v>0</v>
      </c>
      <c r="BL225" s="18" t="s">
        <v>158</v>
      </c>
      <c r="BM225" s="164" t="s">
        <v>282</v>
      </c>
    </row>
    <row r="226" spans="1:65" s="2" customFormat="1" ht="36" customHeight="1">
      <c r="A226" s="33"/>
      <c r="B226" s="152"/>
      <c r="C226" s="153" t="s">
        <v>9</v>
      </c>
      <c r="D226" s="153" t="s">
        <v>153</v>
      </c>
      <c r="E226" s="154" t="s">
        <v>283</v>
      </c>
      <c r="F226" s="155" t="s">
        <v>284</v>
      </c>
      <c r="G226" s="156" t="s">
        <v>200</v>
      </c>
      <c r="H226" s="157">
        <v>78.245000000000005</v>
      </c>
      <c r="I226" s="158"/>
      <c r="J226" s="159">
        <f>ROUND(I226*H226,2)</f>
        <v>0</v>
      </c>
      <c r="K226" s="155" t="s">
        <v>157</v>
      </c>
      <c r="L226" s="34"/>
      <c r="M226" s="160" t="s">
        <v>3</v>
      </c>
      <c r="N226" s="161" t="s">
        <v>43</v>
      </c>
      <c r="O226" s="54"/>
      <c r="P226" s="162">
        <f>O226*H226</f>
        <v>0</v>
      </c>
      <c r="Q226" s="162">
        <v>1.3599999999999999E-2</v>
      </c>
      <c r="R226" s="162">
        <f>Q226*H226</f>
        <v>1.0641320000000001</v>
      </c>
      <c r="S226" s="162">
        <v>0</v>
      </c>
      <c r="T226" s="163">
        <f>S226*H226</f>
        <v>0</v>
      </c>
      <c r="U226" s="33"/>
      <c r="V226" s="33"/>
      <c r="W226" s="33"/>
      <c r="X226" s="33"/>
      <c r="Y226" s="33"/>
      <c r="Z226" s="33"/>
      <c r="AA226" s="33"/>
      <c r="AB226" s="33"/>
      <c r="AC226" s="33"/>
      <c r="AD226" s="33"/>
      <c r="AE226" s="33"/>
      <c r="AR226" s="164" t="s">
        <v>158</v>
      </c>
      <c r="AT226" s="164" t="s">
        <v>153</v>
      </c>
      <c r="AU226" s="164" t="s">
        <v>82</v>
      </c>
      <c r="AY226" s="18" t="s">
        <v>150</v>
      </c>
      <c r="BE226" s="165">
        <f>IF(N226="základní",J226,0)</f>
        <v>0</v>
      </c>
      <c r="BF226" s="165">
        <f>IF(N226="snížená",J226,0)</f>
        <v>0</v>
      </c>
      <c r="BG226" s="165">
        <f>IF(N226="zákl. přenesená",J226,0)</f>
        <v>0</v>
      </c>
      <c r="BH226" s="165">
        <f>IF(N226="sníž. přenesená",J226,0)</f>
        <v>0</v>
      </c>
      <c r="BI226" s="165">
        <f>IF(N226="nulová",J226,0)</f>
        <v>0</v>
      </c>
      <c r="BJ226" s="18" t="s">
        <v>80</v>
      </c>
      <c r="BK226" s="165">
        <f>ROUND(I226*H226,2)</f>
        <v>0</v>
      </c>
      <c r="BL226" s="18" t="s">
        <v>158</v>
      </c>
      <c r="BM226" s="164" t="s">
        <v>285</v>
      </c>
    </row>
    <row r="227" spans="1:65" s="2" customFormat="1" ht="78">
      <c r="A227" s="33"/>
      <c r="B227" s="34"/>
      <c r="C227" s="33"/>
      <c r="D227" s="166" t="s">
        <v>160</v>
      </c>
      <c r="E227" s="33"/>
      <c r="F227" s="167" t="s">
        <v>286</v>
      </c>
      <c r="G227" s="33"/>
      <c r="H227" s="33"/>
      <c r="I227" s="92"/>
      <c r="J227" s="33"/>
      <c r="K227" s="33"/>
      <c r="L227" s="34"/>
      <c r="M227" s="168"/>
      <c r="N227" s="169"/>
      <c r="O227" s="54"/>
      <c r="P227" s="54"/>
      <c r="Q227" s="54"/>
      <c r="R227" s="54"/>
      <c r="S227" s="54"/>
      <c r="T227" s="55"/>
      <c r="U227" s="33"/>
      <c r="V227" s="33"/>
      <c r="W227" s="33"/>
      <c r="X227" s="33"/>
      <c r="Y227" s="33"/>
      <c r="Z227" s="33"/>
      <c r="AA227" s="33"/>
      <c r="AB227" s="33"/>
      <c r="AC227" s="33"/>
      <c r="AD227" s="33"/>
      <c r="AE227" s="33"/>
      <c r="AT227" s="18" t="s">
        <v>160</v>
      </c>
      <c r="AU227" s="18" t="s">
        <v>82</v>
      </c>
    </row>
    <row r="228" spans="1:65" s="13" customFormat="1" ht="11.25">
      <c r="B228" s="170"/>
      <c r="D228" s="166" t="s">
        <v>162</v>
      </c>
      <c r="E228" s="171" t="s">
        <v>3</v>
      </c>
      <c r="F228" s="172" t="s">
        <v>287</v>
      </c>
      <c r="H228" s="173">
        <v>3.3</v>
      </c>
      <c r="I228" s="174"/>
      <c r="L228" s="170"/>
      <c r="M228" s="175"/>
      <c r="N228" s="176"/>
      <c r="O228" s="176"/>
      <c r="P228" s="176"/>
      <c r="Q228" s="176"/>
      <c r="R228" s="176"/>
      <c r="S228" s="176"/>
      <c r="T228" s="177"/>
      <c r="AT228" s="171" t="s">
        <v>162</v>
      </c>
      <c r="AU228" s="171" t="s">
        <v>82</v>
      </c>
      <c r="AV228" s="13" t="s">
        <v>82</v>
      </c>
      <c r="AW228" s="13" t="s">
        <v>34</v>
      </c>
      <c r="AX228" s="13" t="s">
        <v>72</v>
      </c>
      <c r="AY228" s="171" t="s">
        <v>150</v>
      </c>
    </row>
    <row r="229" spans="1:65" s="13" customFormat="1" ht="11.25">
      <c r="B229" s="170"/>
      <c r="D229" s="166" t="s">
        <v>162</v>
      </c>
      <c r="E229" s="171" t="s">
        <v>3</v>
      </c>
      <c r="F229" s="172" t="s">
        <v>288</v>
      </c>
      <c r="H229" s="173">
        <v>9</v>
      </c>
      <c r="I229" s="174"/>
      <c r="L229" s="170"/>
      <c r="M229" s="175"/>
      <c r="N229" s="176"/>
      <c r="O229" s="176"/>
      <c r="P229" s="176"/>
      <c r="Q229" s="176"/>
      <c r="R229" s="176"/>
      <c r="S229" s="176"/>
      <c r="T229" s="177"/>
      <c r="AT229" s="171" t="s">
        <v>162</v>
      </c>
      <c r="AU229" s="171" t="s">
        <v>82</v>
      </c>
      <c r="AV229" s="13" t="s">
        <v>82</v>
      </c>
      <c r="AW229" s="13" t="s">
        <v>34</v>
      </c>
      <c r="AX229" s="13" t="s">
        <v>72</v>
      </c>
      <c r="AY229" s="171" t="s">
        <v>150</v>
      </c>
    </row>
    <row r="230" spans="1:65" s="13" customFormat="1" ht="11.25">
      <c r="B230" s="170"/>
      <c r="D230" s="166" t="s">
        <v>162</v>
      </c>
      <c r="E230" s="171" t="s">
        <v>3</v>
      </c>
      <c r="F230" s="172" t="s">
        <v>288</v>
      </c>
      <c r="H230" s="173">
        <v>9</v>
      </c>
      <c r="I230" s="174"/>
      <c r="L230" s="170"/>
      <c r="M230" s="175"/>
      <c r="N230" s="176"/>
      <c r="O230" s="176"/>
      <c r="P230" s="176"/>
      <c r="Q230" s="176"/>
      <c r="R230" s="176"/>
      <c r="S230" s="176"/>
      <c r="T230" s="177"/>
      <c r="AT230" s="171" t="s">
        <v>162</v>
      </c>
      <c r="AU230" s="171" t="s">
        <v>82</v>
      </c>
      <c r="AV230" s="13" t="s">
        <v>82</v>
      </c>
      <c r="AW230" s="13" t="s">
        <v>34</v>
      </c>
      <c r="AX230" s="13" t="s">
        <v>72</v>
      </c>
      <c r="AY230" s="171" t="s">
        <v>150</v>
      </c>
    </row>
    <row r="231" spans="1:65" s="13" customFormat="1" ht="11.25">
      <c r="B231" s="170"/>
      <c r="D231" s="166" t="s">
        <v>162</v>
      </c>
      <c r="E231" s="171" t="s">
        <v>3</v>
      </c>
      <c r="F231" s="172" t="s">
        <v>289</v>
      </c>
      <c r="H231" s="173">
        <v>7.6</v>
      </c>
      <c r="I231" s="174"/>
      <c r="L231" s="170"/>
      <c r="M231" s="175"/>
      <c r="N231" s="176"/>
      <c r="O231" s="176"/>
      <c r="P231" s="176"/>
      <c r="Q231" s="176"/>
      <c r="R231" s="176"/>
      <c r="S231" s="176"/>
      <c r="T231" s="177"/>
      <c r="AT231" s="171" t="s">
        <v>162</v>
      </c>
      <c r="AU231" s="171" t="s">
        <v>82</v>
      </c>
      <c r="AV231" s="13" t="s">
        <v>82</v>
      </c>
      <c r="AW231" s="13" t="s">
        <v>34</v>
      </c>
      <c r="AX231" s="13" t="s">
        <v>72</v>
      </c>
      <c r="AY231" s="171" t="s">
        <v>150</v>
      </c>
    </row>
    <row r="232" spans="1:65" s="13" customFormat="1" ht="11.25">
      <c r="B232" s="170"/>
      <c r="D232" s="166" t="s">
        <v>162</v>
      </c>
      <c r="E232" s="171" t="s">
        <v>3</v>
      </c>
      <c r="F232" s="172" t="s">
        <v>289</v>
      </c>
      <c r="H232" s="173">
        <v>7.6</v>
      </c>
      <c r="I232" s="174"/>
      <c r="L232" s="170"/>
      <c r="M232" s="175"/>
      <c r="N232" s="176"/>
      <c r="O232" s="176"/>
      <c r="P232" s="176"/>
      <c r="Q232" s="176"/>
      <c r="R232" s="176"/>
      <c r="S232" s="176"/>
      <c r="T232" s="177"/>
      <c r="AT232" s="171" t="s">
        <v>162</v>
      </c>
      <c r="AU232" s="171" t="s">
        <v>82</v>
      </c>
      <c r="AV232" s="13" t="s">
        <v>82</v>
      </c>
      <c r="AW232" s="13" t="s">
        <v>34</v>
      </c>
      <c r="AX232" s="13" t="s">
        <v>72</v>
      </c>
      <c r="AY232" s="171" t="s">
        <v>150</v>
      </c>
    </row>
    <row r="233" spans="1:65" s="13" customFormat="1" ht="11.25">
      <c r="B233" s="170"/>
      <c r="D233" s="166" t="s">
        <v>162</v>
      </c>
      <c r="E233" s="171" t="s">
        <v>3</v>
      </c>
      <c r="F233" s="172" t="s">
        <v>290</v>
      </c>
      <c r="H233" s="173">
        <v>6.3</v>
      </c>
      <c r="I233" s="174"/>
      <c r="L233" s="170"/>
      <c r="M233" s="175"/>
      <c r="N233" s="176"/>
      <c r="O233" s="176"/>
      <c r="P233" s="176"/>
      <c r="Q233" s="176"/>
      <c r="R233" s="176"/>
      <c r="S233" s="176"/>
      <c r="T233" s="177"/>
      <c r="AT233" s="171" t="s">
        <v>162</v>
      </c>
      <c r="AU233" s="171" t="s">
        <v>82</v>
      </c>
      <c r="AV233" s="13" t="s">
        <v>82</v>
      </c>
      <c r="AW233" s="13" t="s">
        <v>34</v>
      </c>
      <c r="AX233" s="13" t="s">
        <v>72</v>
      </c>
      <c r="AY233" s="171" t="s">
        <v>150</v>
      </c>
    </row>
    <row r="234" spans="1:65" s="13" customFormat="1" ht="11.25">
      <c r="B234" s="170"/>
      <c r="D234" s="166" t="s">
        <v>162</v>
      </c>
      <c r="E234" s="171" t="s">
        <v>3</v>
      </c>
      <c r="F234" s="172" t="s">
        <v>291</v>
      </c>
      <c r="H234" s="173">
        <v>3.2250000000000001</v>
      </c>
      <c r="I234" s="174"/>
      <c r="L234" s="170"/>
      <c r="M234" s="175"/>
      <c r="N234" s="176"/>
      <c r="O234" s="176"/>
      <c r="P234" s="176"/>
      <c r="Q234" s="176"/>
      <c r="R234" s="176"/>
      <c r="S234" s="176"/>
      <c r="T234" s="177"/>
      <c r="AT234" s="171" t="s">
        <v>162</v>
      </c>
      <c r="AU234" s="171" t="s">
        <v>82</v>
      </c>
      <c r="AV234" s="13" t="s">
        <v>82</v>
      </c>
      <c r="AW234" s="13" t="s">
        <v>34</v>
      </c>
      <c r="AX234" s="13" t="s">
        <v>72</v>
      </c>
      <c r="AY234" s="171" t="s">
        <v>150</v>
      </c>
    </row>
    <row r="235" spans="1:65" s="13" customFormat="1" ht="11.25">
      <c r="B235" s="170"/>
      <c r="D235" s="166" t="s">
        <v>162</v>
      </c>
      <c r="E235" s="171" t="s">
        <v>3</v>
      </c>
      <c r="F235" s="172" t="s">
        <v>292</v>
      </c>
      <c r="H235" s="173">
        <v>2.9249999999999998</v>
      </c>
      <c r="I235" s="174"/>
      <c r="L235" s="170"/>
      <c r="M235" s="175"/>
      <c r="N235" s="176"/>
      <c r="O235" s="176"/>
      <c r="P235" s="176"/>
      <c r="Q235" s="176"/>
      <c r="R235" s="176"/>
      <c r="S235" s="176"/>
      <c r="T235" s="177"/>
      <c r="AT235" s="171" t="s">
        <v>162</v>
      </c>
      <c r="AU235" s="171" t="s">
        <v>82</v>
      </c>
      <c r="AV235" s="13" t="s">
        <v>82</v>
      </c>
      <c r="AW235" s="13" t="s">
        <v>34</v>
      </c>
      <c r="AX235" s="13" t="s">
        <v>72</v>
      </c>
      <c r="AY235" s="171" t="s">
        <v>150</v>
      </c>
    </row>
    <row r="236" spans="1:65" s="13" customFormat="1" ht="11.25">
      <c r="B236" s="170"/>
      <c r="D236" s="166" t="s">
        <v>162</v>
      </c>
      <c r="E236" s="171" t="s">
        <v>3</v>
      </c>
      <c r="F236" s="172" t="s">
        <v>293</v>
      </c>
      <c r="H236" s="173">
        <v>3.3</v>
      </c>
      <c r="I236" s="174"/>
      <c r="L236" s="170"/>
      <c r="M236" s="175"/>
      <c r="N236" s="176"/>
      <c r="O236" s="176"/>
      <c r="P236" s="176"/>
      <c r="Q236" s="176"/>
      <c r="R236" s="176"/>
      <c r="S236" s="176"/>
      <c r="T236" s="177"/>
      <c r="AT236" s="171" t="s">
        <v>162</v>
      </c>
      <c r="AU236" s="171" t="s">
        <v>82</v>
      </c>
      <c r="AV236" s="13" t="s">
        <v>82</v>
      </c>
      <c r="AW236" s="13" t="s">
        <v>34</v>
      </c>
      <c r="AX236" s="13" t="s">
        <v>72</v>
      </c>
      <c r="AY236" s="171" t="s">
        <v>150</v>
      </c>
    </row>
    <row r="237" spans="1:65" s="13" customFormat="1" ht="11.25">
      <c r="B237" s="170"/>
      <c r="D237" s="166" t="s">
        <v>162</v>
      </c>
      <c r="E237" s="171" t="s">
        <v>3</v>
      </c>
      <c r="F237" s="172" t="s">
        <v>293</v>
      </c>
      <c r="H237" s="173">
        <v>3.3</v>
      </c>
      <c r="I237" s="174"/>
      <c r="L237" s="170"/>
      <c r="M237" s="175"/>
      <c r="N237" s="176"/>
      <c r="O237" s="176"/>
      <c r="P237" s="176"/>
      <c r="Q237" s="176"/>
      <c r="R237" s="176"/>
      <c r="S237" s="176"/>
      <c r="T237" s="177"/>
      <c r="AT237" s="171" t="s">
        <v>162</v>
      </c>
      <c r="AU237" s="171" t="s">
        <v>82</v>
      </c>
      <c r="AV237" s="13" t="s">
        <v>82</v>
      </c>
      <c r="AW237" s="13" t="s">
        <v>34</v>
      </c>
      <c r="AX237" s="13" t="s">
        <v>72</v>
      </c>
      <c r="AY237" s="171" t="s">
        <v>150</v>
      </c>
    </row>
    <row r="238" spans="1:65" s="13" customFormat="1" ht="11.25">
      <c r="B238" s="170"/>
      <c r="D238" s="166" t="s">
        <v>162</v>
      </c>
      <c r="E238" s="171" t="s">
        <v>3</v>
      </c>
      <c r="F238" s="172" t="s">
        <v>294</v>
      </c>
      <c r="H238" s="173">
        <v>2.7749999999999999</v>
      </c>
      <c r="I238" s="174"/>
      <c r="L238" s="170"/>
      <c r="M238" s="175"/>
      <c r="N238" s="176"/>
      <c r="O238" s="176"/>
      <c r="P238" s="176"/>
      <c r="Q238" s="176"/>
      <c r="R238" s="176"/>
      <c r="S238" s="176"/>
      <c r="T238" s="177"/>
      <c r="AT238" s="171" t="s">
        <v>162</v>
      </c>
      <c r="AU238" s="171" t="s">
        <v>82</v>
      </c>
      <c r="AV238" s="13" t="s">
        <v>82</v>
      </c>
      <c r="AW238" s="13" t="s">
        <v>34</v>
      </c>
      <c r="AX238" s="13" t="s">
        <v>72</v>
      </c>
      <c r="AY238" s="171" t="s">
        <v>150</v>
      </c>
    </row>
    <row r="239" spans="1:65" s="13" customFormat="1" ht="11.25">
      <c r="B239" s="170"/>
      <c r="D239" s="166" t="s">
        <v>162</v>
      </c>
      <c r="E239" s="171" t="s">
        <v>3</v>
      </c>
      <c r="F239" s="172" t="s">
        <v>295</v>
      </c>
      <c r="H239" s="173">
        <v>3.0750000000000002</v>
      </c>
      <c r="I239" s="174"/>
      <c r="L239" s="170"/>
      <c r="M239" s="175"/>
      <c r="N239" s="176"/>
      <c r="O239" s="176"/>
      <c r="P239" s="176"/>
      <c r="Q239" s="176"/>
      <c r="R239" s="176"/>
      <c r="S239" s="176"/>
      <c r="T239" s="177"/>
      <c r="AT239" s="171" t="s">
        <v>162</v>
      </c>
      <c r="AU239" s="171" t="s">
        <v>82</v>
      </c>
      <c r="AV239" s="13" t="s">
        <v>82</v>
      </c>
      <c r="AW239" s="13" t="s">
        <v>34</v>
      </c>
      <c r="AX239" s="13" t="s">
        <v>72</v>
      </c>
      <c r="AY239" s="171" t="s">
        <v>150</v>
      </c>
    </row>
    <row r="240" spans="1:65" s="13" customFormat="1" ht="11.25">
      <c r="B240" s="170"/>
      <c r="D240" s="166" t="s">
        <v>162</v>
      </c>
      <c r="E240" s="171" t="s">
        <v>3</v>
      </c>
      <c r="F240" s="172" t="s">
        <v>296</v>
      </c>
      <c r="H240" s="173">
        <v>2.5649999999999999</v>
      </c>
      <c r="I240" s="174"/>
      <c r="L240" s="170"/>
      <c r="M240" s="175"/>
      <c r="N240" s="176"/>
      <c r="O240" s="176"/>
      <c r="P240" s="176"/>
      <c r="Q240" s="176"/>
      <c r="R240" s="176"/>
      <c r="S240" s="176"/>
      <c r="T240" s="177"/>
      <c r="AT240" s="171" t="s">
        <v>162</v>
      </c>
      <c r="AU240" s="171" t="s">
        <v>82</v>
      </c>
      <c r="AV240" s="13" t="s">
        <v>82</v>
      </c>
      <c r="AW240" s="13" t="s">
        <v>34</v>
      </c>
      <c r="AX240" s="13" t="s">
        <v>72</v>
      </c>
      <c r="AY240" s="171" t="s">
        <v>150</v>
      </c>
    </row>
    <row r="241" spans="1:65" s="13" customFormat="1" ht="11.25">
      <c r="B241" s="170"/>
      <c r="D241" s="166" t="s">
        <v>162</v>
      </c>
      <c r="E241" s="171" t="s">
        <v>3</v>
      </c>
      <c r="F241" s="172" t="s">
        <v>297</v>
      </c>
      <c r="H241" s="173">
        <v>2.79</v>
      </c>
      <c r="I241" s="174"/>
      <c r="L241" s="170"/>
      <c r="M241" s="175"/>
      <c r="N241" s="176"/>
      <c r="O241" s="176"/>
      <c r="P241" s="176"/>
      <c r="Q241" s="176"/>
      <c r="R241" s="176"/>
      <c r="S241" s="176"/>
      <c r="T241" s="177"/>
      <c r="AT241" s="171" t="s">
        <v>162</v>
      </c>
      <c r="AU241" s="171" t="s">
        <v>82</v>
      </c>
      <c r="AV241" s="13" t="s">
        <v>82</v>
      </c>
      <c r="AW241" s="13" t="s">
        <v>34</v>
      </c>
      <c r="AX241" s="13" t="s">
        <v>72</v>
      </c>
      <c r="AY241" s="171" t="s">
        <v>150</v>
      </c>
    </row>
    <row r="242" spans="1:65" s="13" customFormat="1" ht="11.25">
      <c r="B242" s="170"/>
      <c r="D242" s="166" t="s">
        <v>162</v>
      </c>
      <c r="E242" s="171" t="s">
        <v>3</v>
      </c>
      <c r="F242" s="172" t="s">
        <v>298</v>
      </c>
      <c r="H242" s="173">
        <v>2.85</v>
      </c>
      <c r="I242" s="174"/>
      <c r="L242" s="170"/>
      <c r="M242" s="175"/>
      <c r="N242" s="176"/>
      <c r="O242" s="176"/>
      <c r="P242" s="176"/>
      <c r="Q242" s="176"/>
      <c r="R242" s="176"/>
      <c r="S242" s="176"/>
      <c r="T242" s="177"/>
      <c r="AT242" s="171" t="s">
        <v>162</v>
      </c>
      <c r="AU242" s="171" t="s">
        <v>82</v>
      </c>
      <c r="AV242" s="13" t="s">
        <v>82</v>
      </c>
      <c r="AW242" s="13" t="s">
        <v>34</v>
      </c>
      <c r="AX242" s="13" t="s">
        <v>72</v>
      </c>
      <c r="AY242" s="171" t="s">
        <v>150</v>
      </c>
    </row>
    <row r="243" spans="1:65" s="13" customFormat="1" ht="11.25">
      <c r="B243" s="170"/>
      <c r="D243" s="166" t="s">
        <v>162</v>
      </c>
      <c r="E243" s="171" t="s">
        <v>3</v>
      </c>
      <c r="F243" s="172" t="s">
        <v>299</v>
      </c>
      <c r="H243" s="173">
        <v>3</v>
      </c>
      <c r="I243" s="174"/>
      <c r="L243" s="170"/>
      <c r="M243" s="175"/>
      <c r="N243" s="176"/>
      <c r="O243" s="176"/>
      <c r="P243" s="176"/>
      <c r="Q243" s="176"/>
      <c r="R243" s="176"/>
      <c r="S243" s="176"/>
      <c r="T243" s="177"/>
      <c r="AT243" s="171" t="s">
        <v>162</v>
      </c>
      <c r="AU243" s="171" t="s">
        <v>82</v>
      </c>
      <c r="AV243" s="13" t="s">
        <v>82</v>
      </c>
      <c r="AW243" s="13" t="s">
        <v>34</v>
      </c>
      <c r="AX243" s="13" t="s">
        <v>72</v>
      </c>
      <c r="AY243" s="171" t="s">
        <v>150</v>
      </c>
    </row>
    <row r="244" spans="1:65" s="13" customFormat="1" ht="11.25">
      <c r="B244" s="170"/>
      <c r="D244" s="166" t="s">
        <v>162</v>
      </c>
      <c r="E244" s="171" t="s">
        <v>3</v>
      </c>
      <c r="F244" s="172" t="s">
        <v>300</v>
      </c>
      <c r="H244" s="173">
        <v>3.0449999999999999</v>
      </c>
      <c r="I244" s="174"/>
      <c r="L244" s="170"/>
      <c r="M244" s="175"/>
      <c r="N244" s="176"/>
      <c r="O244" s="176"/>
      <c r="P244" s="176"/>
      <c r="Q244" s="176"/>
      <c r="R244" s="176"/>
      <c r="S244" s="176"/>
      <c r="T244" s="177"/>
      <c r="AT244" s="171" t="s">
        <v>162</v>
      </c>
      <c r="AU244" s="171" t="s">
        <v>82</v>
      </c>
      <c r="AV244" s="13" t="s">
        <v>82</v>
      </c>
      <c r="AW244" s="13" t="s">
        <v>34</v>
      </c>
      <c r="AX244" s="13" t="s">
        <v>72</v>
      </c>
      <c r="AY244" s="171" t="s">
        <v>150</v>
      </c>
    </row>
    <row r="245" spans="1:65" s="13" customFormat="1" ht="11.25">
      <c r="B245" s="170"/>
      <c r="D245" s="166" t="s">
        <v>162</v>
      </c>
      <c r="E245" s="171" t="s">
        <v>3</v>
      </c>
      <c r="F245" s="172" t="s">
        <v>301</v>
      </c>
      <c r="H245" s="173">
        <v>2.5950000000000002</v>
      </c>
      <c r="I245" s="174"/>
      <c r="L245" s="170"/>
      <c r="M245" s="175"/>
      <c r="N245" s="176"/>
      <c r="O245" s="176"/>
      <c r="P245" s="176"/>
      <c r="Q245" s="176"/>
      <c r="R245" s="176"/>
      <c r="S245" s="176"/>
      <c r="T245" s="177"/>
      <c r="AT245" s="171" t="s">
        <v>162</v>
      </c>
      <c r="AU245" s="171" t="s">
        <v>82</v>
      </c>
      <c r="AV245" s="13" t="s">
        <v>82</v>
      </c>
      <c r="AW245" s="13" t="s">
        <v>34</v>
      </c>
      <c r="AX245" s="13" t="s">
        <v>72</v>
      </c>
      <c r="AY245" s="171" t="s">
        <v>150</v>
      </c>
    </row>
    <row r="246" spans="1:65" s="14" customFormat="1" ht="11.25">
      <c r="B246" s="188"/>
      <c r="D246" s="166" t="s">
        <v>162</v>
      </c>
      <c r="E246" s="189" t="s">
        <v>3</v>
      </c>
      <c r="F246" s="190" t="s">
        <v>181</v>
      </c>
      <c r="H246" s="191">
        <v>78.24499999999999</v>
      </c>
      <c r="I246" s="192"/>
      <c r="L246" s="188"/>
      <c r="M246" s="193"/>
      <c r="N246" s="194"/>
      <c r="O246" s="194"/>
      <c r="P246" s="194"/>
      <c r="Q246" s="194"/>
      <c r="R246" s="194"/>
      <c r="S246" s="194"/>
      <c r="T246" s="195"/>
      <c r="AT246" s="189" t="s">
        <v>162</v>
      </c>
      <c r="AU246" s="189" t="s">
        <v>82</v>
      </c>
      <c r="AV246" s="14" t="s">
        <v>158</v>
      </c>
      <c r="AW246" s="14" t="s">
        <v>34</v>
      </c>
      <c r="AX246" s="14" t="s">
        <v>80</v>
      </c>
      <c r="AY246" s="189" t="s">
        <v>150</v>
      </c>
    </row>
    <row r="247" spans="1:65" s="2" customFormat="1" ht="48" customHeight="1">
      <c r="A247" s="33"/>
      <c r="B247" s="152"/>
      <c r="C247" s="153" t="s">
        <v>302</v>
      </c>
      <c r="D247" s="153" t="s">
        <v>153</v>
      </c>
      <c r="E247" s="154" t="s">
        <v>303</v>
      </c>
      <c r="F247" s="155" t="s">
        <v>304</v>
      </c>
      <c r="G247" s="156" t="s">
        <v>200</v>
      </c>
      <c r="H247" s="157">
        <v>1302.76</v>
      </c>
      <c r="I247" s="158"/>
      <c r="J247" s="159">
        <f>ROUND(I247*H247,2)</f>
        <v>0</v>
      </c>
      <c r="K247" s="155" t="s">
        <v>157</v>
      </c>
      <c r="L247" s="34"/>
      <c r="M247" s="160" t="s">
        <v>3</v>
      </c>
      <c r="N247" s="161" t="s">
        <v>43</v>
      </c>
      <c r="O247" s="54"/>
      <c r="P247" s="162">
        <f>O247*H247</f>
        <v>0</v>
      </c>
      <c r="Q247" s="162">
        <v>1.6279999999999999E-2</v>
      </c>
      <c r="R247" s="162">
        <f>Q247*H247</f>
        <v>21.208932799999999</v>
      </c>
      <c r="S247" s="162">
        <v>0</v>
      </c>
      <c r="T247" s="163">
        <f>S247*H247</f>
        <v>0</v>
      </c>
      <c r="U247" s="33"/>
      <c r="V247" s="33"/>
      <c r="W247" s="33"/>
      <c r="X247" s="33"/>
      <c r="Y247" s="33"/>
      <c r="Z247" s="33"/>
      <c r="AA247" s="33"/>
      <c r="AB247" s="33"/>
      <c r="AC247" s="33"/>
      <c r="AD247" s="33"/>
      <c r="AE247" s="33"/>
      <c r="AR247" s="164" t="s">
        <v>158</v>
      </c>
      <c r="AT247" s="164" t="s">
        <v>153</v>
      </c>
      <c r="AU247" s="164" t="s">
        <v>82</v>
      </c>
      <c r="AY247" s="18" t="s">
        <v>150</v>
      </c>
      <c r="BE247" s="165">
        <f>IF(N247="základní",J247,0)</f>
        <v>0</v>
      </c>
      <c r="BF247" s="165">
        <f>IF(N247="snížená",J247,0)</f>
        <v>0</v>
      </c>
      <c r="BG247" s="165">
        <f>IF(N247="zákl. přenesená",J247,0)</f>
        <v>0</v>
      </c>
      <c r="BH247" s="165">
        <f>IF(N247="sníž. přenesená",J247,0)</f>
        <v>0</v>
      </c>
      <c r="BI247" s="165">
        <f>IF(N247="nulová",J247,0)</f>
        <v>0</v>
      </c>
      <c r="BJ247" s="18" t="s">
        <v>80</v>
      </c>
      <c r="BK247" s="165">
        <f>ROUND(I247*H247,2)</f>
        <v>0</v>
      </c>
      <c r="BL247" s="18" t="s">
        <v>158</v>
      </c>
      <c r="BM247" s="164" t="s">
        <v>305</v>
      </c>
    </row>
    <row r="248" spans="1:65" s="2" customFormat="1" ht="78">
      <c r="A248" s="33"/>
      <c r="B248" s="34"/>
      <c r="C248" s="33"/>
      <c r="D248" s="166" t="s">
        <v>160</v>
      </c>
      <c r="E248" s="33"/>
      <c r="F248" s="167" t="s">
        <v>286</v>
      </c>
      <c r="G248" s="33"/>
      <c r="H248" s="33"/>
      <c r="I248" s="92"/>
      <c r="J248" s="33"/>
      <c r="K248" s="33"/>
      <c r="L248" s="34"/>
      <c r="M248" s="168"/>
      <c r="N248" s="169"/>
      <c r="O248" s="54"/>
      <c r="P248" s="54"/>
      <c r="Q248" s="54"/>
      <c r="R248" s="54"/>
      <c r="S248" s="54"/>
      <c r="T248" s="55"/>
      <c r="U248" s="33"/>
      <c r="V248" s="33"/>
      <c r="W248" s="33"/>
      <c r="X248" s="33"/>
      <c r="Y248" s="33"/>
      <c r="Z248" s="33"/>
      <c r="AA248" s="33"/>
      <c r="AB248" s="33"/>
      <c r="AC248" s="33"/>
      <c r="AD248" s="33"/>
      <c r="AE248" s="33"/>
      <c r="AT248" s="18" t="s">
        <v>160</v>
      </c>
      <c r="AU248" s="18" t="s">
        <v>82</v>
      </c>
    </row>
    <row r="249" spans="1:65" s="13" customFormat="1" ht="11.25">
      <c r="B249" s="170"/>
      <c r="D249" s="166" t="s">
        <v>162</v>
      </c>
      <c r="E249" s="171" t="s">
        <v>3</v>
      </c>
      <c r="F249" s="172" t="s">
        <v>228</v>
      </c>
      <c r="H249" s="173">
        <v>59.5</v>
      </c>
      <c r="I249" s="174"/>
      <c r="L249" s="170"/>
      <c r="M249" s="175"/>
      <c r="N249" s="176"/>
      <c r="O249" s="176"/>
      <c r="P249" s="176"/>
      <c r="Q249" s="176"/>
      <c r="R249" s="176"/>
      <c r="S249" s="176"/>
      <c r="T249" s="177"/>
      <c r="AT249" s="171" t="s">
        <v>162</v>
      </c>
      <c r="AU249" s="171" t="s">
        <v>82</v>
      </c>
      <c r="AV249" s="13" t="s">
        <v>82</v>
      </c>
      <c r="AW249" s="13" t="s">
        <v>34</v>
      </c>
      <c r="AX249" s="13" t="s">
        <v>72</v>
      </c>
      <c r="AY249" s="171" t="s">
        <v>150</v>
      </c>
    </row>
    <row r="250" spans="1:65" s="13" customFormat="1" ht="11.25">
      <c r="B250" s="170"/>
      <c r="D250" s="166" t="s">
        <v>162</v>
      </c>
      <c r="E250" s="171" t="s">
        <v>3</v>
      </c>
      <c r="F250" s="172" t="s">
        <v>229</v>
      </c>
      <c r="H250" s="173">
        <v>-2.2000000000000002</v>
      </c>
      <c r="I250" s="174"/>
      <c r="L250" s="170"/>
      <c r="M250" s="175"/>
      <c r="N250" s="176"/>
      <c r="O250" s="176"/>
      <c r="P250" s="176"/>
      <c r="Q250" s="176"/>
      <c r="R250" s="176"/>
      <c r="S250" s="176"/>
      <c r="T250" s="177"/>
      <c r="AT250" s="171" t="s">
        <v>162</v>
      </c>
      <c r="AU250" s="171" t="s">
        <v>82</v>
      </c>
      <c r="AV250" s="13" t="s">
        <v>82</v>
      </c>
      <c r="AW250" s="13" t="s">
        <v>34</v>
      </c>
      <c r="AX250" s="13" t="s">
        <v>72</v>
      </c>
      <c r="AY250" s="171" t="s">
        <v>150</v>
      </c>
    </row>
    <row r="251" spans="1:65" s="13" customFormat="1" ht="11.25">
      <c r="B251" s="170"/>
      <c r="D251" s="166" t="s">
        <v>162</v>
      </c>
      <c r="E251" s="171" t="s">
        <v>3</v>
      </c>
      <c r="F251" s="172" t="s">
        <v>230</v>
      </c>
      <c r="H251" s="173">
        <v>-3.39</v>
      </c>
      <c r="I251" s="174"/>
      <c r="L251" s="170"/>
      <c r="M251" s="175"/>
      <c r="N251" s="176"/>
      <c r="O251" s="176"/>
      <c r="P251" s="176"/>
      <c r="Q251" s="176"/>
      <c r="R251" s="176"/>
      <c r="S251" s="176"/>
      <c r="T251" s="177"/>
      <c r="AT251" s="171" t="s">
        <v>162</v>
      </c>
      <c r="AU251" s="171" t="s">
        <v>82</v>
      </c>
      <c r="AV251" s="13" t="s">
        <v>82</v>
      </c>
      <c r="AW251" s="13" t="s">
        <v>34</v>
      </c>
      <c r="AX251" s="13" t="s">
        <v>72</v>
      </c>
      <c r="AY251" s="171" t="s">
        <v>150</v>
      </c>
    </row>
    <row r="252" spans="1:65" s="13" customFormat="1" ht="11.25">
      <c r="B252" s="170"/>
      <c r="D252" s="166" t="s">
        <v>162</v>
      </c>
      <c r="E252" s="171" t="s">
        <v>3</v>
      </c>
      <c r="F252" s="172" t="s">
        <v>231</v>
      </c>
      <c r="H252" s="173">
        <v>50.05</v>
      </c>
      <c r="I252" s="174"/>
      <c r="L252" s="170"/>
      <c r="M252" s="175"/>
      <c r="N252" s="176"/>
      <c r="O252" s="176"/>
      <c r="P252" s="176"/>
      <c r="Q252" s="176"/>
      <c r="R252" s="176"/>
      <c r="S252" s="176"/>
      <c r="T252" s="177"/>
      <c r="AT252" s="171" t="s">
        <v>162</v>
      </c>
      <c r="AU252" s="171" t="s">
        <v>82</v>
      </c>
      <c r="AV252" s="13" t="s">
        <v>82</v>
      </c>
      <c r="AW252" s="13" t="s">
        <v>34</v>
      </c>
      <c r="AX252" s="13" t="s">
        <v>72</v>
      </c>
      <c r="AY252" s="171" t="s">
        <v>150</v>
      </c>
    </row>
    <row r="253" spans="1:65" s="13" customFormat="1" ht="11.25">
      <c r="B253" s="170"/>
      <c r="D253" s="166" t="s">
        <v>162</v>
      </c>
      <c r="E253" s="171" t="s">
        <v>3</v>
      </c>
      <c r="F253" s="172" t="s">
        <v>229</v>
      </c>
      <c r="H253" s="173">
        <v>-2.2000000000000002</v>
      </c>
      <c r="I253" s="174"/>
      <c r="L253" s="170"/>
      <c r="M253" s="175"/>
      <c r="N253" s="176"/>
      <c r="O253" s="176"/>
      <c r="P253" s="176"/>
      <c r="Q253" s="176"/>
      <c r="R253" s="176"/>
      <c r="S253" s="176"/>
      <c r="T253" s="177"/>
      <c r="AT253" s="171" t="s">
        <v>162</v>
      </c>
      <c r="AU253" s="171" t="s">
        <v>82</v>
      </c>
      <c r="AV253" s="13" t="s">
        <v>82</v>
      </c>
      <c r="AW253" s="13" t="s">
        <v>34</v>
      </c>
      <c r="AX253" s="13" t="s">
        <v>72</v>
      </c>
      <c r="AY253" s="171" t="s">
        <v>150</v>
      </c>
    </row>
    <row r="254" spans="1:65" s="13" customFormat="1" ht="11.25">
      <c r="B254" s="170"/>
      <c r="D254" s="166" t="s">
        <v>162</v>
      </c>
      <c r="E254" s="171" t="s">
        <v>3</v>
      </c>
      <c r="F254" s="172" t="s">
        <v>230</v>
      </c>
      <c r="H254" s="173">
        <v>-3.39</v>
      </c>
      <c r="I254" s="174"/>
      <c r="L254" s="170"/>
      <c r="M254" s="175"/>
      <c r="N254" s="176"/>
      <c r="O254" s="176"/>
      <c r="P254" s="176"/>
      <c r="Q254" s="176"/>
      <c r="R254" s="176"/>
      <c r="S254" s="176"/>
      <c r="T254" s="177"/>
      <c r="AT254" s="171" t="s">
        <v>162</v>
      </c>
      <c r="AU254" s="171" t="s">
        <v>82</v>
      </c>
      <c r="AV254" s="13" t="s">
        <v>82</v>
      </c>
      <c r="AW254" s="13" t="s">
        <v>34</v>
      </c>
      <c r="AX254" s="13" t="s">
        <v>72</v>
      </c>
      <c r="AY254" s="171" t="s">
        <v>150</v>
      </c>
    </row>
    <row r="255" spans="1:65" s="13" customFormat="1" ht="11.25">
      <c r="B255" s="170"/>
      <c r="D255" s="166" t="s">
        <v>162</v>
      </c>
      <c r="E255" s="171" t="s">
        <v>3</v>
      </c>
      <c r="F255" s="172" t="s">
        <v>232</v>
      </c>
      <c r="H255" s="173">
        <v>17.850000000000001</v>
      </c>
      <c r="I255" s="174"/>
      <c r="L255" s="170"/>
      <c r="M255" s="175"/>
      <c r="N255" s="176"/>
      <c r="O255" s="176"/>
      <c r="P255" s="176"/>
      <c r="Q255" s="176"/>
      <c r="R255" s="176"/>
      <c r="S255" s="176"/>
      <c r="T255" s="177"/>
      <c r="AT255" s="171" t="s">
        <v>162</v>
      </c>
      <c r="AU255" s="171" t="s">
        <v>82</v>
      </c>
      <c r="AV255" s="13" t="s">
        <v>82</v>
      </c>
      <c r="AW255" s="13" t="s">
        <v>34</v>
      </c>
      <c r="AX255" s="13" t="s">
        <v>72</v>
      </c>
      <c r="AY255" s="171" t="s">
        <v>150</v>
      </c>
    </row>
    <row r="256" spans="1:65" s="13" customFormat="1" ht="11.25">
      <c r="B256" s="170"/>
      <c r="D256" s="166" t="s">
        <v>162</v>
      </c>
      <c r="E256" s="171" t="s">
        <v>3</v>
      </c>
      <c r="F256" s="172" t="s">
        <v>233</v>
      </c>
      <c r="H256" s="173">
        <v>-1.2</v>
      </c>
      <c r="I256" s="174"/>
      <c r="L256" s="170"/>
      <c r="M256" s="175"/>
      <c r="N256" s="176"/>
      <c r="O256" s="176"/>
      <c r="P256" s="176"/>
      <c r="Q256" s="176"/>
      <c r="R256" s="176"/>
      <c r="S256" s="176"/>
      <c r="T256" s="177"/>
      <c r="AT256" s="171" t="s">
        <v>162</v>
      </c>
      <c r="AU256" s="171" t="s">
        <v>82</v>
      </c>
      <c r="AV256" s="13" t="s">
        <v>82</v>
      </c>
      <c r="AW256" s="13" t="s">
        <v>34</v>
      </c>
      <c r="AX256" s="13" t="s">
        <v>72</v>
      </c>
      <c r="AY256" s="171" t="s">
        <v>150</v>
      </c>
    </row>
    <row r="257" spans="2:51" s="13" customFormat="1" ht="11.25">
      <c r="B257" s="170"/>
      <c r="D257" s="166" t="s">
        <v>162</v>
      </c>
      <c r="E257" s="171" t="s">
        <v>3</v>
      </c>
      <c r="F257" s="172" t="s">
        <v>232</v>
      </c>
      <c r="H257" s="173">
        <v>17.850000000000001</v>
      </c>
      <c r="I257" s="174"/>
      <c r="L257" s="170"/>
      <c r="M257" s="175"/>
      <c r="N257" s="176"/>
      <c r="O257" s="176"/>
      <c r="P257" s="176"/>
      <c r="Q257" s="176"/>
      <c r="R257" s="176"/>
      <c r="S257" s="176"/>
      <c r="T257" s="177"/>
      <c r="AT257" s="171" t="s">
        <v>162</v>
      </c>
      <c r="AU257" s="171" t="s">
        <v>82</v>
      </c>
      <c r="AV257" s="13" t="s">
        <v>82</v>
      </c>
      <c r="AW257" s="13" t="s">
        <v>34</v>
      </c>
      <c r="AX257" s="13" t="s">
        <v>72</v>
      </c>
      <c r="AY257" s="171" t="s">
        <v>150</v>
      </c>
    </row>
    <row r="258" spans="2:51" s="13" customFormat="1" ht="11.25">
      <c r="B258" s="170"/>
      <c r="D258" s="166" t="s">
        <v>162</v>
      </c>
      <c r="E258" s="171" t="s">
        <v>3</v>
      </c>
      <c r="F258" s="172" t="s">
        <v>233</v>
      </c>
      <c r="H258" s="173">
        <v>-1.2</v>
      </c>
      <c r="I258" s="174"/>
      <c r="L258" s="170"/>
      <c r="M258" s="175"/>
      <c r="N258" s="176"/>
      <c r="O258" s="176"/>
      <c r="P258" s="176"/>
      <c r="Q258" s="176"/>
      <c r="R258" s="176"/>
      <c r="S258" s="176"/>
      <c r="T258" s="177"/>
      <c r="AT258" s="171" t="s">
        <v>162</v>
      </c>
      <c r="AU258" s="171" t="s">
        <v>82</v>
      </c>
      <c r="AV258" s="13" t="s">
        <v>82</v>
      </c>
      <c r="AW258" s="13" t="s">
        <v>34</v>
      </c>
      <c r="AX258" s="13" t="s">
        <v>72</v>
      </c>
      <c r="AY258" s="171" t="s">
        <v>150</v>
      </c>
    </row>
    <row r="259" spans="2:51" s="13" customFormat="1" ht="11.25">
      <c r="B259" s="170"/>
      <c r="D259" s="166" t="s">
        <v>162</v>
      </c>
      <c r="E259" s="171" t="s">
        <v>3</v>
      </c>
      <c r="F259" s="172" t="s">
        <v>232</v>
      </c>
      <c r="H259" s="173">
        <v>17.850000000000001</v>
      </c>
      <c r="I259" s="174"/>
      <c r="L259" s="170"/>
      <c r="M259" s="175"/>
      <c r="N259" s="176"/>
      <c r="O259" s="176"/>
      <c r="P259" s="176"/>
      <c r="Q259" s="176"/>
      <c r="R259" s="176"/>
      <c r="S259" s="176"/>
      <c r="T259" s="177"/>
      <c r="AT259" s="171" t="s">
        <v>162</v>
      </c>
      <c r="AU259" s="171" t="s">
        <v>82</v>
      </c>
      <c r="AV259" s="13" t="s">
        <v>82</v>
      </c>
      <c r="AW259" s="13" t="s">
        <v>34</v>
      </c>
      <c r="AX259" s="13" t="s">
        <v>72</v>
      </c>
      <c r="AY259" s="171" t="s">
        <v>150</v>
      </c>
    </row>
    <row r="260" spans="2:51" s="13" customFormat="1" ht="11.25">
      <c r="B260" s="170"/>
      <c r="D260" s="166" t="s">
        <v>162</v>
      </c>
      <c r="E260" s="171" t="s">
        <v>3</v>
      </c>
      <c r="F260" s="172" t="s">
        <v>233</v>
      </c>
      <c r="H260" s="173">
        <v>-1.2</v>
      </c>
      <c r="I260" s="174"/>
      <c r="L260" s="170"/>
      <c r="M260" s="175"/>
      <c r="N260" s="176"/>
      <c r="O260" s="176"/>
      <c r="P260" s="176"/>
      <c r="Q260" s="176"/>
      <c r="R260" s="176"/>
      <c r="S260" s="176"/>
      <c r="T260" s="177"/>
      <c r="AT260" s="171" t="s">
        <v>162</v>
      </c>
      <c r="AU260" s="171" t="s">
        <v>82</v>
      </c>
      <c r="AV260" s="13" t="s">
        <v>82</v>
      </c>
      <c r="AW260" s="13" t="s">
        <v>34</v>
      </c>
      <c r="AX260" s="13" t="s">
        <v>72</v>
      </c>
      <c r="AY260" s="171" t="s">
        <v>150</v>
      </c>
    </row>
    <row r="261" spans="2:51" s="13" customFormat="1" ht="11.25">
      <c r="B261" s="170"/>
      <c r="D261" s="166" t="s">
        <v>162</v>
      </c>
      <c r="E261" s="171" t="s">
        <v>3</v>
      </c>
      <c r="F261" s="172" t="s">
        <v>234</v>
      </c>
      <c r="H261" s="173">
        <v>-1.4</v>
      </c>
      <c r="I261" s="174"/>
      <c r="L261" s="170"/>
      <c r="M261" s="175"/>
      <c r="N261" s="176"/>
      <c r="O261" s="176"/>
      <c r="P261" s="176"/>
      <c r="Q261" s="176"/>
      <c r="R261" s="176"/>
      <c r="S261" s="176"/>
      <c r="T261" s="177"/>
      <c r="AT261" s="171" t="s">
        <v>162</v>
      </c>
      <c r="AU261" s="171" t="s">
        <v>82</v>
      </c>
      <c r="AV261" s="13" t="s">
        <v>82</v>
      </c>
      <c r="AW261" s="13" t="s">
        <v>34</v>
      </c>
      <c r="AX261" s="13" t="s">
        <v>72</v>
      </c>
      <c r="AY261" s="171" t="s">
        <v>150</v>
      </c>
    </row>
    <row r="262" spans="2:51" s="13" customFormat="1" ht="11.25">
      <c r="B262" s="170"/>
      <c r="D262" s="166" t="s">
        <v>162</v>
      </c>
      <c r="E262" s="171" t="s">
        <v>3</v>
      </c>
      <c r="F262" s="172" t="s">
        <v>232</v>
      </c>
      <c r="H262" s="173">
        <v>17.850000000000001</v>
      </c>
      <c r="I262" s="174"/>
      <c r="L262" s="170"/>
      <c r="M262" s="175"/>
      <c r="N262" s="176"/>
      <c r="O262" s="176"/>
      <c r="P262" s="176"/>
      <c r="Q262" s="176"/>
      <c r="R262" s="176"/>
      <c r="S262" s="176"/>
      <c r="T262" s="177"/>
      <c r="AT262" s="171" t="s">
        <v>162</v>
      </c>
      <c r="AU262" s="171" t="s">
        <v>82</v>
      </c>
      <c r="AV262" s="13" t="s">
        <v>82</v>
      </c>
      <c r="AW262" s="13" t="s">
        <v>34</v>
      </c>
      <c r="AX262" s="13" t="s">
        <v>72</v>
      </c>
      <c r="AY262" s="171" t="s">
        <v>150</v>
      </c>
    </row>
    <row r="263" spans="2:51" s="13" customFormat="1" ht="11.25">
      <c r="B263" s="170"/>
      <c r="D263" s="166" t="s">
        <v>162</v>
      </c>
      <c r="E263" s="171" t="s">
        <v>3</v>
      </c>
      <c r="F263" s="172" t="s">
        <v>233</v>
      </c>
      <c r="H263" s="173">
        <v>-1.2</v>
      </c>
      <c r="I263" s="174"/>
      <c r="L263" s="170"/>
      <c r="M263" s="175"/>
      <c r="N263" s="176"/>
      <c r="O263" s="176"/>
      <c r="P263" s="176"/>
      <c r="Q263" s="176"/>
      <c r="R263" s="176"/>
      <c r="S263" s="176"/>
      <c r="T263" s="177"/>
      <c r="AT263" s="171" t="s">
        <v>162</v>
      </c>
      <c r="AU263" s="171" t="s">
        <v>82</v>
      </c>
      <c r="AV263" s="13" t="s">
        <v>82</v>
      </c>
      <c r="AW263" s="13" t="s">
        <v>34</v>
      </c>
      <c r="AX263" s="13" t="s">
        <v>72</v>
      </c>
      <c r="AY263" s="171" t="s">
        <v>150</v>
      </c>
    </row>
    <row r="264" spans="2:51" s="13" customFormat="1" ht="11.25">
      <c r="B264" s="170"/>
      <c r="D264" s="166" t="s">
        <v>162</v>
      </c>
      <c r="E264" s="171" t="s">
        <v>3</v>
      </c>
      <c r="F264" s="172" t="s">
        <v>234</v>
      </c>
      <c r="H264" s="173">
        <v>-1.4</v>
      </c>
      <c r="I264" s="174"/>
      <c r="L264" s="170"/>
      <c r="M264" s="175"/>
      <c r="N264" s="176"/>
      <c r="O264" s="176"/>
      <c r="P264" s="176"/>
      <c r="Q264" s="176"/>
      <c r="R264" s="176"/>
      <c r="S264" s="176"/>
      <c r="T264" s="177"/>
      <c r="AT264" s="171" t="s">
        <v>162</v>
      </c>
      <c r="AU264" s="171" t="s">
        <v>82</v>
      </c>
      <c r="AV264" s="13" t="s">
        <v>82</v>
      </c>
      <c r="AW264" s="13" t="s">
        <v>34</v>
      </c>
      <c r="AX264" s="13" t="s">
        <v>72</v>
      </c>
      <c r="AY264" s="171" t="s">
        <v>150</v>
      </c>
    </row>
    <row r="265" spans="2:51" s="13" customFormat="1" ht="11.25">
      <c r="B265" s="170"/>
      <c r="D265" s="166" t="s">
        <v>162</v>
      </c>
      <c r="E265" s="171" t="s">
        <v>3</v>
      </c>
      <c r="F265" s="172" t="s">
        <v>235</v>
      </c>
      <c r="H265" s="173">
        <v>61.95</v>
      </c>
      <c r="I265" s="174"/>
      <c r="L265" s="170"/>
      <c r="M265" s="175"/>
      <c r="N265" s="176"/>
      <c r="O265" s="176"/>
      <c r="P265" s="176"/>
      <c r="Q265" s="176"/>
      <c r="R265" s="176"/>
      <c r="S265" s="176"/>
      <c r="T265" s="177"/>
      <c r="AT265" s="171" t="s">
        <v>162</v>
      </c>
      <c r="AU265" s="171" t="s">
        <v>82</v>
      </c>
      <c r="AV265" s="13" t="s">
        <v>82</v>
      </c>
      <c r="AW265" s="13" t="s">
        <v>34</v>
      </c>
      <c r="AX265" s="13" t="s">
        <v>72</v>
      </c>
      <c r="AY265" s="171" t="s">
        <v>150</v>
      </c>
    </row>
    <row r="266" spans="2:51" s="13" customFormat="1" ht="11.25">
      <c r="B266" s="170"/>
      <c r="D266" s="166" t="s">
        <v>162</v>
      </c>
      <c r="E266" s="171" t="s">
        <v>3</v>
      </c>
      <c r="F266" s="172" t="s">
        <v>229</v>
      </c>
      <c r="H266" s="173">
        <v>-2.2000000000000002</v>
      </c>
      <c r="I266" s="174"/>
      <c r="L266" s="170"/>
      <c r="M266" s="175"/>
      <c r="N266" s="176"/>
      <c r="O266" s="176"/>
      <c r="P266" s="176"/>
      <c r="Q266" s="176"/>
      <c r="R266" s="176"/>
      <c r="S266" s="176"/>
      <c r="T266" s="177"/>
      <c r="AT266" s="171" t="s">
        <v>162</v>
      </c>
      <c r="AU266" s="171" t="s">
        <v>82</v>
      </c>
      <c r="AV266" s="13" t="s">
        <v>82</v>
      </c>
      <c r="AW266" s="13" t="s">
        <v>34</v>
      </c>
      <c r="AX266" s="13" t="s">
        <v>72</v>
      </c>
      <c r="AY266" s="171" t="s">
        <v>150</v>
      </c>
    </row>
    <row r="267" spans="2:51" s="13" customFormat="1" ht="11.25">
      <c r="B267" s="170"/>
      <c r="D267" s="166" t="s">
        <v>162</v>
      </c>
      <c r="E267" s="171" t="s">
        <v>3</v>
      </c>
      <c r="F267" s="172" t="s">
        <v>230</v>
      </c>
      <c r="H267" s="173">
        <v>-3.39</v>
      </c>
      <c r="I267" s="174"/>
      <c r="L267" s="170"/>
      <c r="M267" s="175"/>
      <c r="N267" s="176"/>
      <c r="O267" s="176"/>
      <c r="P267" s="176"/>
      <c r="Q267" s="176"/>
      <c r="R267" s="176"/>
      <c r="S267" s="176"/>
      <c r="T267" s="177"/>
      <c r="AT267" s="171" t="s">
        <v>162</v>
      </c>
      <c r="AU267" s="171" t="s">
        <v>82</v>
      </c>
      <c r="AV267" s="13" t="s">
        <v>82</v>
      </c>
      <c r="AW267" s="13" t="s">
        <v>34</v>
      </c>
      <c r="AX267" s="13" t="s">
        <v>72</v>
      </c>
      <c r="AY267" s="171" t="s">
        <v>150</v>
      </c>
    </row>
    <row r="268" spans="2:51" s="13" customFormat="1" ht="11.25">
      <c r="B268" s="170"/>
      <c r="D268" s="166" t="s">
        <v>162</v>
      </c>
      <c r="E268" s="171" t="s">
        <v>3</v>
      </c>
      <c r="F268" s="172" t="s">
        <v>236</v>
      </c>
      <c r="H268" s="173">
        <v>70.349999999999994</v>
      </c>
      <c r="I268" s="174"/>
      <c r="L268" s="170"/>
      <c r="M268" s="175"/>
      <c r="N268" s="176"/>
      <c r="O268" s="176"/>
      <c r="P268" s="176"/>
      <c r="Q268" s="176"/>
      <c r="R268" s="176"/>
      <c r="S268" s="176"/>
      <c r="T268" s="177"/>
      <c r="AT268" s="171" t="s">
        <v>162</v>
      </c>
      <c r="AU268" s="171" t="s">
        <v>82</v>
      </c>
      <c r="AV268" s="13" t="s">
        <v>82</v>
      </c>
      <c r="AW268" s="13" t="s">
        <v>34</v>
      </c>
      <c r="AX268" s="13" t="s">
        <v>72</v>
      </c>
      <c r="AY268" s="171" t="s">
        <v>150</v>
      </c>
    </row>
    <row r="269" spans="2:51" s="13" customFormat="1" ht="11.25">
      <c r="B269" s="170"/>
      <c r="D269" s="166" t="s">
        <v>162</v>
      </c>
      <c r="E269" s="171" t="s">
        <v>3</v>
      </c>
      <c r="F269" s="172" t="s">
        <v>229</v>
      </c>
      <c r="H269" s="173">
        <v>-2.2000000000000002</v>
      </c>
      <c r="I269" s="174"/>
      <c r="L269" s="170"/>
      <c r="M269" s="175"/>
      <c r="N269" s="176"/>
      <c r="O269" s="176"/>
      <c r="P269" s="176"/>
      <c r="Q269" s="176"/>
      <c r="R269" s="176"/>
      <c r="S269" s="176"/>
      <c r="T269" s="177"/>
      <c r="AT269" s="171" t="s">
        <v>162</v>
      </c>
      <c r="AU269" s="171" t="s">
        <v>82</v>
      </c>
      <c r="AV269" s="13" t="s">
        <v>82</v>
      </c>
      <c r="AW269" s="13" t="s">
        <v>34</v>
      </c>
      <c r="AX269" s="13" t="s">
        <v>72</v>
      </c>
      <c r="AY269" s="171" t="s">
        <v>150</v>
      </c>
    </row>
    <row r="270" spans="2:51" s="13" customFormat="1" ht="11.25">
      <c r="B270" s="170"/>
      <c r="D270" s="166" t="s">
        <v>162</v>
      </c>
      <c r="E270" s="171" t="s">
        <v>3</v>
      </c>
      <c r="F270" s="172" t="s">
        <v>237</v>
      </c>
      <c r="H270" s="173">
        <v>-5.07</v>
      </c>
      <c r="I270" s="174"/>
      <c r="L270" s="170"/>
      <c r="M270" s="175"/>
      <c r="N270" s="176"/>
      <c r="O270" s="176"/>
      <c r="P270" s="176"/>
      <c r="Q270" s="176"/>
      <c r="R270" s="176"/>
      <c r="S270" s="176"/>
      <c r="T270" s="177"/>
      <c r="AT270" s="171" t="s">
        <v>162</v>
      </c>
      <c r="AU270" s="171" t="s">
        <v>82</v>
      </c>
      <c r="AV270" s="13" t="s">
        <v>82</v>
      </c>
      <c r="AW270" s="13" t="s">
        <v>34</v>
      </c>
      <c r="AX270" s="13" t="s">
        <v>72</v>
      </c>
      <c r="AY270" s="171" t="s">
        <v>150</v>
      </c>
    </row>
    <row r="271" spans="2:51" s="13" customFormat="1" ht="11.25">
      <c r="B271" s="170"/>
      <c r="D271" s="166" t="s">
        <v>162</v>
      </c>
      <c r="E271" s="171" t="s">
        <v>3</v>
      </c>
      <c r="F271" s="172" t="s">
        <v>238</v>
      </c>
      <c r="H271" s="173">
        <v>154.41999999999999</v>
      </c>
      <c r="I271" s="174"/>
      <c r="L271" s="170"/>
      <c r="M271" s="175"/>
      <c r="N271" s="176"/>
      <c r="O271" s="176"/>
      <c r="P271" s="176"/>
      <c r="Q271" s="176"/>
      <c r="R271" s="176"/>
      <c r="S271" s="176"/>
      <c r="T271" s="177"/>
      <c r="AT271" s="171" t="s">
        <v>162</v>
      </c>
      <c r="AU271" s="171" t="s">
        <v>82</v>
      </c>
      <c r="AV271" s="13" t="s">
        <v>82</v>
      </c>
      <c r="AW271" s="13" t="s">
        <v>34</v>
      </c>
      <c r="AX271" s="13" t="s">
        <v>72</v>
      </c>
      <c r="AY271" s="171" t="s">
        <v>150</v>
      </c>
    </row>
    <row r="272" spans="2:51" s="13" customFormat="1" ht="11.25">
      <c r="B272" s="170"/>
      <c r="D272" s="166" t="s">
        <v>162</v>
      </c>
      <c r="E272" s="171" t="s">
        <v>3</v>
      </c>
      <c r="F272" s="172" t="s">
        <v>239</v>
      </c>
      <c r="H272" s="173">
        <v>-3.2450000000000001</v>
      </c>
      <c r="I272" s="174"/>
      <c r="L272" s="170"/>
      <c r="M272" s="175"/>
      <c r="N272" s="176"/>
      <c r="O272" s="176"/>
      <c r="P272" s="176"/>
      <c r="Q272" s="176"/>
      <c r="R272" s="176"/>
      <c r="S272" s="176"/>
      <c r="T272" s="177"/>
      <c r="AT272" s="171" t="s">
        <v>162</v>
      </c>
      <c r="AU272" s="171" t="s">
        <v>82</v>
      </c>
      <c r="AV272" s="13" t="s">
        <v>82</v>
      </c>
      <c r="AW272" s="13" t="s">
        <v>34</v>
      </c>
      <c r="AX272" s="13" t="s">
        <v>72</v>
      </c>
      <c r="AY272" s="171" t="s">
        <v>150</v>
      </c>
    </row>
    <row r="273" spans="2:51" s="13" customFormat="1" ht="11.25">
      <c r="B273" s="170"/>
      <c r="D273" s="166" t="s">
        <v>162</v>
      </c>
      <c r="E273" s="171" t="s">
        <v>3</v>
      </c>
      <c r="F273" s="172" t="s">
        <v>240</v>
      </c>
      <c r="H273" s="173">
        <v>-8.8000000000000007</v>
      </c>
      <c r="I273" s="174"/>
      <c r="L273" s="170"/>
      <c r="M273" s="175"/>
      <c r="N273" s="176"/>
      <c r="O273" s="176"/>
      <c r="P273" s="176"/>
      <c r="Q273" s="176"/>
      <c r="R273" s="176"/>
      <c r="S273" s="176"/>
      <c r="T273" s="177"/>
      <c r="AT273" s="171" t="s">
        <v>162</v>
      </c>
      <c r="AU273" s="171" t="s">
        <v>82</v>
      </c>
      <c r="AV273" s="13" t="s">
        <v>82</v>
      </c>
      <c r="AW273" s="13" t="s">
        <v>34</v>
      </c>
      <c r="AX273" s="13" t="s">
        <v>72</v>
      </c>
      <c r="AY273" s="171" t="s">
        <v>150</v>
      </c>
    </row>
    <row r="274" spans="2:51" s="13" customFormat="1" ht="11.25">
      <c r="B274" s="170"/>
      <c r="D274" s="166" t="s">
        <v>162</v>
      </c>
      <c r="E274" s="171" t="s">
        <v>3</v>
      </c>
      <c r="F274" s="172" t="s">
        <v>241</v>
      </c>
      <c r="H274" s="173">
        <v>-2.8</v>
      </c>
      <c r="I274" s="174"/>
      <c r="L274" s="170"/>
      <c r="M274" s="175"/>
      <c r="N274" s="176"/>
      <c r="O274" s="176"/>
      <c r="P274" s="176"/>
      <c r="Q274" s="176"/>
      <c r="R274" s="176"/>
      <c r="S274" s="176"/>
      <c r="T274" s="177"/>
      <c r="AT274" s="171" t="s">
        <v>162</v>
      </c>
      <c r="AU274" s="171" t="s">
        <v>82</v>
      </c>
      <c r="AV274" s="13" t="s">
        <v>82</v>
      </c>
      <c r="AW274" s="13" t="s">
        <v>34</v>
      </c>
      <c r="AX274" s="13" t="s">
        <v>72</v>
      </c>
      <c r="AY274" s="171" t="s">
        <v>150</v>
      </c>
    </row>
    <row r="275" spans="2:51" s="13" customFormat="1" ht="11.25">
      <c r="B275" s="170"/>
      <c r="D275" s="166" t="s">
        <v>162</v>
      </c>
      <c r="E275" s="171" t="s">
        <v>3</v>
      </c>
      <c r="F275" s="172" t="s">
        <v>242</v>
      </c>
      <c r="H275" s="173">
        <v>-1.6</v>
      </c>
      <c r="I275" s="174"/>
      <c r="L275" s="170"/>
      <c r="M275" s="175"/>
      <c r="N275" s="176"/>
      <c r="O275" s="176"/>
      <c r="P275" s="176"/>
      <c r="Q275" s="176"/>
      <c r="R275" s="176"/>
      <c r="S275" s="176"/>
      <c r="T275" s="177"/>
      <c r="AT275" s="171" t="s">
        <v>162</v>
      </c>
      <c r="AU275" s="171" t="s">
        <v>82</v>
      </c>
      <c r="AV275" s="13" t="s">
        <v>82</v>
      </c>
      <c r="AW275" s="13" t="s">
        <v>34</v>
      </c>
      <c r="AX275" s="13" t="s">
        <v>72</v>
      </c>
      <c r="AY275" s="171" t="s">
        <v>150</v>
      </c>
    </row>
    <row r="276" spans="2:51" s="13" customFormat="1" ht="11.25">
      <c r="B276" s="170"/>
      <c r="D276" s="166" t="s">
        <v>162</v>
      </c>
      <c r="E276" s="171" t="s">
        <v>3</v>
      </c>
      <c r="F276" s="172" t="s">
        <v>243</v>
      </c>
      <c r="H276" s="173">
        <v>-6.25</v>
      </c>
      <c r="I276" s="174"/>
      <c r="L276" s="170"/>
      <c r="M276" s="175"/>
      <c r="N276" s="176"/>
      <c r="O276" s="176"/>
      <c r="P276" s="176"/>
      <c r="Q276" s="176"/>
      <c r="R276" s="176"/>
      <c r="S276" s="176"/>
      <c r="T276" s="177"/>
      <c r="AT276" s="171" t="s">
        <v>162</v>
      </c>
      <c r="AU276" s="171" t="s">
        <v>82</v>
      </c>
      <c r="AV276" s="13" t="s">
        <v>82</v>
      </c>
      <c r="AW276" s="13" t="s">
        <v>34</v>
      </c>
      <c r="AX276" s="13" t="s">
        <v>72</v>
      </c>
      <c r="AY276" s="171" t="s">
        <v>150</v>
      </c>
    </row>
    <row r="277" spans="2:51" s="13" customFormat="1" ht="11.25">
      <c r="B277" s="170"/>
      <c r="D277" s="166" t="s">
        <v>162</v>
      </c>
      <c r="E277" s="171" t="s">
        <v>3</v>
      </c>
      <c r="F277" s="172" t="s">
        <v>244</v>
      </c>
      <c r="H277" s="173">
        <v>-5.3250000000000002</v>
      </c>
      <c r="I277" s="174"/>
      <c r="L277" s="170"/>
      <c r="M277" s="175"/>
      <c r="N277" s="176"/>
      <c r="O277" s="176"/>
      <c r="P277" s="176"/>
      <c r="Q277" s="176"/>
      <c r="R277" s="176"/>
      <c r="S277" s="176"/>
      <c r="T277" s="177"/>
      <c r="AT277" s="171" t="s">
        <v>162</v>
      </c>
      <c r="AU277" s="171" t="s">
        <v>82</v>
      </c>
      <c r="AV277" s="13" t="s">
        <v>82</v>
      </c>
      <c r="AW277" s="13" t="s">
        <v>34</v>
      </c>
      <c r="AX277" s="13" t="s">
        <v>72</v>
      </c>
      <c r="AY277" s="171" t="s">
        <v>150</v>
      </c>
    </row>
    <row r="278" spans="2:51" s="13" customFormat="1" ht="11.25">
      <c r="B278" s="170"/>
      <c r="D278" s="166" t="s">
        <v>162</v>
      </c>
      <c r="E278" s="171" t="s">
        <v>3</v>
      </c>
      <c r="F278" s="172" t="s">
        <v>245</v>
      </c>
      <c r="H278" s="173">
        <v>61.32</v>
      </c>
      <c r="I278" s="174"/>
      <c r="L278" s="170"/>
      <c r="M278" s="175"/>
      <c r="N278" s="176"/>
      <c r="O278" s="176"/>
      <c r="P278" s="176"/>
      <c r="Q278" s="176"/>
      <c r="R278" s="176"/>
      <c r="S278" s="176"/>
      <c r="T278" s="177"/>
      <c r="AT278" s="171" t="s">
        <v>162</v>
      </c>
      <c r="AU278" s="171" t="s">
        <v>82</v>
      </c>
      <c r="AV278" s="13" t="s">
        <v>82</v>
      </c>
      <c r="AW278" s="13" t="s">
        <v>34</v>
      </c>
      <c r="AX278" s="13" t="s">
        <v>72</v>
      </c>
      <c r="AY278" s="171" t="s">
        <v>150</v>
      </c>
    </row>
    <row r="279" spans="2:51" s="13" customFormat="1" ht="11.25">
      <c r="B279" s="170"/>
      <c r="D279" s="166" t="s">
        <v>162</v>
      </c>
      <c r="E279" s="171" t="s">
        <v>3</v>
      </c>
      <c r="F279" s="172" t="s">
        <v>242</v>
      </c>
      <c r="H279" s="173">
        <v>-1.6</v>
      </c>
      <c r="I279" s="174"/>
      <c r="L279" s="170"/>
      <c r="M279" s="175"/>
      <c r="N279" s="176"/>
      <c r="O279" s="176"/>
      <c r="P279" s="176"/>
      <c r="Q279" s="176"/>
      <c r="R279" s="176"/>
      <c r="S279" s="176"/>
      <c r="T279" s="177"/>
      <c r="AT279" s="171" t="s">
        <v>162</v>
      </c>
      <c r="AU279" s="171" t="s">
        <v>82</v>
      </c>
      <c r="AV279" s="13" t="s">
        <v>82</v>
      </c>
      <c r="AW279" s="13" t="s">
        <v>34</v>
      </c>
      <c r="AX279" s="13" t="s">
        <v>72</v>
      </c>
      <c r="AY279" s="171" t="s">
        <v>150</v>
      </c>
    </row>
    <row r="280" spans="2:51" s="13" customFormat="1" ht="11.25">
      <c r="B280" s="170"/>
      <c r="D280" s="166" t="s">
        <v>162</v>
      </c>
      <c r="E280" s="171" t="s">
        <v>3</v>
      </c>
      <c r="F280" s="172" t="s">
        <v>246</v>
      </c>
      <c r="H280" s="173">
        <v>-3.5720000000000001</v>
      </c>
      <c r="I280" s="174"/>
      <c r="L280" s="170"/>
      <c r="M280" s="175"/>
      <c r="N280" s="176"/>
      <c r="O280" s="176"/>
      <c r="P280" s="176"/>
      <c r="Q280" s="176"/>
      <c r="R280" s="176"/>
      <c r="S280" s="176"/>
      <c r="T280" s="177"/>
      <c r="AT280" s="171" t="s">
        <v>162</v>
      </c>
      <c r="AU280" s="171" t="s">
        <v>82</v>
      </c>
      <c r="AV280" s="13" t="s">
        <v>82</v>
      </c>
      <c r="AW280" s="13" t="s">
        <v>34</v>
      </c>
      <c r="AX280" s="13" t="s">
        <v>72</v>
      </c>
      <c r="AY280" s="171" t="s">
        <v>150</v>
      </c>
    </row>
    <row r="281" spans="2:51" s="13" customFormat="1" ht="11.25">
      <c r="B281" s="170"/>
      <c r="D281" s="166" t="s">
        <v>162</v>
      </c>
      <c r="E281" s="171" t="s">
        <v>3</v>
      </c>
      <c r="F281" s="172" t="s">
        <v>247</v>
      </c>
      <c r="H281" s="173">
        <v>54.32</v>
      </c>
      <c r="I281" s="174"/>
      <c r="L281" s="170"/>
      <c r="M281" s="175"/>
      <c r="N281" s="176"/>
      <c r="O281" s="176"/>
      <c r="P281" s="176"/>
      <c r="Q281" s="176"/>
      <c r="R281" s="176"/>
      <c r="S281" s="176"/>
      <c r="T281" s="177"/>
      <c r="AT281" s="171" t="s">
        <v>162</v>
      </c>
      <c r="AU281" s="171" t="s">
        <v>82</v>
      </c>
      <c r="AV281" s="13" t="s">
        <v>82</v>
      </c>
      <c r="AW281" s="13" t="s">
        <v>34</v>
      </c>
      <c r="AX281" s="13" t="s">
        <v>72</v>
      </c>
      <c r="AY281" s="171" t="s">
        <v>150</v>
      </c>
    </row>
    <row r="282" spans="2:51" s="13" customFormat="1" ht="11.25">
      <c r="B282" s="170"/>
      <c r="D282" s="166" t="s">
        <v>162</v>
      </c>
      <c r="E282" s="171" t="s">
        <v>3</v>
      </c>
      <c r="F282" s="172" t="s">
        <v>234</v>
      </c>
      <c r="H282" s="173">
        <v>-1.4</v>
      </c>
      <c r="I282" s="174"/>
      <c r="L282" s="170"/>
      <c r="M282" s="175"/>
      <c r="N282" s="176"/>
      <c r="O282" s="176"/>
      <c r="P282" s="176"/>
      <c r="Q282" s="176"/>
      <c r="R282" s="176"/>
      <c r="S282" s="176"/>
      <c r="T282" s="177"/>
      <c r="AT282" s="171" t="s">
        <v>162</v>
      </c>
      <c r="AU282" s="171" t="s">
        <v>82</v>
      </c>
      <c r="AV282" s="13" t="s">
        <v>82</v>
      </c>
      <c r="AW282" s="13" t="s">
        <v>34</v>
      </c>
      <c r="AX282" s="13" t="s">
        <v>72</v>
      </c>
      <c r="AY282" s="171" t="s">
        <v>150</v>
      </c>
    </row>
    <row r="283" spans="2:51" s="13" customFormat="1" ht="11.25">
      <c r="B283" s="170"/>
      <c r="D283" s="166" t="s">
        <v>162</v>
      </c>
      <c r="E283" s="171" t="s">
        <v>3</v>
      </c>
      <c r="F283" s="172" t="s">
        <v>248</v>
      </c>
      <c r="H283" s="173">
        <v>-0.48</v>
      </c>
      <c r="I283" s="174"/>
      <c r="L283" s="170"/>
      <c r="M283" s="175"/>
      <c r="N283" s="176"/>
      <c r="O283" s="176"/>
      <c r="P283" s="176"/>
      <c r="Q283" s="176"/>
      <c r="R283" s="176"/>
      <c r="S283" s="176"/>
      <c r="T283" s="177"/>
      <c r="AT283" s="171" t="s">
        <v>162</v>
      </c>
      <c r="AU283" s="171" t="s">
        <v>82</v>
      </c>
      <c r="AV283" s="13" t="s">
        <v>82</v>
      </c>
      <c r="AW283" s="13" t="s">
        <v>34</v>
      </c>
      <c r="AX283" s="13" t="s">
        <v>72</v>
      </c>
      <c r="AY283" s="171" t="s">
        <v>150</v>
      </c>
    </row>
    <row r="284" spans="2:51" s="13" customFormat="1" ht="11.25">
      <c r="B284" s="170"/>
      <c r="D284" s="166" t="s">
        <v>162</v>
      </c>
      <c r="E284" s="171" t="s">
        <v>3</v>
      </c>
      <c r="F284" s="172" t="s">
        <v>249</v>
      </c>
      <c r="H284" s="173">
        <v>62.51</v>
      </c>
      <c r="I284" s="174"/>
      <c r="L284" s="170"/>
      <c r="M284" s="175"/>
      <c r="N284" s="176"/>
      <c r="O284" s="176"/>
      <c r="P284" s="176"/>
      <c r="Q284" s="176"/>
      <c r="R284" s="176"/>
      <c r="S284" s="176"/>
      <c r="T284" s="177"/>
      <c r="AT284" s="171" t="s">
        <v>162</v>
      </c>
      <c r="AU284" s="171" t="s">
        <v>82</v>
      </c>
      <c r="AV284" s="13" t="s">
        <v>82</v>
      </c>
      <c r="AW284" s="13" t="s">
        <v>34</v>
      </c>
      <c r="AX284" s="13" t="s">
        <v>72</v>
      </c>
      <c r="AY284" s="171" t="s">
        <v>150</v>
      </c>
    </row>
    <row r="285" spans="2:51" s="13" customFormat="1" ht="11.25">
      <c r="B285" s="170"/>
      <c r="D285" s="166" t="s">
        <v>162</v>
      </c>
      <c r="E285" s="171" t="s">
        <v>3</v>
      </c>
      <c r="F285" s="172" t="s">
        <v>229</v>
      </c>
      <c r="H285" s="173">
        <v>-2.2000000000000002</v>
      </c>
      <c r="I285" s="174"/>
      <c r="L285" s="170"/>
      <c r="M285" s="175"/>
      <c r="N285" s="176"/>
      <c r="O285" s="176"/>
      <c r="P285" s="176"/>
      <c r="Q285" s="176"/>
      <c r="R285" s="176"/>
      <c r="S285" s="176"/>
      <c r="T285" s="177"/>
      <c r="AT285" s="171" t="s">
        <v>162</v>
      </c>
      <c r="AU285" s="171" t="s">
        <v>82</v>
      </c>
      <c r="AV285" s="13" t="s">
        <v>82</v>
      </c>
      <c r="AW285" s="13" t="s">
        <v>34</v>
      </c>
      <c r="AX285" s="13" t="s">
        <v>72</v>
      </c>
      <c r="AY285" s="171" t="s">
        <v>150</v>
      </c>
    </row>
    <row r="286" spans="2:51" s="13" customFormat="1" ht="11.25">
      <c r="B286" s="170"/>
      <c r="D286" s="166" t="s">
        <v>162</v>
      </c>
      <c r="E286" s="171" t="s">
        <v>3</v>
      </c>
      <c r="F286" s="172" t="s">
        <v>242</v>
      </c>
      <c r="H286" s="173">
        <v>-1.6</v>
      </c>
      <c r="I286" s="174"/>
      <c r="L286" s="170"/>
      <c r="M286" s="175"/>
      <c r="N286" s="176"/>
      <c r="O286" s="176"/>
      <c r="P286" s="176"/>
      <c r="Q286" s="176"/>
      <c r="R286" s="176"/>
      <c r="S286" s="176"/>
      <c r="T286" s="177"/>
      <c r="AT286" s="171" t="s">
        <v>162</v>
      </c>
      <c r="AU286" s="171" t="s">
        <v>82</v>
      </c>
      <c r="AV286" s="13" t="s">
        <v>82</v>
      </c>
      <c r="AW286" s="13" t="s">
        <v>34</v>
      </c>
      <c r="AX286" s="13" t="s">
        <v>72</v>
      </c>
      <c r="AY286" s="171" t="s">
        <v>150</v>
      </c>
    </row>
    <row r="287" spans="2:51" s="13" customFormat="1" ht="11.25">
      <c r="B287" s="170"/>
      <c r="D287" s="166" t="s">
        <v>162</v>
      </c>
      <c r="E287" s="171" t="s">
        <v>3</v>
      </c>
      <c r="F287" s="172" t="s">
        <v>250</v>
      </c>
      <c r="H287" s="173">
        <v>-1.92</v>
      </c>
      <c r="I287" s="174"/>
      <c r="L287" s="170"/>
      <c r="M287" s="175"/>
      <c r="N287" s="176"/>
      <c r="O287" s="176"/>
      <c r="P287" s="176"/>
      <c r="Q287" s="176"/>
      <c r="R287" s="176"/>
      <c r="S287" s="176"/>
      <c r="T287" s="177"/>
      <c r="AT287" s="171" t="s">
        <v>162</v>
      </c>
      <c r="AU287" s="171" t="s">
        <v>82</v>
      </c>
      <c r="AV287" s="13" t="s">
        <v>82</v>
      </c>
      <c r="AW287" s="13" t="s">
        <v>34</v>
      </c>
      <c r="AX287" s="13" t="s">
        <v>72</v>
      </c>
      <c r="AY287" s="171" t="s">
        <v>150</v>
      </c>
    </row>
    <row r="288" spans="2:51" s="13" customFormat="1" ht="11.25">
      <c r="B288" s="170"/>
      <c r="D288" s="166" t="s">
        <v>162</v>
      </c>
      <c r="E288" s="171" t="s">
        <v>3</v>
      </c>
      <c r="F288" s="172" t="s">
        <v>251</v>
      </c>
      <c r="H288" s="173">
        <v>-0.24</v>
      </c>
      <c r="I288" s="174"/>
      <c r="L288" s="170"/>
      <c r="M288" s="175"/>
      <c r="N288" s="176"/>
      <c r="O288" s="176"/>
      <c r="P288" s="176"/>
      <c r="Q288" s="176"/>
      <c r="R288" s="176"/>
      <c r="S288" s="176"/>
      <c r="T288" s="177"/>
      <c r="AT288" s="171" t="s">
        <v>162</v>
      </c>
      <c r="AU288" s="171" t="s">
        <v>82</v>
      </c>
      <c r="AV288" s="13" t="s">
        <v>82</v>
      </c>
      <c r="AW288" s="13" t="s">
        <v>34</v>
      </c>
      <c r="AX288" s="13" t="s">
        <v>72</v>
      </c>
      <c r="AY288" s="171" t="s">
        <v>150</v>
      </c>
    </row>
    <row r="289" spans="2:51" s="13" customFormat="1" ht="11.25">
      <c r="B289" s="170"/>
      <c r="D289" s="166" t="s">
        <v>162</v>
      </c>
      <c r="E289" s="171" t="s">
        <v>3</v>
      </c>
      <c r="F289" s="172" t="s">
        <v>252</v>
      </c>
      <c r="H289" s="173">
        <v>63.91</v>
      </c>
      <c r="I289" s="174"/>
      <c r="L289" s="170"/>
      <c r="M289" s="175"/>
      <c r="N289" s="176"/>
      <c r="O289" s="176"/>
      <c r="P289" s="176"/>
      <c r="Q289" s="176"/>
      <c r="R289" s="176"/>
      <c r="S289" s="176"/>
      <c r="T289" s="177"/>
      <c r="AT289" s="171" t="s">
        <v>162</v>
      </c>
      <c r="AU289" s="171" t="s">
        <v>82</v>
      </c>
      <c r="AV289" s="13" t="s">
        <v>82</v>
      </c>
      <c r="AW289" s="13" t="s">
        <v>34</v>
      </c>
      <c r="AX289" s="13" t="s">
        <v>72</v>
      </c>
      <c r="AY289" s="171" t="s">
        <v>150</v>
      </c>
    </row>
    <row r="290" spans="2:51" s="13" customFormat="1" ht="11.25">
      <c r="B290" s="170"/>
      <c r="D290" s="166" t="s">
        <v>162</v>
      </c>
      <c r="E290" s="171" t="s">
        <v>3</v>
      </c>
      <c r="F290" s="172" t="s">
        <v>229</v>
      </c>
      <c r="H290" s="173">
        <v>-2.2000000000000002</v>
      </c>
      <c r="I290" s="174"/>
      <c r="L290" s="170"/>
      <c r="M290" s="175"/>
      <c r="N290" s="176"/>
      <c r="O290" s="176"/>
      <c r="P290" s="176"/>
      <c r="Q290" s="176"/>
      <c r="R290" s="176"/>
      <c r="S290" s="176"/>
      <c r="T290" s="177"/>
      <c r="AT290" s="171" t="s">
        <v>162</v>
      </c>
      <c r="AU290" s="171" t="s">
        <v>82</v>
      </c>
      <c r="AV290" s="13" t="s">
        <v>82</v>
      </c>
      <c r="AW290" s="13" t="s">
        <v>34</v>
      </c>
      <c r="AX290" s="13" t="s">
        <v>72</v>
      </c>
      <c r="AY290" s="171" t="s">
        <v>150</v>
      </c>
    </row>
    <row r="291" spans="2:51" s="13" customFormat="1" ht="11.25">
      <c r="B291" s="170"/>
      <c r="D291" s="166" t="s">
        <v>162</v>
      </c>
      <c r="E291" s="171" t="s">
        <v>3</v>
      </c>
      <c r="F291" s="172" t="s">
        <v>242</v>
      </c>
      <c r="H291" s="173">
        <v>-1.6</v>
      </c>
      <c r="I291" s="174"/>
      <c r="L291" s="170"/>
      <c r="M291" s="175"/>
      <c r="N291" s="176"/>
      <c r="O291" s="176"/>
      <c r="P291" s="176"/>
      <c r="Q291" s="176"/>
      <c r="R291" s="176"/>
      <c r="S291" s="176"/>
      <c r="T291" s="177"/>
      <c r="AT291" s="171" t="s">
        <v>162</v>
      </c>
      <c r="AU291" s="171" t="s">
        <v>82</v>
      </c>
      <c r="AV291" s="13" t="s">
        <v>82</v>
      </c>
      <c r="AW291" s="13" t="s">
        <v>34</v>
      </c>
      <c r="AX291" s="13" t="s">
        <v>72</v>
      </c>
      <c r="AY291" s="171" t="s">
        <v>150</v>
      </c>
    </row>
    <row r="292" spans="2:51" s="13" customFormat="1" ht="11.25">
      <c r="B292" s="170"/>
      <c r="D292" s="166" t="s">
        <v>162</v>
      </c>
      <c r="E292" s="171" t="s">
        <v>3</v>
      </c>
      <c r="F292" s="172" t="s">
        <v>230</v>
      </c>
      <c r="H292" s="173">
        <v>-3.39</v>
      </c>
      <c r="I292" s="174"/>
      <c r="L292" s="170"/>
      <c r="M292" s="175"/>
      <c r="N292" s="176"/>
      <c r="O292" s="176"/>
      <c r="P292" s="176"/>
      <c r="Q292" s="176"/>
      <c r="R292" s="176"/>
      <c r="S292" s="176"/>
      <c r="T292" s="177"/>
      <c r="AT292" s="171" t="s">
        <v>162</v>
      </c>
      <c r="AU292" s="171" t="s">
        <v>82</v>
      </c>
      <c r="AV292" s="13" t="s">
        <v>82</v>
      </c>
      <c r="AW292" s="13" t="s">
        <v>34</v>
      </c>
      <c r="AX292" s="13" t="s">
        <v>72</v>
      </c>
      <c r="AY292" s="171" t="s">
        <v>150</v>
      </c>
    </row>
    <row r="293" spans="2:51" s="13" customFormat="1" ht="11.25">
      <c r="B293" s="170"/>
      <c r="D293" s="166" t="s">
        <v>162</v>
      </c>
      <c r="E293" s="171" t="s">
        <v>3</v>
      </c>
      <c r="F293" s="172" t="s">
        <v>253</v>
      </c>
      <c r="H293" s="173">
        <v>165.41</v>
      </c>
      <c r="I293" s="174"/>
      <c r="L293" s="170"/>
      <c r="M293" s="175"/>
      <c r="N293" s="176"/>
      <c r="O293" s="176"/>
      <c r="P293" s="176"/>
      <c r="Q293" s="176"/>
      <c r="R293" s="176"/>
      <c r="S293" s="176"/>
      <c r="T293" s="177"/>
      <c r="AT293" s="171" t="s">
        <v>162</v>
      </c>
      <c r="AU293" s="171" t="s">
        <v>82</v>
      </c>
      <c r="AV293" s="13" t="s">
        <v>82</v>
      </c>
      <c r="AW293" s="13" t="s">
        <v>34</v>
      </c>
      <c r="AX293" s="13" t="s">
        <v>72</v>
      </c>
      <c r="AY293" s="171" t="s">
        <v>150</v>
      </c>
    </row>
    <row r="294" spans="2:51" s="13" customFormat="1" ht="11.25">
      <c r="B294" s="170"/>
      <c r="D294" s="166" t="s">
        <v>162</v>
      </c>
      <c r="E294" s="171" t="s">
        <v>3</v>
      </c>
      <c r="F294" s="172" t="s">
        <v>254</v>
      </c>
      <c r="H294" s="173">
        <v>-3.78</v>
      </c>
      <c r="I294" s="174"/>
      <c r="L294" s="170"/>
      <c r="M294" s="175"/>
      <c r="N294" s="176"/>
      <c r="O294" s="176"/>
      <c r="P294" s="176"/>
      <c r="Q294" s="176"/>
      <c r="R294" s="176"/>
      <c r="S294" s="176"/>
      <c r="T294" s="177"/>
      <c r="AT294" s="171" t="s">
        <v>162</v>
      </c>
      <c r="AU294" s="171" t="s">
        <v>82</v>
      </c>
      <c r="AV294" s="13" t="s">
        <v>82</v>
      </c>
      <c r="AW294" s="13" t="s">
        <v>34</v>
      </c>
      <c r="AX294" s="13" t="s">
        <v>72</v>
      </c>
      <c r="AY294" s="171" t="s">
        <v>150</v>
      </c>
    </row>
    <row r="295" spans="2:51" s="13" customFormat="1" ht="11.25">
      <c r="B295" s="170"/>
      <c r="D295" s="166" t="s">
        <v>162</v>
      </c>
      <c r="E295" s="171" t="s">
        <v>3</v>
      </c>
      <c r="F295" s="172" t="s">
        <v>255</v>
      </c>
      <c r="H295" s="173">
        <v>-2.6</v>
      </c>
      <c r="I295" s="174"/>
      <c r="L295" s="170"/>
      <c r="M295" s="175"/>
      <c r="N295" s="176"/>
      <c r="O295" s="176"/>
      <c r="P295" s="176"/>
      <c r="Q295" s="176"/>
      <c r="R295" s="176"/>
      <c r="S295" s="176"/>
      <c r="T295" s="177"/>
      <c r="AT295" s="171" t="s">
        <v>162</v>
      </c>
      <c r="AU295" s="171" t="s">
        <v>82</v>
      </c>
      <c r="AV295" s="13" t="s">
        <v>82</v>
      </c>
      <c r="AW295" s="13" t="s">
        <v>34</v>
      </c>
      <c r="AX295" s="13" t="s">
        <v>72</v>
      </c>
      <c r="AY295" s="171" t="s">
        <v>150</v>
      </c>
    </row>
    <row r="296" spans="2:51" s="13" customFormat="1" ht="11.25">
      <c r="B296" s="170"/>
      <c r="D296" s="166" t="s">
        <v>162</v>
      </c>
      <c r="E296" s="171" t="s">
        <v>3</v>
      </c>
      <c r="F296" s="172" t="s">
        <v>244</v>
      </c>
      <c r="H296" s="173">
        <v>-5.3250000000000002</v>
      </c>
      <c r="I296" s="174"/>
      <c r="L296" s="170"/>
      <c r="M296" s="175"/>
      <c r="N296" s="176"/>
      <c r="O296" s="176"/>
      <c r="P296" s="176"/>
      <c r="Q296" s="176"/>
      <c r="R296" s="176"/>
      <c r="S296" s="176"/>
      <c r="T296" s="177"/>
      <c r="AT296" s="171" t="s">
        <v>162</v>
      </c>
      <c r="AU296" s="171" t="s">
        <v>82</v>
      </c>
      <c r="AV296" s="13" t="s">
        <v>82</v>
      </c>
      <c r="AW296" s="13" t="s">
        <v>34</v>
      </c>
      <c r="AX296" s="13" t="s">
        <v>72</v>
      </c>
      <c r="AY296" s="171" t="s">
        <v>150</v>
      </c>
    </row>
    <row r="297" spans="2:51" s="13" customFormat="1" ht="11.25">
      <c r="B297" s="170"/>
      <c r="D297" s="166" t="s">
        <v>162</v>
      </c>
      <c r="E297" s="171" t="s">
        <v>3</v>
      </c>
      <c r="F297" s="172" t="s">
        <v>256</v>
      </c>
      <c r="H297" s="173">
        <v>-11.76</v>
      </c>
      <c r="I297" s="174"/>
      <c r="L297" s="170"/>
      <c r="M297" s="175"/>
      <c r="N297" s="176"/>
      <c r="O297" s="176"/>
      <c r="P297" s="176"/>
      <c r="Q297" s="176"/>
      <c r="R297" s="176"/>
      <c r="S297" s="176"/>
      <c r="T297" s="177"/>
      <c r="AT297" s="171" t="s">
        <v>162</v>
      </c>
      <c r="AU297" s="171" t="s">
        <v>82</v>
      </c>
      <c r="AV297" s="13" t="s">
        <v>82</v>
      </c>
      <c r="AW297" s="13" t="s">
        <v>34</v>
      </c>
      <c r="AX297" s="13" t="s">
        <v>72</v>
      </c>
      <c r="AY297" s="171" t="s">
        <v>150</v>
      </c>
    </row>
    <row r="298" spans="2:51" s="13" customFormat="1" ht="11.25">
      <c r="B298" s="170"/>
      <c r="D298" s="166" t="s">
        <v>162</v>
      </c>
      <c r="E298" s="171" t="s">
        <v>3</v>
      </c>
      <c r="F298" s="172" t="s">
        <v>242</v>
      </c>
      <c r="H298" s="173">
        <v>-1.6</v>
      </c>
      <c r="I298" s="174"/>
      <c r="L298" s="170"/>
      <c r="M298" s="175"/>
      <c r="N298" s="176"/>
      <c r="O298" s="176"/>
      <c r="P298" s="176"/>
      <c r="Q298" s="176"/>
      <c r="R298" s="176"/>
      <c r="S298" s="176"/>
      <c r="T298" s="177"/>
      <c r="AT298" s="171" t="s">
        <v>162</v>
      </c>
      <c r="AU298" s="171" t="s">
        <v>82</v>
      </c>
      <c r="AV298" s="13" t="s">
        <v>82</v>
      </c>
      <c r="AW298" s="13" t="s">
        <v>34</v>
      </c>
      <c r="AX298" s="13" t="s">
        <v>72</v>
      </c>
      <c r="AY298" s="171" t="s">
        <v>150</v>
      </c>
    </row>
    <row r="299" spans="2:51" s="13" customFormat="1" ht="11.25">
      <c r="B299" s="170"/>
      <c r="D299" s="166" t="s">
        <v>162</v>
      </c>
      <c r="E299" s="171" t="s">
        <v>3</v>
      </c>
      <c r="F299" s="172" t="s">
        <v>229</v>
      </c>
      <c r="H299" s="173">
        <v>-2.2000000000000002</v>
      </c>
      <c r="I299" s="174"/>
      <c r="L299" s="170"/>
      <c r="M299" s="175"/>
      <c r="N299" s="176"/>
      <c r="O299" s="176"/>
      <c r="P299" s="176"/>
      <c r="Q299" s="176"/>
      <c r="R299" s="176"/>
      <c r="S299" s="176"/>
      <c r="T299" s="177"/>
      <c r="AT299" s="171" t="s">
        <v>162</v>
      </c>
      <c r="AU299" s="171" t="s">
        <v>82</v>
      </c>
      <c r="AV299" s="13" t="s">
        <v>82</v>
      </c>
      <c r="AW299" s="13" t="s">
        <v>34</v>
      </c>
      <c r="AX299" s="13" t="s">
        <v>72</v>
      </c>
      <c r="AY299" s="171" t="s">
        <v>150</v>
      </c>
    </row>
    <row r="300" spans="2:51" s="13" customFormat="1" ht="11.25">
      <c r="B300" s="170"/>
      <c r="D300" s="166" t="s">
        <v>162</v>
      </c>
      <c r="E300" s="171" t="s">
        <v>3</v>
      </c>
      <c r="F300" s="172" t="s">
        <v>257</v>
      </c>
      <c r="H300" s="173">
        <v>-2</v>
      </c>
      <c r="I300" s="174"/>
      <c r="L300" s="170"/>
      <c r="M300" s="175"/>
      <c r="N300" s="176"/>
      <c r="O300" s="176"/>
      <c r="P300" s="176"/>
      <c r="Q300" s="176"/>
      <c r="R300" s="176"/>
      <c r="S300" s="176"/>
      <c r="T300" s="177"/>
      <c r="AT300" s="171" t="s">
        <v>162</v>
      </c>
      <c r="AU300" s="171" t="s">
        <v>82</v>
      </c>
      <c r="AV300" s="13" t="s">
        <v>82</v>
      </c>
      <c r="AW300" s="13" t="s">
        <v>34</v>
      </c>
      <c r="AX300" s="13" t="s">
        <v>72</v>
      </c>
      <c r="AY300" s="171" t="s">
        <v>150</v>
      </c>
    </row>
    <row r="301" spans="2:51" s="13" customFormat="1" ht="11.25">
      <c r="B301" s="170"/>
      <c r="D301" s="166" t="s">
        <v>162</v>
      </c>
      <c r="E301" s="171" t="s">
        <v>3</v>
      </c>
      <c r="F301" s="172" t="s">
        <v>258</v>
      </c>
      <c r="H301" s="173">
        <v>-3.6</v>
      </c>
      <c r="I301" s="174"/>
      <c r="L301" s="170"/>
      <c r="M301" s="175"/>
      <c r="N301" s="176"/>
      <c r="O301" s="176"/>
      <c r="P301" s="176"/>
      <c r="Q301" s="176"/>
      <c r="R301" s="176"/>
      <c r="S301" s="176"/>
      <c r="T301" s="177"/>
      <c r="AT301" s="171" t="s">
        <v>162</v>
      </c>
      <c r="AU301" s="171" t="s">
        <v>82</v>
      </c>
      <c r="AV301" s="13" t="s">
        <v>82</v>
      </c>
      <c r="AW301" s="13" t="s">
        <v>34</v>
      </c>
      <c r="AX301" s="13" t="s">
        <v>72</v>
      </c>
      <c r="AY301" s="171" t="s">
        <v>150</v>
      </c>
    </row>
    <row r="302" spans="2:51" s="13" customFormat="1" ht="11.25">
      <c r="B302" s="170"/>
      <c r="D302" s="166" t="s">
        <v>162</v>
      </c>
      <c r="E302" s="171" t="s">
        <v>3</v>
      </c>
      <c r="F302" s="172" t="s">
        <v>259</v>
      </c>
      <c r="H302" s="173">
        <v>1.82</v>
      </c>
      <c r="I302" s="174"/>
      <c r="L302" s="170"/>
      <c r="M302" s="175"/>
      <c r="N302" s="176"/>
      <c r="O302" s="176"/>
      <c r="P302" s="176"/>
      <c r="Q302" s="176"/>
      <c r="R302" s="176"/>
      <c r="S302" s="176"/>
      <c r="T302" s="177"/>
      <c r="AT302" s="171" t="s">
        <v>162</v>
      </c>
      <c r="AU302" s="171" t="s">
        <v>82</v>
      </c>
      <c r="AV302" s="13" t="s">
        <v>82</v>
      </c>
      <c r="AW302" s="13" t="s">
        <v>34</v>
      </c>
      <c r="AX302" s="13" t="s">
        <v>72</v>
      </c>
      <c r="AY302" s="171" t="s">
        <v>150</v>
      </c>
    </row>
    <row r="303" spans="2:51" s="13" customFormat="1" ht="11.25">
      <c r="B303" s="170"/>
      <c r="D303" s="166" t="s">
        <v>162</v>
      </c>
      <c r="E303" s="171" t="s">
        <v>3</v>
      </c>
      <c r="F303" s="172" t="s">
        <v>260</v>
      </c>
      <c r="H303" s="173">
        <v>192.29</v>
      </c>
      <c r="I303" s="174"/>
      <c r="L303" s="170"/>
      <c r="M303" s="175"/>
      <c r="N303" s="176"/>
      <c r="O303" s="176"/>
      <c r="P303" s="176"/>
      <c r="Q303" s="176"/>
      <c r="R303" s="176"/>
      <c r="S303" s="176"/>
      <c r="T303" s="177"/>
      <c r="AT303" s="171" t="s">
        <v>162</v>
      </c>
      <c r="AU303" s="171" t="s">
        <v>82</v>
      </c>
      <c r="AV303" s="13" t="s">
        <v>82</v>
      </c>
      <c r="AW303" s="13" t="s">
        <v>34</v>
      </c>
      <c r="AX303" s="13" t="s">
        <v>72</v>
      </c>
      <c r="AY303" s="171" t="s">
        <v>150</v>
      </c>
    </row>
    <row r="304" spans="2:51" s="13" customFormat="1" ht="11.25">
      <c r="B304" s="170"/>
      <c r="D304" s="166" t="s">
        <v>162</v>
      </c>
      <c r="E304" s="171" t="s">
        <v>3</v>
      </c>
      <c r="F304" s="172" t="s">
        <v>261</v>
      </c>
      <c r="H304" s="173">
        <v>-7.2</v>
      </c>
      <c r="I304" s="174"/>
      <c r="L304" s="170"/>
      <c r="M304" s="175"/>
      <c r="N304" s="176"/>
      <c r="O304" s="176"/>
      <c r="P304" s="176"/>
      <c r="Q304" s="176"/>
      <c r="R304" s="176"/>
      <c r="S304" s="176"/>
      <c r="T304" s="177"/>
      <c r="AT304" s="171" t="s">
        <v>162</v>
      </c>
      <c r="AU304" s="171" t="s">
        <v>82</v>
      </c>
      <c r="AV304" s="13" t="s">
        <v>82</v>
      </c>
      <c r="AW304" s="13" t="s">
        <v>34</v>
      </c>
      <c r="AX304" s="13" t="s">
        <v>72</v>
      </c>
      <c r="AY304" s="171" t="s">
        <v>150</v>
      </c>
    </row>
    <row r="305" spans="2:51" s="13" customFormat="1" ht="11.25">
      <c r="B305" s="170"/>
      <c r="D305" s="166" t="s">
        <v>162</v>
      </c>
      <c r="E305" s="171" t="s">
        <v>3</v>
      </c>
      <c r="F305" s="172" t="s">
        <v>262</v>
      </c>
      <c r="H305" s="173">
        <v>-19.8</v>
      </c>
      <c r="I305" s="174"/>
      <c r="L305" s="170"/>
      <c r="M305" s="175"/>
      <c r="N305" s="176"/>
      <c r="O305" s="176"/>
      <c r="P305" s="176"/>
      <c r="Q305" s="176"/>
      <c r="R305" s="176"/>
      <c r="S305" s="176"/>
      <c r="T305" s="177"/>
      <c r="AT305" s="171" t="s">
        <v>162</v>
      </c>
      <c r="AU305" s="171" t="s">
        <v>82</v>
      </c>
      <c r="AV305" s="13" t="s">
        <v>82</v>
      </c>
      <c r="AW305" s="13" t="s">
        <v>34</v>
      </c>
      <c r="AX305" s="13" t="s">
        <v>72</v>
      </c>
      <c r="AY305" s="171" t="s">
        <v>150</v>
      </c>
    </row>
    <row r="306" spans="2:51" s="13" customFormat="1" ht="11.25">
      <c r="B306" s="170"/>
      <c r="D306" s="166" t="s">
        <v>162</v>
      </c>
      <c r="E306" s="171" t="s">
        <v>3</v>
      </c>
      <c r="F306" s="172" t="s">
        <v>263</v>
      </c>
      <c r="H306" s="173">
        <v>-3.2</v>
      </c>
      <c r="I306" s="174"/>
      <c r="L306" s="170"/>
      <c r="M306" s="175"/>
      <c r="N306" s="176"/>
      <c r="O306" s="176"/>
      <c r="P306" s="176"/>
      <c r="Q306" s="176"/>
      <c r="R306" s="176"/>
      <c r="S306" s="176"/>
      <c r="T306" s="177"/>
      <c r="AT306" s="171" t="s">
        <v>162</v>
      </c>
      <c r="AU306" s="171" t="s">
        <v>82</v>
      </c>
      <c r="AV306" s="13" t="s">
        <v>82</v>
      </c>
      <c r="AW306" s="13" t="s">
        <v>34</v>
      </c>
      <c r="AX306" s="13" t="s">
        <v>72</v>
      </c>
      <c r="AY306" s="171" t="s">
        <v>150</v>
      </c>
    </row>
    <row r="307" spans="2:51" s="13" customFormat="1" ht="11.25">
      <c r="B307" s="170"/>
      <c r="D307" s="166" t="s">
        <v>162</v>
      </c>
      <c r="E307" s="171" t="s">
        <v>3</v>
      </c>
      <c r="F307" s="172" t="s">
        <v>264</v>
      </c>
      <c r="H307" s="173">
        <v>-3.6</v>
      </c>
      <c r="I307" s="174"/>
      <c r="L307" s="170"/>
      <c r="M307" s="175"/>
      <c r="N307" s="176"/>
      <c r="O307" s="176"/>
      <c r="P307" s="176"/>
      <c r="Q307" s="176"/>
      <c r="R307" s="176"/>
      <c r="S307" s="176"/>
      <c r="T307" s="177"/>
      <c r="AT307" s="171" t="s">
        <v>162</v>
      </c>
      <c r="AU307" s="171" t="s">
        <v>82</v>
      </c>
      <c r="AV307" s="13" t="s">
        <v>82</v>
      </c>
      <c r="AW307" s="13" t="s">
        <v>34</v>
      </c>
      <c r="AX307" s="13" t="s">
        <v>72</v>
      </c>
      <c r="AY307" s="171" t="s">
        <v>150</v>
      </c>
    </row>
    <row r="308" spans="2:51" s="13" customFormat="1" ht="11.25">
      <c r="B308" s="170"/>
      <c r="D308" s="166" t="s">
        <v>162</v>
      </c>
      <c r="E308" s="171" t="s">
        <v>3</v>
      </c>
      <c r="F308" s="172" t="s">
        <v>265</v>
      </c>
      <c r="H308" s="173">
        <v>5.76</v>
      </c>
      <c r="I308" s="174"/>
      <c r="L308" s="170"/>
      <c r="M308" s="175"/>
      <c r="N308" s="176"/>
      <c r="O308" s="176"/>
      <c r="P308" s="176"/>
      <c r="Q308" s="176"/>
      <c r="R308" s="176"/>
      <c r="S308" s="176"/>
      <c r="T308" s="177"/>
      <c r="AT308" s="171" t="s">
        <v>162</v>
      </c>
      <c r="AU308" s="171" t="s">
        <v>82</v>
      </c>
      <c r="AV308" s="13" t="s">
        <v>82</v>
      </c>
      <c r="AW308" s="13" t="s">
        <v>34</v>
      </c>
      <c r="AX308" s="13" t="s">
        <v>72</v>
      </c>
      <c r="AY308" s="171" t="s">
        <v>150</v>
      </c>
    </row>
    <row r="309" spans="2:51" s="13" customFormat="1" ht="11.25">
      <c r="B309" s="170"/>
      <c r="D309" s="166" t="s">
        <v>162</v>
      </c>
      <c r="E309" s="171" t="s">
        <v>3</v>
      </c>
      <c r="F309" s="172" t="s">
        <v>266</v>
      </c>
      <c r="H309" s="173">
        <v>53.9</v>
      </c>
      <c r="I309" s="174"/>
      <c r="L309" s="170"/>
      <c r="M309" s="175"/>
      <c r="N309" s="176"/>
      <c r="O309" s="176"/>
      <c r="P309" s="176"/>
      <c r="Q309" s="176"/>
      <c r="R309" s="176"/>
      <c r="S309" s="176"/>
      <c r="T309" s="177"/>
      <c r="AT309" s="171" t="s">
        <v>162</v>
      </c>
      <c r="AU309" s="171" t="s">
        <v>82</v>
      </c>
      <c r="AV309" s="13" t="s">
        <v>82</v>
      </c>
      <c r="AW309" s="13" t="s">
        <v>34</v>
      </c>
      <c r="AX309" s="13" t="s">
        <v>72</v>
      </c>
      <c r="AY309" s="171" t="s">
        <v>150</v>
      </c>
    </row>
    <row r="310" spans="2:51" s="13" customFormat="1" ht="11.25">
      <c r="B310" s="170"/>
      <c r="D310" s="166" t="s">
        <v>162</v>
      </c>
      <c r="E310" s="171" t="s">
        <v>3</v>
      </c>
      <c r="F310" s="172" t="s">
        <v>229</v>
      </c>
      <c r="H310" s="173">
        <v>-2.2000000000000002</v>
      </c>
      <c r="I310" s="174"/>
      <c r="L310" s="170"/>
      <c r="M310" s="175"/>
      <c r="N310" s="176"/>
      <c r="O310" s="176"/>
      <c r="P310" s="176"/>
      <c r="Q310" s="176"/>
      <c r="R310" s="176"/>
      <c r="S310" s="176"/>
      <c r="T310" s="177"/>
      <c r="AT310" s="171" t="s">
        <v>162</v>
      </c>
      <c r="AU310" s="171" t="s">
        <v>82</v>
      </c>
      <c r="AV310" s="13" t="s">
        <v>82</v>
      </c>
      <c r="AW310" s="13" t="s">
        <v>34</v>
      </c>
      <c r="AX310" s="13" t="s">
        <v>72</v>
      </c>
      <c r="AY310" s="171" t="s">
        <v>150</v>
      </c>
    </row>
    <row r="311" spans="2:51" s="13" customFormat="1" ht="11.25">
      <c r="B311" s="170"/>
      <c r="D311" s="166" t="s">
        <v>162</v>
      </c>
      <c r="E311" s="171" t="s">
        <v>3</v>
      </c>
      <c r="F311" s="172" t="s">
        <v>257</v>
      </c>
      <c r="H311" s="173">
        <v>-2</v>
      </c>
      <c r="I311" s="174"/>
      <c r="L311" s="170"/>
      <c r="M311" s="175"/>
      <c r="N311" s="176"/>
      <c r="O311" s="176"/>
      <c r="P311" s="176"/>
      <c r="Q311" s="176"/>
      <c r="R311" s="176"/>
      <c r="S311" s="176"/>
      <c r="T311" s="177"/>
      <c r="AT311" s="171" t="s">
        <v>162</v>
      </c>
      <c r="AU311" s="171" t="s">
        <v>82</v>
      </c>
      <c r="AV311" s="13" t="s">
        <v>82</v>
      </c>
      <c r="AW311" s="13" t="s">
        <v>34</v>
      </c>
      <c r="AX311" s="13" t="s">
        <v>72</v>
      </c>
      <c r="AY311" s="171" t="s">
        <v>150</v>
      </c>
    </row>
    <row r="312" spans="2:51" s="13" customFormat="1" ht="11.25">
      <c r="B312" s="170"/>
      <c r="D312" s="166" t="s">
        <v>162</v>
      </c>
      <c r="E312" s="171" t="s">
        <v>3</v>
      </c>
      <c r="F312" s="172" t="s">
        <v>267</v>
      </c>
      <c r="H312" s="173">
        <v>-1.125</v>
      </c>
      <c r="I312" s="174"/>
      <c r="L312" s="170"/>
      <c r="M312" s="175"/>
      <c r="N312" s="176"/>
      <c r="O312" s="176"/>
      <c r="P312" s="176"/>
      <c r="Q312" s="176"/>
      <c r="R312" s="176"/>
      <c r="S312" s="176"/>
      <c r="T312" s="177"/>
      <c r="AT312" s="171" t="s">
        <v>162</v>
      </c>
      <c r="AU312" s="171" t="s">
        <v>82</v>
      </c>
      <c r="AV312" s="13" t="s">
        <v>82</v>
      </c>
      <c r="AW312" s="13" t="s">
        <v>34</v>
      </c>
      <c r="AX312" s="13" t="s">
        <v>72</v>
      </c>
      <c r="AY312" s="171" t="s">
        <v>150</v>
      </c>
    </row>
    <row r="313" spans="2:51" s="13" customFormat="1" ht="11.25">
      <c r="B313" s="170"/>
      <c r="D313" s="166" t="s">
        <v>162</v>
      </c>
      <c r="E313" s="171" t="s">
        <v>3</v>
      </c>
      <c r="F313" s="172" t="s">
        <v>268</v>
      </c>
      <c r="H313" s="173">
        <v>-4.41</v>
      </c>
      <c r="I313" s="174"/>
      <c r="L313" s="170"/>
      <c r="M313" s="175"/>
      <c r="N313" s="176"/>
      <c r="O313" s="176"/>
      <c r="P313" s="176"/>
      <c r="Q313" s="176"/>
      <c r="R313" s="176"/>
      <c r="S313" s="176"/>
      <c r="T313" s="177"/>
      <c r="AT313" s="171" t="s">
        <v>162</v>
      </c>
      <c r="AU313" s="171" t="s">
        <v>82</v>
      </c>
      <c r="AV313" s="13" t="s">
        <v>82</v>
      </c>
      <c r="AW313" s="13" t="s">
        <v>34</v>
      </c>
      <c r="AX313" s="13" t="s">
        <v>72</v>
      </c>
      <c r="AY313" s="171" t="s">
        <v>150</v>
      </c>
    </row>
    <row r="314" spans="2:51" s="13" customFormat="1" ht="11.25">
      <c r="B314" s="170"/>
      <c r="D314" s="166" t="s">
        <v>162</v>
      </c>
      <c r="E314" s="171" t="s">
        <v>3</v>
      </c>
      <c r="F314" s="172" t="s">
        <v>269</v>
      </c>
      <c r="H314" s="173">
        <v>2.16</v>
      </c>
      <c r="I314" s="174"/>
      <c r="L314" s="170"/>
      <c r="M314" s="175"/>
      <c r="N314" s="176"/>
      <c r="O314" s="176"/>
      <c r="P314" s="176"/>
      <c r="Q314" s="176"/>
      <c r="R314" s="176"/>
      <c r="S314" s="176"/>
      <c r="T314" s="177"/>
      <c r="AT314" s="171" t="s">
        <v>162</v>
      </c>
      <c r="AU314" s="171" t="s">
        <v>82</v>
      </c>
      <c r="AV314" s="13" t="s">
        <v>82</v>
      </c>
      <c r="AW314" s="13" t="s">
        <v>34</v>
      </c>
      <c r="AX314" s="13" t="s">
        <v>72</v>
      </c>
      <c r="AY314" s="171" t="s">
        <v>150</v>
      </c>
    </row>
    <row r="315" spans="2:51" s="13" customFormat="1" ht="11.25">
      <c r="B315" s="170"/>
      <c r="D315" s="166" t="s">
        <v>162</v>
      </c>
      <c r="E315" s="171" t="s">
        <v>3</v>
      </c>
      <c r="F315" s="172" t="s">
        <v>270</v>
      </c>
      <c r="H315" s="173">
        <v>65.94</v>
      </c>
      <c r="I315" s="174"/>
      <c r="L315" s="170"/>
      <c r="M315" s="175"/>
      <c r="N315" s="176"/>
      <c r="O315" s="176"/>
      <c r="P315" s="176"/>
      <c r="Q315" s="176"/>
      <c r="R315" s="176"/>
      <c r="S315" s="176"/>
      <c r="T315" s="177"/>
      <c r="AT315" s="171" t="s">
        <v>162</v>
      </c>
      <c r="AU315" s="171" t="s">
        <v>82</v>
      </c>
      <c r="AV315" s="13" t="s">
        <v>82</v>
      </c>
      <c r="AW315" s="13" t="s">
        <v>34</v>
      </c>
      <c r="AX315" s="13" t="s">
        <v>72</v>
      </c>
      <c r="AY315" s="171" t="s">
        <v>150</v>
      </c>
    </row>
    <row r="316" spans="2:51" s="13" customFormat="1" ht="11.25">
      <c r="B316" s="170"/>
      <c r="D316" s="166" t="s">
        <v>162</v>
      </c>
      <c r="E316" s="171" t="s">
        <v>3</v>
      </c>
      <c r="F316" s="172" t="s">
        <v>229</v>
      </c>
      <c r="H316" s="173">
        <v>-2.2000000000000002</v>
      </c>
      <c r="I316" s="174"/>
      <c r="L316" s="170"/>
      <c r="M316" s="175"/>
      <c r="N316" s="176"/>
      <c r="O316" s="176"/>
      <c r="P316" s="176"/>
      <c r="Q316" s="176"/>
      <c r="R316" s="176"/>
      <c r="S316" s="176"/>
      <c r="T316" s="177"/>
      <c r="AT316" s="171" t="s">
        <v>162</v>
      </c>
      <c r="AU316" s="171" t="s">
        <v>82</v>
      </c>
      <c r="AV316" s="13" t="s">
        <v>82</v>
      </c>
      <c r="AW316" s="13" t="s">
        <v>34</v>
      </c>
      <c r="AX316" s="13" t="s">
        <v>72</v>
      </c>
      <c r="AY316" s="171" t="s">
        <v>150</v>
      </c>
    </row>
    <row r="317" spans="2:51" s="13" customFormat="1" ht="11.25">
      <c r="B317" s="170"/>
      <c r="D317" s="166" t="s">
        <v>162</v>
      </c>
      <c r="E317" s="171" t="s">
        <v>3</v>
      </c>
      <c r="F317" s="172" t="s">
        <v>271</v>
      </c>
      <c r="H317" s="173">
        <v>-0.66</v>
      </c>
      <c r="I317" s="174"/>
      <c r="L317" s="170"/>
      <c r="M317" s="175"/>
      <c r="N317" s="176"/>
      <c r="O317" s="176"/>
      <c r="P317" s="176"/>
      <c r="Q317" s="176"/>
      <c r="R317" s="176"/>
      <c r="S317" s="176"/>
      <c r="T317" s="177"/>
      <c r="AT317" s="171" t="s">
        <v>162</v>
      </c>
      <c r="AU317" s="171" t="s">
        <v>82</v>
      </c>
      <c r="AV317" s="13" t="s">
        <v>82</v>
      </c>
      <c r="AW317" s="13" t="s">
        <v>34</v>
      </c>
      <c r="AX317" s="13" t="s">
        <v>72</v>
      </c>
      <c r="AY317" s="171" t="s">
        <v>150</v>
      </c>
    </row>
    <row r="318" spans="2:51" s="13" customFormat="1" ht="11.25">
      <c r="B318" s="170"/>
      <c r="D318" s="166" t="s">
        <v>162</v>
      </c>
      <c r="E318" s="171" t="s">
        <v>3</v>
      </c>
      <c r="F318" s="172" t="s">
        <v>272</v>
      </c>
      <c r="H318" s="173">
        <v>62.37</v>
      </c>
      <c r="I318" s="174"/>
      <c r="L318" s="170"/>
      <c r="M318" s="175"/>
      <c r="N318" s="176"/>
      <c r="O318" s="176"/>
      <c r="P318" s="176"/>
      <c r="Q318" s="176"/>
      <c r="R318" s="176"/>
      <c r="S318" s="176"/>
      <c r="T318" s="177"/>
      <c r="AT318" s="171" t="s">
        <v>162</v>
      </c>
      <c r="AU318" s="171" t="s">
        <v>82</v>
      </c>
      <c r="AV318" s="13" t="s">
        <v>82</v>
      </c>
      <c r="AW318" s="13" t="s">
        <v>34</v>
      </c>
      <c r="AX318" s="13" t="s">
        <v>72</v>
      </c>
      <c r="AY318" s="171" t="s">
        <v>150</v>
      </c>
    </row>
    <row r="319" spans="2:51" s="13" customFormat="1" ht="11.25">
      <c r="B319" s="170"/>
      <c r="D319" s="166" t="s">
        <v>162</v>
      </c>
      <c r="E319" s="171" t="s">
        <v>3</v>
      </c>
      <c r="F319" s="172" t="s">
        <v>273</v>
      </c>
      <c r="H319" s="173">
        <v>0.02</v>
      </c>
      <c r="I319" s="174"/>
      <c r="L319" s="170"/>
      <c r="M319" s="175"/>
      <c r="N319" s="176"/>
      <c r="O319" s="176"/>
      <c r="P319" s="176"/>
      <c r="Q319" s="176"/>
      <c r="R319" s="176"/>
      <c r="S319" s="176"/>
      <c r="T319" s="177"/>
      <c r="AT319" s="171" t="s">
        <v>162</v>
      </c>
      <c r="AU319" s="171" t="s">
        <v>82</v>
      </c>
      <c r="AV319" s="13" t="s">
        <v>82</v>
      </c>
      <c r="AW319" s="13" t="s">
        <v>34</v>
      </c>
      <c r="AX319" s="13" t="s">
        <v>72</v>
      </c>
      <c r="AY319" s="171" t="s">
        <v>150</v>
      </c>
    </row>
    <row r="320" spans="2:51" s="13" customFormat="1" ht="11.25">
      <c r="B320" s="170"/>
      <c r="D320" s="166" t="s">
        <v>162</v>
      </c>
      <c r="E320" s="171" t="s">
        <v>3</v>
      </c>
      <c r="F320" s="172" t="s">
        <v>271</v>
      </c>
      <c r="H320" s="173">
        <v>-0.66</v>
      </c>
      <c r="I320" s="174"/>
      <c r="L320" s="170"/>
      <c r="M320" s="175"/>
      <c r="N320" s="176"/>
      <c r="O320" s="176"/>
      <c r="P320" s="176"/>
      <c r="Q320" s="176"/>
      <c r="R320" s="176"/>
      <c r="S320" s="176"/>
      <c r="T320" s="177"/>
      <c r="AT320" s="171" t="s">
        <v>162</v>
      </c>
      <c r="AU320" s="171" t="s">
        <v>82</v>
      </c>
      <c r="AV320" s="13" t="s">
        <v>82</v>
      </c>
      <c r="AW320" s="13" t="s">
        <v>34</v>
      </c>
      <c r="AX320" s="13" t="s">
        <v>72</v>
      </c>
      <c r="AY320" s="171" t="s">
        <v>150</v>
      </c>
    </row>
    <row r="321" spans="2:51" s="13" customFormat="1" ht="11.25">
      <c r="B321" s="170"/>
      <c r="D321" s="166" t="s">
        <v>162</v>
      </c>
      <c r="E321" s="171" t="s">
        <v>3</v>
      </c>
      <c r="F321" s="172" t="s">
        <v>272</v>
      </c>
      <c r="H321" s="173">
        <v>62.37</v>
      </c>
      <c r="I321" s="174"/>
      <c r="L321" s="170"/>
      <c r="M321" s="175"/>
      <c r="N321" s="176"/>
      <c r="O321" s="176"/>
      <c r="P321" s="176"/>
      <c r="Q321" s="176"/>
      <c r="R321" s="176"/>
      <c r="S321" s="176"/>
      <c r="T321" s="177"/>
      <c r="AT321" s="171" t="s">
        <v>162</v>
      </c>
      <c r="AU321" s="171" t="s">
        <v>82</v>
      </c>
      <c r="AV321" s="13" t="s">
        <v>82</v>
      </c>
      <c r="AW321" s="13" t="s">
        <v>34</v>
      </c>
      <c r="AX321" s="13" t="s">
        <v>72</v>
      </c>
      <c r="AY321" s="171" t="s">
        <v>150</v>
      </c>
    </row>
    <row r="322" spans="2:51" s="13" customFormat="1" ht="11.25">
      <c r="B322" s="170"/>
      <c r="D322" s="166" t="s">
        <v>162</v>
      </c>
      <c r="E322" s="171" t="s">
        <v>3</v>
      </c>
      <c r="F322" s="172" t="s">
        <v>274</v>
      </c>
      <c r="H322" s="173">
        <v>-0.04</v>
      </c>
      <c r="I322" s="174"/>
      <c r="L322" s="170"/>
      <c r="M322" s="175"/>
      <c r="N322" s="176"/>
      <c r="O322" s="176"/>
      <c r="P322" s="176"/>
      <c r="Q322" s="176"/>
      <c r="R322" s="176"/>
      <c r="S322" s="176"/>
      <c r="T322" s="177"/>
      <c r="AT322" s="171" t="s">
        <v>162</v>
      </c>
      <c r="AU322" s="171" t="s">
        <v>82</v>
      </c>
      <c r="AV322" s="13" t="s">
        <v>82</v>
      </c>
      <c r="AW322" s="13" t="s">
        <v>34</v>
      </c>
      <c r="AX322" s="13" t="s">
        <v>72</v>
      </c>
      <c r="AY322" s="171" t="s">
        <v>150</v>
      </c>
    </row>
    <row r="323" spans="2:51" s="13" customFormat="1" ht="11.25">
      <c r="B323" s="170"/>
      <c r="D323" s="166" t="s">
        <v>162</v>
      </c>
      <c r="E323" s="171" t="s">
        <v>3</v>
      </c>
      <c r="F323" s="172" t="s">
        <v>271</v>
      </c>
      <c r="H323" s="173">
        <v>-0.66</v>
      </c>
      <c r="I323" s="174"/>
      <c r="L323" s="170"/>
      <c r="M323" s="175"/>
      <c r="N323" s="176"/>
      <c r="O323" s="176"/>
      <c r="P323" s="176"/>
      <c r="Q323" s="176"/>
      <c r="R323" s="176"/>
      <c r="S323" s="176"/>
      <c r="T323" s="177"/>
      <c r="AT323" s="171" t="s">
        <v>162</v>
      </c>
      <c r="AU323" s="171" t="s">
        <v>82</v>
      </c>
      <c r="AV323" s="13" t="s">
        <v>82</v>
      </c>
      <c r="AW323" s="13" t="s">
        <v>34</v>
      </c>
      <c r="AX323" s="13" t="s">
        <v>72</v>
      </c>
      <c r="AY323" s="171" t="s">
        <v>150</v>
      </c>
    </row>
    <row r="324" spans="2:51" s="13" customFormat="1" ht="11.25">
      <c r="B324" s="170"/>
      <c r="D324" s="166" t="s">
        <v>162</v>
      </c>
      <c r="E324" s="171" t="s">
        <v>3</v>
      </c>
      <c r="F324" s="172" t="s">
        <v>275</v>
      </c>
      <c r="H324" s="173">
        <v>76.510000000000005</v>
      </c>
      <c r="I324" s="174"/>
      <c r="L324" s="170"/>
      <c r="M324" s="175"/>
      <c r="N324" s="176"/>
      <c r="O324" s="176"/>
      <c r="P324" s="176"/>
      <c r="Q324" s="176"/>
      <c r="R324" s="176"/>
      <c r="S324" s="176"/>
      <c r="T324" s="177"/>
      <c r="AT324" s="171" t="s">
        <v>162</v>
      </c>
      <c r="AU324" s="171" t="s">
        <v>82</v>
      </c>
      <c r="AV324" s="13" t="s">
        <v>82</v>
      </c>
      <c r="AW324" s="13" t="s">
        <v>34</v>
      </c>
      <c r="AX324" s="13" t="s">
        <v>72</v>
      </c>
      <c r="AY324" s="171" t="s">
        <v>150</v>
      </c>
    </row>
    <row r="325" spans="2:51" s="13" customFormat="1" ht="11.25">
      <c r="B325" s="170"/>
      <c r="D325" s="166" t="s">
        <v>162</v>
      </c>
      <c r="E325" s="171" t="s">
        <v>3</v>
      </c>
      <c r="F325" s="172" t="s">
        <v>274</v>
      </c>
      <c r="H325" s="173">
        <v>-0.04</v>
      </c>
      <c r="I325" s="174"/>
      <c r="L325" s="170"/>
      <c r="M325" s="175"/>
      <c r="N325" s="176"/>
      <c r="O325" s="176"/>
      <c r="P325" s="176"/>
      <c r="Q325" s="176"/>
      <c r="R325" s="176"/>
      <c r="S325" s="176"/>
      <c r="T325" s="177"/>
      <c r="AT325" s="171" t="s">
        <v>162</v>
      </c>
      <c r="AU325" s="171" t="s">
        <v>82</v>
      </c>
      <c r="AV325" s="13" t="s">
        <v>82</v>
      </c>
      <c r="AW325" s="13" t="s">
        <v>34</v>
      </c>
      <c r="AX325" s="13" t="s">
        <v>72</v>
      </c>
      <c r="AY325" s="171" t="s">
        <v>150</v>
      </c>
    </row>
    <row r="326" spans="2:51" s="13" customFormat="1" ht="11.25">
      <c r="B326" s="170"/>
      <c r="D326" s="166" t="s">
        <v>162</v>
      </c>
      <c r="E326" s="171" t="s">
        <v>3</v>
      </c>
      <c r="F326" s="172" t="s">
        <v>276</v>
      </c>
      <c r="H326" s="173">
        <v>-1.32</v>
      </c>
      <c r="I326" s="174"/>
      <c r="L326" s="170"/>
      <c r="M326" s="175"/>
      <c r="N326" s="176"/>
      <c r="O326" s="176"/>
      <c r="P326" s="176"/>
      <c r="Q326" s="176"/>
      <c r="R326" s="176"/>
      <c r="S326" s="176"/>
      <c r="T326" s="177"/>
      <c r="AT326" s="171" t="s">
        <v>162</v>
      </c>
      <c r="AU326" s="171" t="s">
        <v>82</v>
      </c>
      <c r="AV326" s="13" t="s">
        <v>82</v>
      </c>
      <c r="AW326" s="13" t="s">
        <v>34</v>
      </c>
      <c r="AX326" s="13" t="s">
        <v>72</v>
      </c>
      <c r="AY326" s="171" t="s">
        <v>150</v>
      </c>
    </row>
    <row r="327" spans="2:51" s="13" customFormat="1" ht="11.25">
      <c r="B327" s="170"/>
      <c r="D327" s="166" t="s">
        <v>162</v>
      </c>
      <c r="E327" s="171" t="s">
        <v>3</v>
      </c>
      <c r="F327" s="172" t="s">
        <v>277</v>
      </c>
      <c r="H327" s="173">
        <v>77.209999999999994</v>
      </c>
      <c r="I327" s="174"/>
      <c r="L327" s="170"/>
      <c r="M327" s="175"/>
      <c r="N327" s="176"/>
      <c r="O327" s="176"/>
      <c r="P327" s="176"/>
      <c r="Q327" s="176"/>
      <c r="R327" s="176"/>
      <c r="S327" s="176"/>
      <c r="T327" s="177"/>
      <c r="AT327" s="171" t="s">
        <v>162</v>
      </c>
      <c r="AU327" s="171" t="s">
        <v>82</v>
      </c>
      <c r="AV327" s="13" t="s">
        <v>82</v>
      </c>
      <c r="AW327" s="13" t="s">
        <v>34</v>
      </c>
      <c r="AX327" s="13" t="s">
        <v>72</v>
      </c>
      <c r="AY327" s="171" t="s">
        <v>150</v>
      </c>
    </row>
    <row r="328" spans="2:51" s="13" customFormat="1" ht="11.25">
      <c r="B328" s="170"/>
      <c r="D328" s="166" t="s">
        <v>162</v>
      </c>
      <c r="E328" s="171" t="s">
        <v>3</v>
      </c>
      <c r="F328" s="172" t="s">
        <v>274</v>
      </c>
      <c r="H328" s="173">
        <v>-0.04</v>
      </c>
      <c r="I328" s="174"/>
      <c r="L328" s="170"/>
      <c r="M328" s="175"/>
      <c r="N328" s="176"/>
      <c r="O328" s="176"/>
      <c r="P328" s="176"/>
      <c r="Q328" s="176"/>
      <c r="R328" s="176"/>
      <c r="S328" s="176"/>
      <c r="T328" s="177"/>
      <c r="AT328" s="171" t="s">
        <v>162</v>
      </c>
      <c r="AU328" s="171" t="s">
        <v>82</v>
      </c>
      <c r="AV328" s="13" t="s">
        <v>82</v>
      </c>
      <c r="AW328" s="13" t="s">
        <v>34</v>
      </c>
      <c r="AX328" s="13" t="s">
        <v>72</v>
      </c>
      <c r="AY328" s="171" t="s">
        <v>150</v>
      </c>
    </row>
    <row r="329" spans="2:51" s="13" customFormat="1" ht="11.25">
      <c r="B329" s="170"/>
      <c r="D329" s="166" t="s">
        <v>162</v>
      </c>
      <c r="E329" s="171" t="s">
        <v>3</v>
      </c>
      <c r="F329" s="172" t="s">
        <v>276</v>
      </c>
      <c r="H329" s="173">
        <v>-1.32</v>
      </c>
      <c r="I329" s="174"/>
      <c r="L329" s="170"/>
      <c r="M329" s="175"/>
      <c r="N329" s="176"/>
      <c r="O329" s="176"/>
      <c r="P329" s="176"/>
      <c r="Q329" s="176"/>
      <c r="R329" s="176"/>
      <c r="S329" s="176"/>
      <c r="T329" s="177"/>
      <c r="AT329" s="171" t="s">
        <v>162</v>
      </c>
      <c r="AU329" s="171" t="s">
        <v>82</v>
      </c>
      <c r="AV329" s="13" t="s">
        <v>82</v>
      </c>
      <c r="AW329" s="13" t="s">
        <v>34</v>
      </c>
      <c r="AX329" s="13" t="s">
        <v>72</v>
      </c>
      <c r="AY329" s="171" t="s">
        <v>150</v>
      </c>
    </row>
    <row r="330" spans="2:51" s="13" customFormat="1" ht="11.25">
      <c r="B330" s="170"/>
      <c r="D330" s="166" t="s">
        <v>162</v>
      </c>
      <c r="E330" s="171" t="s">
        <v>3</v>
      </c>
      <c r="F330" s="172" t="s">
        <v>278</v>
      </c>
      <c r="H330" s="173">
        <v>63.07</v>
      </c>
      <c r="I330" s="174"/>
      <c r="L330" s="170"/>
      <c r="M330" s="175"/>
      <c r="N330" s="176"/>
      <c r="O330" s="176"/>
      <c r="P330" s="176"/>
      <c r="Q330" s="176"/>
      <c r="R330" s="176"/>
      <c r="S330" s="176"/>
      <c r="T330" s="177"/>
      <c r="AT330" s="171" t="s">
        <v>162</v>
      </c>
      <c r="AU330" s="171" t="s">
        <v>82</v>
      </c>
      <c r="AV330" s="13" t="s">
        <v>82</v>
      </c>
      <c r="AW330" s="13" t="s">
        <v>34</v>
      </c>
      <c r="AX330" s="13" t="s">
        <v>72</v>
      </c>
      <c r="AY330" s="171" t="s">
        <v>150</v>
      </c>
    </row>
    <row r="331" spans="2:51" s="13" customFormat="1" ht="11.25">
      <c r="B331" s="170"/>
      <c r="D331" s="166" t="s">
        <v>162</v>
      </c>
      <c r="E331" s="171" t="s">
        <v>3</v>
      </c>
      <c r="F331" s="172" t="s">
        <v>274</v>
      </c>
      <c r="H331" s="173">
        <v>-0.04</v>
      </c>
      <c r="I331" s="174"/>
      <c r="L331" s="170"/>
      <c r="M331" s="175"/>
      <c r="N331" s="176"/>
      <c r="O331" s="176"/>
      <c r="P331" s="176"/>
      <c r="Q331" s="176"/>
      <c r="R331" s="176"/>
      <c r="S331" s="176"/>
      <c r="T331" s="177"/>
      <c r="AT331" s="171" t="s">
        <v>162</v>
      </c>
      <c r="AU331" s="171" t="s">
        <v>82</v>
      </c>
      <c r="AV331" s="13" t="s">
        <v>82</v>
      </c>
      <c r="AW331" s="13" t="s">
        <v>34</v>
      </c>
      <c r="AX331" s="13" t="s">
        <v>72</v>
      </c>
      <c r="AY331" s="171" t="s">
        <v>150</v>
      </c>
    </row>
    <row r="332" spans="2:51" s="13" customFormat="1" ht="11.25">
      <c r="B332" s="170"/>
      <c r="D332" s="166" t="s">
        <v>162</v>
      </c>
      <c r="E332" s="171" t="s">
        <v>3</v>
      </c>
      <c r="F332" s="172" t="s">
        <v>271</v>
      </c>
      <c r="H332" s="173">
        <v>-0.66</v>
      </c>
      <c r="I332" s="174"/>
      <c r="L332" s="170"/>
      <c r="M332" s="175"/>
      <c r="N332" s="176"/>
      <c r="O332" s="176"/>
      <c r="P332" s="176"/>
      <c r="Q332" s="176"/>
      <c r="R332" s="176"/>
      <c r="S332" s="176"/>
      <c r="T332" s="177"/>
      <c r="AT332" s="171" t="s">
        <v>162</v>
      </c>
      <c r="AU332" s="171" t="s">
        <v>82</v>
      </c>
      <c r="AV332" s="13" t="s">
        <v>82</v>
      </c>
      <c r="AW332" s="13" t="s">
        <v>34</v>
      </c>
      <c r="AX332" s="13" t="s">
        <v>72</v>
      </c>
      <c r="AY332" s="171" t="s">
        <v>150</v>
      </c>
    </row>
    <row r="333" spans="2:51" s="13" customFormat="1" ht="11.25">
      <c r="B333" s="170"/>
      <c r="D333" s="166" t="s">
        <v>162</v>
      </c>
      <c r="E333" s="171" t="s">
        <v>3</v>
      </c>
      <c r="F333" s="172" t="s">
        <v>229</v>
      </c>
      <c r="H333" s="173">
        <v>-2.2000000000000002</v>
      </c>
      <c r="I333" s="174"/>
      <c r="L333" s="170"/>
      <c r="M333" s="175"/>
      <c r="N333" s="176"/>
      <c r="O333" s="176"/>
      <c r="P333" s="176"/>
      <c r="Q333" s="176"/>
      <c r="R333" s="176"/>
      <c r="S333" s="176"/>
      <c r="T333" s="177"/>
      <c r="AT333" s="171" t="s">
        <v>162</v>
      </c>
      <c r="AU333" s="171" t="s">
        <v>82</v>
      </c>
      <c r="AV333" s="13" t="s">
        <v>82</v>
      </c>
      <c r="AW333" s="13" t="s">
        <v>34</v>
      </c>
      <c r="AX333" s="13" t="s">
        <v>72</v>
      </c>
      <c r="AY333" s="171" t="s">
        <v>150</v>
      </c>
    </row>
    <row r="334" spans="2:51" s="13" customFormat="1" ht="11.25">
      <c r="B334" s="170"/>
      <c r="D334" s="166" t="s">
        <v>162</v>
      </c>
      <c r="E334" s="171" t="s">
        <v>3</v>
      </c>
      <c r="F334" s="172" t="s">
        <v>278</v>
      </c>
      <c r="H334" s="173">
        <v>63.07</v>
      </c>
      <c r="I334" s="174"/>
      <c r="L334" s="170"/>
      <c r="M334" s="175"/>
      <c r="N334" s="176"/>
      <c r="O334" s="176"/>
      <c r="P334" s="176"/>
      <c r="Q334" s="176"/>
      <c r="R334" s="176"/>
      <c r="S334" s="176"/>
      <c r="T334" s="177"/>
      <c r="AT334" s="171" t="s">
        <v>162</v>
      </c>
      <c r="AU334" s="171" t="s">
        <v>82</v>
      </c>
      <c r="AV334" s="13" t="s">
        <v>82</v>
      </c>
      <c r="AW334" s="13" t="s">
        <v>34</v>
      </c>
      <c r="AX334" s="13" t="s">
        <v>72</v>
      </c>
      <c r="AY334" s="171" t="s">
        <v>150</v>
      </c>
    </row>
    <row r="335" spans="2:51" s="13" customFormat="1" ht="11.25">
      <c r="B335" s="170"/>
      <c r="D335" s="166" t="s">
        <v>162</v>
      </c>
      <c r="E335" s="171" t="s">
        <v>3</v>
      </c>
      <c r="F335" s="172" t="s">
        <v>274</v>
      </c>
      <c r="H335" s="173">
        <v>-0.04</v>
      </c>
      <c r="I335" s="174"/>
      <c r="L335" s="170"/>
      <c r="M335" s="175"/>
      <c r="N335" s="176"/>
      <c r="O335" s="176"/>
      <c r="P335" s="176"/>
      <c r="Q335" s="176"/>
      <c r="R335" s="176"/>
      <c r="S335" s="176"/>
      <c r="T335" s="177"/>
      <c r="AT335" s="171" t="s">
        <v>162</v>
      </c>
      <c r="AU335" s="171" t="s">
        <v>82</v>
      </c>
      <c r="AV335" s="13" t="s">
        <v>82</v>
      </c>
      <c r="AW335" s="13" t="s">
        <v>34</v>
      </c>
      <c r="AX335" s="13" t="s">
        <v>72</v>
      </c>
      <c r="AY335" s="171" t="s">
        <v>150</v>
      </c>
    </row>
    <row r="336" spans="2:51" s="13" customFormat="1" ht="11.25">
      <c r="B336" s="170"/>
      <c r="D336" s="166" t="s">
        <v>162</v>
      </c>
      <c r="E336" s="171" t="s">
        <v>3</v>
      </c>
      <c r="F336" s="172" t="s">
        <v>271</v>
      </c>
      <c r="H336" s="173">
        <v>-0.66</v>
      </c>
      <c r="I336" s="174"/>
      <c r="L336" s="170"/>
      <c r="M336" s="175"/>
      <c r="N336" s="176"/>
      <c r="O336" s="176"/>
      <c r="P336" s="176"/>
      <c r="Q336" s="176"/>
      <c r="R336" s="176"/>
      <c r="S336" s="176"/>
      <c r="T336" s="177"/>
      <c r="AT336" s="171" t="s">
        <v>162</v>
      </c>
      <c r="AU336" s="171" t="s">
        <v>82</v>
      </c>
      <c r="AV336" s="13" t="s">
        <v>82</v>
      </c>
      <c r="AW336" s="13" t="s">
        <v>34</v>
      </c>
      <c r="AX336" s="13" t="s">
        <v>72</v>
      </c>
      <c r="AY336" s="171" t="s">
        <v>150</v>
      </c>
    </row>
    <row r="337" spans="1:65" s="13" customFormat="1" ht="11.25">
      <c r="B337" s="170"/>
      <c r="D337" s="166" t="s">
        <v>162</v>
      </c>
      <c r="E337" s="171" t="s">
        <v>3</v>
      </c>
      <c r="F337" s="172" t="s">
        <v>306</v>
      </c>
      <c r="H337" s="173">
        <v>-78.245000000000005</v>
      </c>
      <c r="I337" s="174"/>
      <c r="L337" s="170"/>
      <c r="M337" s="175"/>
      <c r="N337" s="176"/>
      <c r="O337" s="176"/>
      <c r="P337" s="176"/>
      <c r="Q337" s="176"/>
      <c r="R337" s="176"/>
      <c r="S337" s="176"/>
      <c r="T337" s="177"/>
      <c r="AT337" s="171" t="s">
        <v>162</v>
      </c>
      <c r="AU337" s="171" t="s">
        <v>82</v>
      </c>
      <c r="AV337" s="13" t="s">
        <v>82</v>
      </c>
      <c r="AW337" s="13" t="s">
        <v>34</v>
      </c>
      <c r="AX337" s="13" t="s">
        <v>72</v>
      </c>
      <c r="AY337" s="171" t="s">
        <v>150</v>
      </c>
    </row>
    <row r="338" spans="1:65" s="13" customFormat="1" ht="11.25">
      <c r="B338" s="170"/>
      <c r="D338" s="166" t="s">
        <v>162</v>
      </c>
      <c r="E338" s="171" t="s">
        <v>3</v>
      </c>
      <c r="F338" s="172" t="s">
        <v>307</v>
      </c>
      <c r="H338" s="173">
        <v>-53.823</v>
      </c>
      <c r="I338" s="174"/>
      <c r="L338" s="170"/>
      <c r="M338" s="175"/>
      <c r="N338" s="176"/>
      <c r="O338" s="176"/>
      <c r="P338" s="176"/>
      <c r="Q338" s="176"/>
      <c r="R338" s="176"/>
      <c r="S338" s="176"/>
      <c r="T338" s="177"/>
      <c r="AT338" s="171" t="s">
        <v>162</v>
      </c>
      <c r="AU338" s="171" t="s">
        <v>82</v>
      </c>
      <c r="AV338" s="13" t="s">
        <v>82</v>
      </c>
      <c r="AW338" s="13" t="s">
        <v>34</v>
      </c>
      <c r="AX338" s="13" t="s">
        <v>72</v>
      </c>
      <c r="AY338" s="171" t="s">
        <v>150</v>
      </c>
    </row>
    <row r="339" spans="1:65" s="14" customFormat="1" ht="11.25">
      <c r="B339" s="188"/>
      <c r="D339" s="166" t="s">
        <v>162</v>
      </c>
      <c r="E339" s="189" t="s">
        <v>3</v>
      </c>
      <c r="F339" s="190" t="s">
        <v>181</v>
      </c>
      <c r="H339" s="191">
        <v>1302.7599999999991</v>
      </c>
      <c r="I339" s="192"/>
      <c r="L339" s="188"/>
      <c r="M339" s="193"/>
      <c r="N339" s="194"/>
      <c r="O339" s="194"/>
      <c r="P339" s="194"/>
      <c r="Q339" s="194"/>
      <c r="R339" s="194"/>
      <c r="S339" s="194"/>
      <c r="T339" s="195"/>
      <c r="AT339" s="189" t="s">
        <v>162</v>
      </c>
      <c r="AU339" s="189" t="s">
        <v>82</v>
      </c>
      <c r="AV339" s="14" t="s">
        <v>158</v>
      </c>
      <c r="AW339" s="14" t="s">
        <v>34</v>
      </c>
      <c r="AX339" s="14" t="s">
        <v>80</v>
      </c>
      <c r="AY339" s="189" t="s">
        <v>150</v>
      </c>
    </row>
    <row r="340" spans="1:65" s="2" customFormat="1" ht="36" customHeight="1">
      <c r="A340" s="33"/>
      <c r="B340" s="152"/>
      <c r="C340" s="153" t="s">
        <v>308</v>
      </c>
      <c r="D340" s="153" t="s">
        <v>153</v>
      </c>
      <c r="E340" s="154" t="s">
        <v>309</v>
      </c>
      <c r="F340" s="155" t="s">
        <v>310</v>
      </c>
      <c r="G340" s="156" t="s">
        <v>200</v>
      </c>
      <c r="H340" s="157">
        <v>1381.0050000000001</v>
      </c>
      <c r="I340" s="158"/>
      <c r="J340" s="159">
        <f>ROUND(I340*H340,2)</f>
        <v>0</v>
      </c>
      <c r="K340" s="155" t="s">
        <v>157</v>
      </c>
      <c r="L340" s="34"/>
      <c r="M340" s="160" t="s">
        <v>3</v>
      </c>
      <c r="N340" s="161" t="s">
        <v>43</v>
      </c>
      <c r="O340" s="54"/>
      <c r="P340" s="162">
        <f>O340*H340</f>
        <v>0</v>
      </c>
      <c r="Q340" s="162">
        <v>6.7999999999999996E-3</v>
      </c>
      <c r="R340" s="162">
        <f>Q340*H340</f>
        <v>9.3908339999999999</v>
      </c>
      <c r="S340" s="162">
        <v>0</v>
      </c>
      <c r="T340" s="163">
        <f>S340*H340</f>
        <v>0</v>
      </c>
      <c r="U340" s="33"/>
      <c r="V340" s="33"/>
      <c r="W340" s="33"/>
      <c r="X340" s="33"/>
      <c r="Y340" s="33"/>
      <c r="Z340" s="33"/>
      <c r="AA340" s="33"/>
      <c r="AB340" s="33"/>
      <c r="AC340" s="33"/>
      <c r="AD340" s="33"/>
      <c r="AE340" s="33"/>
      <c r="AR340" s="164" t="s">
        <v>158</v>
      </c>
      <c r="AT340" s="164" t="s">
        <v>153</v>
      </c>
      <c r="AU340" s="164" t="s">
        <v>82</v>
      </c>
      <c r="AY340" s="18" t="s">
        <v>150</v>
      </c>
      <c r="BE340" s="165">
        <f>IF(N340="základní",J340,0)</f>
        <v>0</v>
      </c>
      <c r="BF340" s="165">
        <f>IF(N340="snížená",J340,0)</f>
        <v>0</v>
      </c>
      <c r="BG340" s="165">
        <f>IF(N340="zákl. přenesená",J340,0)</f>
        <v>0</v>
      </c>
      <c r="BH340" s="165">
        <f>IF(N340="sníž. přenesená",J340,0)</f>
        <v>0</v>
      </c>
      <c r="BI340" s="165">
        <f>IF(N340="nulová",J340,0)</f>
        <v>0</v>
      </c>
      <c r="BJ340" s="18" t="s">
        <v>80</v>
      </c>
      <c r="BK340" s="165">
        <f>ROUND(I340*H340,2)</f>
        <v>0</v>
      </c>
      <c r="BL340" s="18" t="s">
        <v>158</v>
      </c>
      <c r="BM340" s="164" t="s">
        <v>311</v>
      </c>
    </row>
    <row r="341" spans="1:65" s="2" customFormat="1" ht="78">
      <c r="A341" s="33"/>
      <c r="B341" s="34"/>
      <c r="C341" s="33"/>
      <c r="D341" s="166" t="s">
        <v>160</v>
      </c>
      <c r="E341" s="33"/>
      <c r="F341" s="167" t="s">
        <v>286</v>
      </c>
      <c r="G341" s="33"/>
      <c r="H341" s="33"/>
      <c r="I341" s="92"/>
      <c r="J341" s="33"/>
      <c r="K341" s="33"/>
      <c r="L341" s="34"/>
      <c r="M341" s="168"/>
      <c r="N341" s="169"/>
      <c r="O341" s="54"/>
      <c r="P341" s="54"/>
      <c r="Q341" s="54"/>
      <c r="R341" s="54"/>
      <c r="S341" s="54"/>
      <c r="T341" s="55"/>
      <c r="U341" s="33"/>
      <c r="V341" s="33"/>
      <c r="W341" s="33"/>
      <c r="X341" s="33"/>
      <c r="Y341" s="33"/>
      <c r="Z341" s="33"/>
      <c r="AA341" s="33"/>
      <c r="AB341" s="33"/>
      <c r="AC341" s="33"/>
      <c r="AD341" s="33"/>
      <c r="AE341" s="33"/>
      <c r="AT341" s="18" t="s">
        <v>160</v>
      </c>
      <c r="AU341" s="18" t="s">
        <v>82</v>
      </c>
    </row>
    <row r="342" spans="1:65" s="13" customFormat="1" ht="11.25">
      <c r="B342" s="170"/>
      <c r="D342" s="166" t="s">
        <v>162</v>
      </c>
      <c r="E342" s="171" t="s">
        <v>3</v>
      </c>
      <c r="F342" s="172" t="s">
        <v>312</v>
      </c>
      <c r="H342" s="173">
        <v>1381.0050000000001</v>
      </c>
      <c r="I342" s="174"/>
      <c r="L342" s="170"/>
      <c r="M342" s="175"/>
      <c r="N342" s="176"/>
      <c r="O342" s="176"/>
      <c r="P342" s="176"/>
      <c r="Q342" s="176"/>
      <c r="R342" s="176"/>
      <c r="S342" s="176"/>
      <c r="T342" s="177"/>
      <c r="AT342" s="171" t="s">
        <v>162</v>
      </c>
      <c r="AU342" s="171" t="s">
        <v>82</v>
      </c>
      <c r="AV342" s="13" t="s">
        <v>82</v>
      </c>
      <c r="AW342" s="13" t="s">
        <v>34</v>
      </c>
      <c r="AX342" s="13" t="s">
        <v>80</v>
      </c>
      <c r="AY342" s="171" t="s">
        <v>150</v>
      </c>
    </row>
    <row r="343" spans="1:65" s="2" customFormat="1" ht="24" customHeight="1">
      <c r="A343" s="33"/>
      <c r="B343" s="152"/>
      <c r="C343" s="153" t="s">
        <v>313</v>
      </c>
      <c r="D343" s="153" t="s">
        <v>153</v>
      </c>
      <c r="E343" s="154" t="s">
        <v>314</v>
      </c>
      <c r="F343" s="155" t="s">
        <v>315</v>
      </c>
      <c r="G343" s="156" t="s">
        <v>200</v>
      </c>
      <c r="H343" s="157">
        <v>53.823</v>
      </c>
      <c r="I343" s="158"/>
      <c r="J343" s="159">
        <f>ROUND(I343*H343,2)</f>
        <v>0</v>
      </c>
      <c r="K343" s="155" t="s">
        <v>157</v>
      </c>
      <c r="L343" s="34"/>
      <c r="M343" s="160" t="s">
        <v>3</v>
      </c>
      <c r="N343" s="161" t="s">
        <v>43</v>
      </c>
      <c r="O343" s="54"/>
      <c r="P343" s="162">
        <f>O343*H343</f>
        <v>0</v>
      </c>
      <c r="Q343" s="162">
        <v>3.3579999999999999E-2</v>
      </c>
      <c r="R343" s="162">
        <f>Q343*H343</f>
        <v>1.80737634</v>
      </c>
      <c r="S343" s="162">
        <v>0</v>
      </c>
      <c r="T343" s="163">
        <f>S343*H343</f>
        <v>0</v>
      </c>
      <c r="U343" s="33"/>
      <c r="V343" s="33"/>
      <c r="W343" s="33"/>
      <c r="X343" s="33"/>
      <c r="Y343" s="33"/>
      <c r="Z343" s="33"/>
      <c r="AA343" s="33"/>
      <c r="AB343" s="33"/>
      <c r="AC343" s="33"/>
      <c r="AD343" s="33"/>
      <c r="AE343" s="33"/>
      <c r="AR343" s="164" t="s">
        <v>158</v>
      </c>
      <c r="AT343" s="164" t="s">
        <v>153</v>
      </c>
      <c r="AU343" s="164" t="s">
        <v>82</v>
      </c>
      <c r="AY343" s="18" t="s">
        <v>150</v>
      </c>
      <c r="BE343" s="165">
        <f>IF(N343="základní",J343,0)</f>
        <v>0</v>
      </c>
      <c r="BF343" s="165">
        <f>IF(N343="snížená",J343,0)</f>
        <v>0</v>
      </c>
      <c r="BG343" s="165">
        <f>IF(N343="zákl. přenesená",J343,0)</f>
        <v>0</v>
      </c>
      <c r="BH343" s="165">
        <f>IF(N343="sníž. přenesená",J343,0)</f>
        <v>0</v>
      </c>
      <c r="BI343" s="165">
        <f>IF(N343="nulová",J343,0)</f>
        <v>0</v>
      </c>
      <c r="BJ343" s="18" t="s">
        <v>80</v>
      </c>
      <c r="BK343" s="165">
        <f>ROUND(I343*H343,2)</f>
        <v>0</v>
      </c>
      <c r="BL343" s="18" t="s">
        <v>158</v>
      </c>
      <c r="BM343" s="164" t="s">
        <v>316</v>
      </c>
    </row>
    <row r="344" spans="1:65" s="2" customFormat="1" ht="48.75">
      <c r="A344" s="33"/>
      <c r="B344" s="34"/>
      <c r="C344" s="33"/>
      <c r="D344" s="166" t="s">
        <v>160</v>
      </c>
      <c r="E344" s="33"/>
      <c r="F344" s="167" t="s">
        <v>317</v>
      </c>
      <c r="G344" s="33"/>
      <c r="H344" s="33"/>
      <c r="I344" s="92"/>
      <c r="J344" s="33"/>
      <c r="K344" s="33"/>
      <c r="L344" s="34"/>
      <c r="M344" s="168"/>
      <c r="N344" s="169"/>
      <c r="O344" s="54"/>
      <c r="P344" s="54"/>
      <c r="Q344" s="54"/>
      <c r="R344" s="54"/>
      <c r="S344" s="54"/>
      <c r="T344" s="55"/>
      <c r="U344" s="33"/>
      <c r="V344" s="33"/>
      <c r="W344" s="33"/>
      <c r="X344" s="33"/>
      <c r="Y344" s="33"/>
      <c r="Z344" s="33"/>
      <c r="AA344" s="33"/>
      <c r="AB344" s="33"/>
      <c r="AC344" s="33"/>
      <c r="AD344" s="33"/>
      <c r="AE344" s="33"/>
      <c r="AT344" s="18" t="s">
        <v>160</v>
      </c>
      <c r="AU344" s="18" t="s">
        <v>82</v>
      </c>
    </row>
    <row r="345" spans="1:65" s="13" customFormat="1" ht="11.25">
      <c r="B345" s="170"/>
      <c r="D345" s="166" t="s">
        <v>162</v>
      </c>
      <c r="E345" s="171" t="s">
        <v>3</v>
      </c>
      <c r="F345" s="172" t="s">
        <v>318</v>
      </c>
      <c r="H345" s="173">
        <v>5.8949999999999996</v>
      </c>
      <c r="I345" s="174"/>
      <c r="L345" s="170"/>
      <c r="M345" s="175"/>
      <c r="N345" s="176"/>
      <c r="O345" s="176"/>
      <c r="P345" s="176"/>
      <c r="Q345" s="176"/>
      <c r="R345" s="176"/>
      <c r="S345" s="176"/>
      <c r="T345" s="177"/>
      <c r="AT345" s="171" t="s">
        <v>162</v>
      </c>
      <c r="AU345" s="171" t="s">
        <v>82</v>
      </c>
      <c r="AV345" s="13" t="s">
        <v>82</v>
      </c>
      <c r="AW345" s="13" t="s">
        <v>34</v>
      </c>
      <c r="AX345" s="13" t="s">
        <v>72</v>
      </c>
      <c r="AY345" s="171" t="s">
        <v>150</v>
      </c>
    </row>
    <row r="346" spans="1:65" s="13" customFormat="1" ht="11.25">
      <c r="B346" s="170"/>
      <c r="D346" s="166" t="s">
        <v>162</v>
      </c>
      <c r="E346" s="171" t="s">
        <v>3</v>
      </c>
      <c r="F346" s="172" t="s">
        <v>319</v>
      </c>
      <c r="H346" s="173">
        <v>2.3250000000000002</v>
      </c>
      <c r="I346" s="174"/>
      <c r="L346" s="170"/>
      <c r="M346" s="175"/>
      <c r="N346" s="176"/>
      <c r="O346" s="176"/>
      <c r="P346" s="176"/>
      <c r="Q346" s="176"/>
      <c r="R346" s="176"/>
      <c r="S346" s="176"/>
      <c r="T346" s="177"/>
      <c r="AT346" s="171" t="s">
        <v>162</v>
      </c>
      <c r="AU346" s="171" t="s">
        <v>82</v>
      </c>
      <c r="AV346" s="13" t="s">
        <v>82</v>
      </c>
      <c r="AW346" s="13" t="s">
        <v>34</v>
      </c>
      <c r="AX346" s="13" t="s">
        <v>72</v>
      </c>
      <c r="AY346" s="171" t="s">
        <v>150</v>
      </c>
    </row>
    <row r="347" spans="1:65" s="13" customFormat="1" ht="11.25">
      <c r="B347" s="170"/>
      <c r="D347" s="166" t="s">
        <v>162</v>
      </c>
      <c r="E347" s="171" t="s">
        <v>3</v>
      </c>
      <c r="F347" s="172" t="s">
        <v>320</v>
      </c>
      <c r="H347" s="173">
        <v>1.27</v>
      </c>
      <c r="I347" s="174"/>
      <c r="L347" s="170"/>
      <c r="M347" s="175"/>
      <c r="N347" s="176"/>
      <c r="O347" s="176"/>
      <c r="P347" s="176"/>
      <c r="Q347" s="176"/>
      <c r="R347" s="176"/>
      <c r="S347" s="176"/>
      <c r="T347" s="177"/>
      <c r="AT347" s="171" t="s">
        <v>162</v>
      </c>
      <c r="AU347" s="171" t="s">
        <v>82</v>
      </c>
      <c r="AV347" s="13" t="s">
        <v>82</v>
      </c>
      <c r="AW347" s="13" t="s">
        <v>34</v>
      </c>
      <c r="AX347" s="13" t="s">
        <v>72</v>
      </c>
      <c r="AY347" s="171" t="s">
        <v>150</v>
      </c>
    </row>
    <row r="348" spans="1:65" s="13" customFormat="1" ht="11.25">
      <c r="B348" s="170"/>
      <c r="D348" s="166" t="s">
        <v>162</v>
      </c>
      <c r="E348" s="171" t="s">
        <v>3</v>
      </c>
      <c r="F348" s="172" t="s">
        <v>321</v>
      </c>
      <c r="H348" s="173">
        <v>2.004</v>
      </c>
      <c r="I348" s="174"/>
      <c r="L348" s="170"/>
      <c r="M348" s="175"/>
      <c r="N348" s="176"/>
      <c r="O348" s="176"/>
      <c r="P348" s="176"/>
      <c r="Q348" s="176"/>
      <c r="R348" s="176"/>
      <c r="S348" s="176"/>
      <c r="T348" s="177"/>
      <c r="AT348" s="171" t="s">
        <v>162</v>
      </c>
      <c r="AU348" s="171" t="s">
        <v>82</v>
      </c>
      <c r="AV348" s="13" t="s">
        <v>82</v>
      </c>
      <c r="AW348" s="13" t="s">
        <v>34</v>
      </c>
      <c r="AX348" s="13" t="s">
        <v>72</v>
      </c>
      <c r="AY348" s="171" t="s">
        <v>150</v>
      </c>
    </row>
    <row r="349" spans="1:65" s="13" customFormat="1" ht="11.25">
      <c r="B349" s="170"/>
      <c r="D349" s="166" t="s">
        <v>162</v>
      </c>
      <c r="E349" s="171" t="s">
        <v>3</v>
      </c>
      <c r="F349" s="172" t="s">
        <v>322</v>
      </c>
      <c r="H349" s="173">
        <v>3.87</v>
      </c>
      <c r="I349" s="174"/>
      <c r="L349" s="170"/>
      <c r="M349" s="175"/>
      <c r="N349" s="176"/>
      <c r="O349" s="176"/>
      <c r="P349" s="176"/>
      <c r="Q349" s="176"/>
      <c r="R349" s="176"/>
      <c r="S349" s="176"/>
      <c r="T349" s="177"/>
      <c r="AT349" s="171" t="s">
        <v>162</v>
      </c>
      <c r="AU349" s="171" t="s">
        <v>82</v>
      </c>
      <c r="AV349" s="13" t="s">
        <v>82</v>
      </c>
      <c r="AW349" s="13" t="s">
        <v>34</v>
      </c>
      <c r="AX349" s="13" t="s">
        <v>72</v>
      </c>
      <c r="AY349" s="171" t="s">
        <v>150</v>
      </c>
    </row>
    <row r="350" spans="1:65" s="13" customFormat="1" ht="11.25">
      <c r="B350" s="170"/>
      <c r="D350" s="166" t="s">
        <v>162</v>
      </c>
      <c r="E350" s="171" t="s">
        <v>3</v>
      </c>
      <c r="F350" s="172" t="s">
        <v>323</v>
      </c>
      <c r="H350" s="173">
        <v>1.65</v>
      </c>
      <c r="I350" s="174"/>
      <c r="L350" s="170"/>
      <c r="M350" s="175"/>
      <c r="N350" s="176"/>
      <c r="O350" s="176"/>
      <c r="P350" s="176"/>
      <c r="Q350" s="176"/>
      <c r="R350" s="176"/>
      <c r="S350" s="176"/>
      <c r="T350" s="177"/>
      <c r="AT350" s="171" t="s">
        <v>162</v>
      </c>
      <c r="AU350" s="171" t="s">
        <v>82</v>
      </c>
      <c r="AV350" s="13" t="s">
        <v>82</v>
      </c>
      <c r="AW350" s="13" t="s">
        <v>34</v>
      </c>
      <c r="AX350" s="13" t="s">
        <v>72</v>
      </c>
      <c r="AY350" s="171" t="s">
        <v>150</v>
      </c>
    </row>
    <row r="351" spans="1:65" s="13" customFormat="1" ht="11.25">
      <c r="B351" s="170"/>
      <c r="D351" s="166" t="s">
        <v>162</v>
      </c>
      <c r="E351" s="171" t="s">
        <v>3</v>
      </c>
      <c r="F351" s="172" t="s">
        <v>259</v>
      </c>
      <c r="H351" s="173">
        <v>1.82</v>
      </c>
      <c r="I351" s="174"/>
      <c r="L351" s="170"/>
      <c r="M351" s="175"/>
      <c r="N351" s="176"/>
      <c r="O351" s="176"/>
      <c r="P351" s="176"/>
      <c r="Q351" s="176"/>
      <c r="R351" s="176"/>
      <c r="S351" s="176"/>
      <c r="T351" s="177"/>
      <c r="AT351" s="171" t="s">
        <v>162</v>
      </c>
      <c r="AU351" s="171" t="s">
        <v>82</v>
      </c>
      <c r="AV351" s="13" t="s">
        <v>82</v>
      </c>
      <c r="AW351" s="13" t="s">
        <v>34</v>
      </c>
      <c r="AX351" s="13" t="s">
        <v>72</v>
      </c>
      <c r="AY351" s="171" t="s">
        <v>150</v>
      </c>
    </row>
    <row r="352" spans="1:65" s="13" customFormat="1" ht="11.25">
      <c r="B352" s="170"/>
      <c r="D352" s="166" t="s">
        <v>162</v>
      </c>
      <c r="E352" s="171" t="s">
        <v>3</v>
      </c>
      <c r="F352" s="172" t="s">
        <v>265</v>
      </c>
      <c r="H352" s="173">
        <v>5.76</v>
      </c>
      <c r="I352" s="174"/>
      <c r="L352" s="170"/>
      <c r="M352" s="175"/>
      <c r="N352" s="176"/>
      <c r="O352" s="176"/>
      <c r="P352" s="176"/>
      <c r="Q352" s="176"/>
      <c r="R352" s="176"/>
      <c r="S352" s="176"/>
      <c r="T352" s="177"/>
      <c r="AT352" s="171" t="s">
        <v>162</v>
      </c>
      <c r="AU352" s="171" t="s">
        <v>82</v>
      </c>
      <c r="AV352" s="13" t="s">
        <v>82</v>
      </c>
      <c r="AW352" s="13" t="s">
        <v>34</v>
      </c>
      <c r="AX352" s="13" t="s">
        <v>72</v>
      </c>
      <c r="AY352" s="171" t="s">
        <v>150</v>
      </c>
    </row>
    <row r="353" spans="1:65" s="13" customFormat="1" ht="11.25">
      <c r="B353" s="170"/>
      <c r="D353" s="166" t="s">
        <v>162</v>
      </c>
      <c r="E353" s="171" t="s">
        <v>3</v>
      </c>
      <c r="F353" s="172" t="s">
        <v>324</v>
      </c>
      <c r="H353" s="173">
        <v>1.629</v>
      </c>
      <c r="I353" s="174"/>
      <c r="L353" s="170"/>
      <c r="M353" s="175"/>
      <c r="N353" s="176"/>
      <c r="O353" s="176"/>
      <c r="P353" s="176"/>
      <c r="Q353" s="176"/>
      <c r="R353" s="176"/>
      <c r="S353" s="176"/>
      <c r="T353" s="177"/>
      <c r="AT353" s="171" t="s">
        <v>162</v>
      </c>
      <c r="AU353" s="171" t="s">
        <v>82</v>
      </c>
      <c r="AV353" s="13" t="s">
        <v>82</v>
      </c>
      <c r="AW353" s="13" t="s">
        <v>34</v>
      </c>
      <c r="AX353" s="13" t="s">
        <v>72</v>
      </c>
      <c r="AY353" s="171" t="s">
        <v>150</v>
      </c>
    </row>
    <row r="354" spans="1:65" s="13" customFormat="1" ht="11.25">
      <c r="B354" s="170"/>
      <c r="D354" s="166" t="s">
        <v>162</v>
      </c>
      <c r="E354" s="171" t="s">
        <v>3</v>
      </c>
      <c r="F354" s="172" t="s">
        <v>269</v>
      </c>
      <c r="H354" s="173">
        <v>2.16</v>
      </c>
      <c r="I354" s="174"/>
      <c r="L354" s="170"/>
      <c r="M354" s="175"/>
      <c r="N354" s="176"/>
      <c r="O354" s="176"/>
      <c r="P354" s="176"/>
      <c r="Q354" s="176"/>
      <c r="R354" s="176"/>
      <c r="S354" s="176"/>
      <c r="T354" s="177"/>
      <c r="AT354" s="171" t="s">
        <v>162</v>
      </c>
      <c r="AU354" s="171" t="s">
        <v>82</v>
      </c>
      <c r="AV354" s="13" t="s">
        <v>82</v>
      </c>
      <c r="AW354" s="13" t="s">
        <v>34</v>
      </c>
      <c r="AX354" s="13" t="s">
        <v>72</v>
      </c>
      <c r="AY354" s="171" t="s">
        <v>150</v>
      </c>
    </row>
    <row r="355" spans="1:65" s="13" customFormat="1" ht="11.25">
      <c r="B355" s="170"/>
      <c r="D355" s="166" t="s">
        <v>162</v>
      </c>
      <c r="E355" s="171" t="s">
        <v>3</v>
      </c>
      <c r="F355" s="172" t="s">
        <v>325</v>
      </c>
      <c r="H355" s="173">
        <v>12.42</v>
      </c>
      <c r="I355" s="174"/>
      <c r="L355" s="170"/>
      <c r="M355" s="175"/>
      <c r="N355" s="176"/>
      <c r="O355" s="176"/>
      <c r="P355" s="176"/>
      <c r="Q355" s="176"/>
      <c r="R355" s="176"/>
      <c r="S355" s="176"/>
      <c r="T355" s="177"/>
      <c r="AT355" s="171" t="s">
        <v>162</v>
      </c>
      <c r="AU355" s="171" t="s">
        <v>82</v>
      </c>
      <c r="AV355" s="13" t="s">
        <v>82</v>
      </c>
      <c r="AW355" s="13" t="s">
        <v>34</v>
      </c>
      <c r="AX355" s="13" t="s">
        <v>72</v>
      </c>
      <c r="AY355" s="171" t="s">
        <v>150</v>
      </c>
    </row>
    <row r="356" spans="1:65" s="13" customFormat="1" ht="11.25">
      <c r="B356" s="170"/>
      <c r="D356" s="166" t="s">
        <v>162</v>
      </c>
      <c r="E356" s="171" t="s">
        <v>3</v>
      </c>
      <c r="F356" s="172" t="s">
        <v>326</v>
      </c>
      <c r="H356" s="173">
        <v>2.2200000000000002</v>
      </c>
      <c r="I356" s="174"/>
      <c r="L356" s="170"/>
      <c r="M356" s="175"/>
      <c r="N356" s="176"/>
      <c r="O356" s="176"/>
      <c r="P356" s="176"/>
      <c r="Q356" s="176"/>
      <c r="R356" s="176"/>
      <c r="S356" s="176"/>
      <c r="T356" s="177"/>
      <c r="AT356" s="171" t="s">
        <v>162</v>
      </c>
      <c r="AU356" s="171" t="s">
        <v>82</v>
      </c>
      <c r="AV356" s="13" t="s">
        <v>82</v>
      </c>
      <c r="AW356" s="13" t="s">
        <v>34</v>
      </c>
      <c r="AX356" s="13" t="s">
        <v>72</v>
      </c>
      <c r="AY356" s="171" t="s">
        <v>150</v>
      </c>
    </row>
    <row r="357" spans="1:65" s="13" customFormat="1" ht="11.25">
      <c r="B357" s="170"/>
      <c r="D357" s="166" t="s">
        <v>162</v>
      </c>
      <c r="E357" s="171" t="s">
        <v>3</v>
      </c>
      <c r="F357" s="172" t="s">
        <v>327</v>
      </c>
      <c r="H357" s="173">
        <v>10.8</v>
      </c>
      <c r="I357" s="174"/>
      <c r="L357" s="170"/>
      <c r="M357" s="175"/>
      <c r="N357" s="176"/>
      <c r="O357" s="176"/>
      <c r="P357" s="176"/>
      <c r="Q357" s="176"/>
      <c r="R357" s="176"/>
      <c r="S357" s="176"/>
      <c r="T357" s="177"/>
      <c r="AT357" s="171" t="s">
        <v>162</v>
      </c>
      <c r="AU357" s="171" t="s">
        <v>82</v>
      </c>
      <c r="AV357" s="13" t="s">
        <v>82</v>
      </c>
      <c r="AW357" s="13" t="s">
        <v>34</v>
      </c>
      <c r="AX357" s="13" t="s">
        <v>72</v>
      </c>
      <c r="AY357" s="171" t="s">
        <v>150</v>
      </c>
    </row>
    <row r="358" spans="1:65" s="14" customFormat="1" ht="11.25">
      <c r="B358" s="188"/>
      <c r="D358" s="166" t="s">
        <v>162</v>
      </c>
      <c r="E358" s="189" t="s">
        <v>3</v>
      </c>
      <c r="F358" s="190" t="s">
        <v>181</v>
      </c>
      <c r="H358" s="191">
        <v>53.822999999999993</v>
      </c>
      <c r="I358" s="192"/>
      <c r="L358" s="188"/>
      <c r="M358" s="193"/>
      <c r="N358" s="194"/>
      <c r="O358" s="194"/>
      <c r="P358" s="194"/>
      <c r="Q358" s="194"/>
      <c r="R358" s="194"/>
      <c r="S358" s="194"/>
      <c r="T358" s="195"/>
      <c r="AT358" s="189" t="s">
        <v>162</v>
      </c>
      <c r="AU358" s="189" t="s">
        <v>82</v>
      </c>
      <c r="AV358" s="14" t="s">
        <v>158</v>
      </c>
      <c r="AW358" s="14" t="s">
        <v>34</v>
      </c>
      <c r="AX358" s="14" t="s">
        <v>80</v>
      </c>
      <c r="AY358" s="189" t="s">
        <v>150</v>
      </c>
    </row>
    <row r="359" spans="1:65" s="2" customFormat="1" ht="36" customHeight="1">
      <c r="A359" s="33"/>
      <c r="B359" s="152"/>
      <c r="C359" s="153" t="s">
        <v>328</v>
      </c>
      <c r="D359" s="153" t="s">
        <v>153</v>
      </c>
      <c r="E359" s="154" t="s">
        <v>329</v>
      </c>
      <c r="F359" s="155" t="s">
        <v>330</v>
      </c>
      <c r="G359" s="156" t="s">
        <v>200</v>
      </c>
      <c r="H359" s="157">
        <v>287.64</v>
      </c>
      <c r="I359" s="158"/>
      <c r="J359" s="159">
        <f>ROUND(I359*H359,2)</f>
        <v>0</v>
      </c>
      <c r="K359" s="155" t="s">
        <v>157</v>
      </c>
      <c r="L359" s="34"/>
      <c r="M359" s="160" t="s">
        <v>3</v>
      </c>
      <c r="N359" s="161" t="s">
        <v>43</v>
      </c>
      <c r="O359" s="54"/>
      <c r="P359" s="162">
        <f>O359*H359</f>
        <v>0</v>
      </c>
      <c r="Q359" s="162">
        <v>2.6200000000000001E-2</v>
      </c>
      <c r="R359" s="162">
        <f>Q359*H359</f>
        <v>7.536168</v>
      </c>
      <c r="S359" s="162">
        <v>0</v>
      </c>
      <c r="T359" s="163">
        <f>S359*H359</f>
        <v>0</v>
      </c>
      <c r="U359" s="33"/>
      <c r="V359" s="33"/>
      <c r="W359" s="33"/>
      <c r="X359" s="33"/>
      <c r="Y359" s="33"/>
      <c r="Z359" s="33"/>
      <c r="AA359" s="33"/>
      <c r="AB359" s="33"/>
      <c r="AC359" s="33"/>
      <c r="AD359" s="33"/>
      <c r="AE359" s="33"/>
      <c r="AR359" s="164" t="s">
        <v>158</v>
      </c>
      <c r="AT359" s="164" t="s">
        <v>153</v>
      </c>
      <c r="AU359" s="164" t="s">
        <v>82</v>
      </c>
      <c r="AY359" s="18" t="s">
        <v>150</v>
      </c>
      <c r="BE359" s="165">
        <f>IF(N359="základní",J359,0)</f>
        <v>0</v>
      </c>
      <c r="BF359" s="165">
        <f>IF(N359="snížená",J359,0)</f>
        <v>0</v>
      </c>
      <c r="BG359" s="165">
        <f>IF(N359="zákl. přenesená",J359,0)</f>
        <v>0</v>
      </c>
      <c r="BH359" s="165">
        <f>IF(N359="sníž. přenesená",J359,0)</f>
        <v>0</v>
      </c>
      <c r="BI359" s="165">
        <f>IF(N359="nulová",J359,0)</f>
        <v>0</v>
      </c>
      <c r="BJ359" s="18" t="s">
        <v>80</v>
      </c>
      <c r="BK359" s="165">
        <f>ROUND(I359*H359,2)</f>
        <v>0</v>
      </c>
      <c r="BL359" s="18" t="s">
        <v>158</v>
      </c>
      <c r="BM359" s="164" t="s">
        <v>331</v>
      </c>
    </row>
    <row r="360" spans="1:65" s="2" customFormat="1" ht="48.75">
      <c r="A360" s="33"/>
      <c r="B360" s="34"/>
      <c r="C360" s="33"/>
      <c r="D360" s="166" t="s">
        <v>160</v>
      </c>
      <c r="E360" s="33"/>
      <c r="F360" s="167" t="s">
        <v>332</v>
      </c>
      <c r="G360" s="33"/>
      <c r="H360" s="33"/>
      <c r="I360" s="92"/>
      <c r="J360" s="33"/>
      <c r="K360" s="33"/>
      <c r="L360" s="34"/>
      <c r="M360" s="168"/>
      <c r="N360" s="169"/>
      <c r="O360" s="54"/>
      <c r="P360" s="54"/>
      <c r="Q360" s="54"/>
      <c r="R360" s="54"/>
      <c r="S360" s="54"/>
      <c r="T360" s="55"/>
      <c r="U360" s="33"/>
      <c r="V360" s="33"/>
      <c r="W360" s="33"/>
      <c r="X360" s="33"/>
      <c r="Y360" s="33"/>
      <c r="Z360" s="33"/>
      <c r="AA360" s="33"/>
      <c r="AB360" s="33"/>
      <c r="AC360" s="33"/>
      <c r="AD360" s="33"/>
      <c r="AE360" s="33"/>
      <c r="AT360" s="18" t="s">
        <v>160</v>
      </c>
      <c r="AU360" s="18" t="s">
        <v>82</v>
      </c>
    </row>
    <row r="361" spans="1:65" s="13" customFormat="1" ht="11.25">
      <c r="B361" s="170"/>
      <c r="D361" s="166" t="s">
        <v>162</v>
      </c>
      <c r="E361" s="171" t="s">
        <v>3</v>
      </c>
      <c r="F361" s="172" t="s">
        <v>333</v>
      </c>
      <c r="H361" s="173">
        <v>38.15</v>
      </c>
      <c r="I361" s="174"/>
      <c r="L361" s="170"/>
      <c r="M361" s="175"/>
      <c r="N361" s="176"/>
      <c r="O361" s="176"/>
      <c r="P361" s="176"/>
      <c r="Q361" s="176"/>
      <c r="R361" s="176"/>
      <c r="S361" s="176"/>
      <c r="T361" s="177"/>
      <c r="AT361" s="171" t="s">
        <v>162</v>
      </c>
      <c r="AU361" s="171" t="s">
        <v>82</v>
      </c>
      <c r="AV361" s="13" t="s">
        <v>82</v>
      </c>
      <c r="AW361" s="13" t="s">
        <v>34</v>
      </c>
      <c r="AX361" s="13" t="s">
        <v>72</v>
      </c>
      <c r="AY361" s="171" t="s">
        <v>150</v>
      </c>
    </row>
    <row r="362" spans="1:65" s="13" customFormat="1" ht="11.25">
      <c r="B362" s="170"/>
      <c r="D362" s="166" t="s">
        <v>162</v>
      </c>
      <c r="E362" s="171" t="s">
        <v>3</v>
      </c>
      <c r="F362" s="172" t="s">
        <v>242</v>
      </c>
      <c r="H362" s="173">
        <v>-1.6</v>
      </c>
      <c r="I362" s="174"/>
      <c r="L362" s="170"/>
      <c r="M362" s="175"/>
      <c r="N362" s="176"/>
      <c r="O362" s="176"/>
      <c r="P362" s="176"/>
      <c r="Q362" s="176"/>
      <c r="R362" s="176"/>
      <c r="S362" s="176"/>
      <c r="T362" s="177"/>
      <c r="AT362" s="171" t="s">
        <v>162</v>
      </c>
      <c r="AU362" s="171" t="s">
        <v>82</v>
      </c>
      <c r="AV362" s="13" t="s">
        <v>82</v>
      </c>
      <c r="AW362" s="13" t="s">
        <v>34</v>
      </c>
      <c r="AX362" s="13" t="s">
        <v>72</v>
      </c>
      <c r="AY362" s="171" t="s">
        <v>150</v>
      </c>
    </row>
    <row r="363" spans="1:65" s="13" customFormat="1" ht="11.25">
      <c r="B363" s="170"/>
      <c r="D363" s="166" t="s">
        <v>162</v>
      </c>
      <c r="E363" s="171" t="s">
        <v>3</v>
      </c>
      <c r="F363" s="172" t="s">
        <v>334</v>
      </c>
      <c r="H363" s="173">
        <v>37.659999999999997</v>
      </c>
      <c r="I363" s="174"/>
      <c r="L363" s="170"/>
      <c r="M363" s="175"/>
      <c r="N363" s="176"/>
      <c r="O363" s="176"/>
      <c r="P363" s="176"/>
      <c r="Q363" s="176"/>
      <c r="R363" s="176"/>
      <c r="S363" s="176"/>
      <c r="T363" s="177"/>
      <c r="AT363" s="171" t="s">
        <v>162</v>
      </c>
      <c r="AU363" s="171" t="s">
        <v>82</v>
      </c>
      <c r="AV363" s="13" t="s">
        <v>82</v>
      </c>
      <c r="AW363" s="13" t="s">
        <v>34</v>
      </c>
      <c r="AX363" s="13" t="s">
        <v>72</v>
      </c>
      <c r="AY363" s="171" t="s">
        <v>150</v>
      </c>
    </row>
    <row r="364" spans="1:65" s="13" customFormat="1" ht="11.25">
      <c r="B364" s="170"/>
      <c r="D364" s="166" t="s">
        <v>162</v>
      </c>
      <c r="E364" s="171" t="s">
        <v>3</v>
      </c>
      <c r="F364" s="172" t="s">
        <v>242</v>
      </c>
      <c r="H364" s="173">
        <v>-1.6</v>
      </c>
      <c r="I364" s="174"/>
      <c r="L364" s="170"/>
      <c r="M364" s="175"/>
      <c r="N364" s="176"/>
      <c r="O364" s="176"/>
      <c r="P364" s="176"/>
      <c r="Q364" s="176"/>
      <c r="R364" s="176"/>
      <c r="S364" s="176"/>
      <c r="T364" s="177"/>
      <c r="AT364" s="171" t="s">
        <v>162</v>
      </c>
      <c r="AU364" s="171" t="s">
        <v>82</v>
      </c>
      <c r="AV364" s="13" t="s">
        <v>82</v>
      </c>
      <c r="AW364" s="13" t="s">
        <v>34</v>
      </c>
      <c r="AX364" s="13" t="s">
        <v>72</v>
      </c>
      <c r="AY364" s="171" t="s">
        <v>150</v>
      </c>
    </row>
    <row r="365" spans="1:65" s="13" customFormat="1" ht="11.25">
      <c r="B365" s="170"/>
      <c r="D365" s="166" t="s">
        <v>162</v>
      </c>
      <c r="E365" s="171" t="s">
        <v>3</v>
      </c>
      <c r="F365" s="172" t="s">
        <v>250</v>
      </c>
      <c r="H365" s="173">
        <v>-1.92</v>
      </c>
      <c r="I365" s="174"/>
      <c r="L365" s="170"/>
      <c r="M365" s="175"/>
      <c r="N365" s="176"/>
      <c r="O365" s="176"/>
      <c r="P365" s="176"/>
      <c r="Q365" s="176"/>
      <c r="R365" s="176"/>
      <c r="S365" s="176"/>
      <c r="T365" s="177"/>
      <c r="AT365" s="171" t="s">
        <v>162</v>
      </c>
      <c r="AU365" s="171" t="s">
        <v>82</v>
      </c>
      <c r="AV365" s="13" t="s">
        <v>82</v>
      </c>
      <c r="AW365" s="13" t="s">
        <v>34</v>
      </c>
      <c r="AX365" s="13" t="s">
        <v>72</v>
      </c>
      <c r="AY365" s="171" t="s">
        <v>150</v>
      </c>
    </row>
    <row r="366" spans="1:65" s="13" customFormat="1" ht="11.25">
      <c r="B366" s="170"/>
      <c r="D366" s="166" t="s">
        <v>162</v>
      </c>
      <c r="E366" s="171" t="s">
        <v>3</v>
      </c>
      <c r="F366" s="172" t="s">
        <v>335</v>
      </c>
      <c r="H366" s="173">
        <v>23.44</v>
      </c>
      <c r="I366" s="174"/>
      <c r="L366" s="170"/>
      <c r="M366" s="175"/>
      <c r="N366" s="176"/>
      <c r="O366" s="176"/>
      <c r="P366" s="176"/>
      <c r="Q366" s="176"/>
      <c r="R366" s="176"/>
      <c r="S366" s="176"/>
      <c r="T366" s="177"/>
      <c r="AT366" s="171" t="s">
        <v>162</v>
      </c>
      <c r="AU366" s="171" t="s">
        <v>82</v>
      </c>
      <c r="AV366" s="13" t="s">
        <v>82</v>
      </c>
      <c r="AW366" s="13" t="s">
        <v>34</v>
      </c>
      <c r="AX366" s="13" t="s">
        <v>72</v>
      </c>
      <c r="AY366" s="171" t="s">
        <v>150</v>
      </c>
    </row>
    <row r="367" spans="1:65" s="13" customFormat="1" ht="11.25">
      <c r="B367" s="170"/>
      <c r="D367" s="166" t="s">
        <v>162</v>
      </c>
      <c r="E367" s="171" t="s">
        <v>3</v>
      </c>
      <c r="F367" s="172" t="s">
        <v>336</v>
      </c>
      <c r="H367" s="173">
        <v>21.28</v>
      </c>
      <c r="I367" s="174"/>
      <c r="L367" s="170"/>
      <c r="M367" s="175"/>
      <c r="N367" s="176"/>
      <c r="O367" s="176"/>
      <c r="P367" s="176"/>
      <c r="Q367" s="176"/>
      <c r="R367" s="176"/>
      <c r="S367" s="176"/>
      <c r="T367" s="177"/>
      <c r="AT367" s="171" t="s">
        <v>162</v>
      </c>
      <c r="AU367" s="171" t="s">
        <v>82</v>
      </c>
      <c r="AV367" s="13" t="s">
        <v>82</v>
      </c>
      <c r="AW367" s="13" t="s">
        <v>34</v>
      </c>
      <c r="AX367" s="13" t="s">
        <v>72</v>
      </c>
      <c r="AY367" s="171" t="s">
        <v>150</v>
      </c>
    </row>
    <row r="368" spans="1:65" s="13" customFormat="1" ht="11.25">
      <c r="B368" s="170"/>
      <c r="D368" s="166" t="s">
        <v>162</v>
      </c>
      <c r="E368" s="171" t="s">
        <v>3</v>
      </c>
      <c r="F368" s="172" t="s">
        <v>337</v>
      </c>
      <c r="H368" s="173">
        <v>15.4</v>
      </c>
      <c r="I368" s="174"/>
      <c r="L368" s="170"/>
      <c r="M368" s="175"/>
      <c r="N368" s="176"/>
      <c r="O368" s="176"/>
      <c r="P368" s="176"/>
      <c r="Q368" s="176"/>
      <c r="R368" s="176"/>
      <c r="S368" s="176"/>
      <c r="T368" s="177"/>
      <c r="AT368" s="171" t="s">
        <v>162</v>
      </c>
      <c r="AU368" s="171" t="s">
        <v>82</v>
      </c>
      <c r="AV368" s="13" t="s">
        <v>82</v>
      </c>
      <c r="AW368" s="13" t="s">
        <v>34</v>
      </c>
      <c r="AX368" s="13" t="s">
        <v>72</v>
      </c>
      <c r="AY368" s="171" t="s">
        <v>150</v>
      </c>
    </row>
    <row r="369" spans="1:65" s="13" customFormat="1" ht="11.25">
      <c r="B369" s="170"/>
      <c r="D369" s="166" t="s">
        <v>162</v>
      </c>
      <c r="E369" s="171" t="s">
        <v>3</v>
      </c>
      <c r="F369" s="172" t="s">
        <v>338</v>
      </c>
      <c r="H369" s="173">
        <v>10.8</v>
      </c>
      <c r="I369" s="174"/>
      <c r="L369" s="170"/>
      <c r="M369" s="175"/>
      <c r="N369" s="176"/>
      <c r="O369" s="176"/>
      <c r="P369" s="176"/>
      <c r="Q369" s="176"/>
      <c r="R369" s="176"/>
      <c r="S369" s="176"/>
      <c r="T369" s="177"/>
      <c r="AT369" s="171" t="s">
        <v>162</v>
      </c>
      <c r="AU369" s="171" t="s">
        <v>82</v>
      </c>
      <c r="AV369" s="13" t="s">
        <v>82</v>
      </c>
      <c r="AW369" s="13" t="s">
        <v>34</v>
      </c>
      <c r="AX369" s="13" t="s">
        <v>72</v>
      </c>
      <c r="AY369" s="171" t="s">
        <v>150</v>
      </c>
    </row>
    <row r="370" spans="1:65" s="13" customFormat="1" ht="11.25">
      <c r="B370" s="170"/>
      <c r="D370" s="166" t="s">
        <v>162</v>
      </c>
      <c r="E370" s="171" t="s">
        <v>3</v>
      </c>
      <c r="F370" s="172" t="s">
        <v>339</v>
      </c>
      <c r="H370" s="173">
        <v>14.64</v>
      </c>
      <c r="I370" s="174"/>
      <c r="L370" s="170"/>
      <c r="M370" s="175"/>
      <c r="N370" s="176"/>
      <c r="O370" s="176"/>
      <c r="P370" s="176"/>
      <c r="Q370" s="176"/>
      <c r="R370" s="176"/>
      <c r="S370" s="176"/>
      <c r="T370" s="177"/>
      <c r="AT370" s="171" t="s">
        <v>162</v>
      </c>
      <c r="AU370" s="171" t="s">
        <v>82</v>
      </c>
      <c r="AV370" s="13" t="s">
        <v>82</v>
      </c>
      <c r="AW370" s="13" t="s">
        <v>34</v>
      </c>
      <c r="AX370" s="13" t="s">
        <v>72</v>
      </c>
      <c r="AY370" s="171" t="s">
        <v>150</v>
      </c>
    </row>
    <row r="371" spans="1:65" s="13" customFormat="1" ht="11.25">
      <c r="B371" s="170"/>
      <c r="D371" s="166" t="s">
        <v>162</v>
      </c>
      <c r="E371" s="171" t="s">
        <v>3</v>
      </c>
      <c r="F371" s="172" t="s">
        <v>340</v>
      </c>
      <c r="H371" s="173">
        <v>11.4</v>
      </c>
      <c r="I371" s="174"/>
      <c r="L371" s="170"/>
      <c r="M371" s="175"/>
      <c r="N371" s="176"/>
      <c r="O371" s="176"/>
      <c r="P371" s="176"/>
      <c r="Q371" s="176"/>
      <c r="R371" s="176"/>
      <c r="S371" s="176"/>
      <c r="T371" s="177"/>
      <c r="AT371" s="171" t="s">
        <v>162</v>
      </c>
      <c r="AU371" s="171" t="s">
        <v>82</v>
      </c>
      <c r="AV371" s="13" t="s">
        <v>82</v>
      </c>
      <c r="AW371" s="13" t="s">
        <v>34</v>
      </c>
      <c r="AX371" s="13" t="s">
        <v>72</v>
      </c>
      <c r="AY371" s="171" t="s">
        <v>150</v>
      </c>
    </row>
    <row r="372" spans="1:65" s="13" customFormat="1" ht="11.25">
      <c r="B372" s="170"/>
      <c r="D372" s="166" t="s">
        <v>162</v>
      </c>
      <c r="E372" s="171" t="s">
        <v>3</v>
      </c>
      <c r="F372" s="172" t="s">
        <v>341</v>
      </c>
      <c r="H372" s="173">
        <v>14.4</v>
      </c>
      <c r="I372" s="174"/>
      <c r="L372" s="170"/>
      <c r="M372" s="175"/>
      <c r="N372" s="176"/>
      <c r="O372" s="176"/>
      <c r="P372" s="176"/>
      <c r="Q372" s="176"/>
      <c r="R372" s="176"/>
      <c r="S372" s="176"/>
      <c r="T372" s="177"/>
      <c r="AT372" s="171" t="s">
        <v>162</v>
      </c>
      <c r="AU372" s="171" t="s">
        <v>82</v>
      </c>
      <c r="AV372" s="13" t="s">
        <v>82</v>
      </c>
      <c r="AW372" s="13" t="s">
        <v>34</v>
      </c>
      <c r="AX372" s="13" t="s">
        <v>72</v>
      </c>
      <c r="AY372" s="171" t="s">
        <v>150</v>
      </c>
    </row>
    <row r="373" spans="1:65" s="13" customFormat="1" ht="11.25">
      <c r="B373" s="170"/>
      <c r="D373" s="166" t="s">
        <v>162</v>
      </c>
      <c r="E373" s="171" t="s">
        <v>3</v>
      </c>
      <c r="F373" s="172" t="s">
        <v>342</v>
      </c>
      <c r="H373" s="173">
        <v>16.8</v>
      </c>
      <c r="I373" s="174"/>
      <c r="L373" s="170"/>
      <c r="M373" s="175"/>
      <c r="N373" s="176"/>
      <c r="O373" s="176"/>
      <c r="P373" s="176"/>
      <c r="Q373" s="176"/>
      <c r="R373" s="176"/>
      <c r="S373" s="176"/>
      <c r="T373" s="177"/>
      <c r="AT373" s="171" t="s">
        <v>162</v>
      </c>
      <c r="AU373" s="171" t="s">
        <v>82</v>
      </c>
      <c r="AV373" s="13" t="s">
        <v>82</v>
      </c>
      <c r="AW373" s="13" t="s">
        <v>34</v>
      </c>
      <c r="AX373" s="13" t="s">
        <v>72</v>
      </c>
      <c r="AY373" s="171" t="s">
        <v>150</v>
      </c>
    </row>
    <row r="374" spans="1:65" s="13" customFormat="1" ht="11.25">
      <c r="B374" s="170"/>
      <c r="D374" s="166" t="s">
        <v>162</v>
      </c>
      <c r="E374" s="171" t="s">
        <v>3</v>
      </c>
      <c r="F374" s="172" t="s">
        <v>343</v>
      </c>
      <c r="H374" s="173">
        <v>25.6</v>
      </c>
      <c r="I374" s="174"/>
      <c r="L374" s="170"/>
      <c r="M374" s="175"/>
      <c r="N374" s="176"/>
      <c r="O374" s="176"/>
      <c r="P374" s="176"/>
      <c r="Q374" s="176"/>
      <c r="R374" s="176"/>
      <c r="S374" s="176"/>
      <c r="T374" s="177"/>
      <c r="AT374" s="171" t="s">
        <v>162</v>
      </c>
      <c r="AU374" s="171" t="s">
        <v>82</v>
      </c>
      <c r="AV374" s="13" t="s">
        <v>82</v>
      </c>
      <c r="AW374" s="13" t="s">
        <v>34</v>
      </c>
      <c r="AX374" s="13" t="s">
        <v>72</v>
      </c>
      <c r="AY374" s="171" t="s">
        <v>150</v>
      </c>
    </row>
    <row r="375" spans="1:65" s="13" customFormat="1" ht="11.25">
      <c r="B375" s="170"/>
      <c r="D375" s="166" t="s">
        <v>162</v>
      </c>
      <c r="E375" s="171" t="s">
        <v>3</v>
      </c>
      <c r="F375" s="172" t="s">
        <v>344</v>
      </c>
      <c r="H375" s="173">
        <v>66.709999999999994</v>
      </c>
      <c r="I375" s="174"/>
      <c r="L375" s="170"/>
      <c r="M375" s="175"/>
      <c r="N375" s="176"/>
      <c r="O375" s="176"/>
      <c r="P375" s="176"/>
      <c r="Q375" s="176"/>
      <c r="R375" s="176"/>
      <c r="S375" s="176"/>
      <c r="T375" s="177"/>
      <c r="AT375" s="171" t="s">
        <v>162</v>
      </c>
      <c r="AU375" s="171" t="s">
        <v>82</v>
      </c>
      <c r="AV375" s="13" t="s">
        <v>82</v>
      </c>
      <c r="AW375" s="13" t="s">
        <v>34</v>
      </c>
      <c r="AX375" s="13" t="s">
        <v>72</v>
      </c>
      <c r="AY375" s="171" t="s">
        <v>150</v>
      </c>
    </row>
    <row r="376" spans="1:65" s="13" customFormat="1" ht="11.25">
      <c r="B376" s="170"/>
      <c r="D376" s="166" t="s">
        <v>162</v>
      </c>
      <c r="E376" s="171" t="s">
        <v>3</v>
      </c>
      <c r="F376" s="172" t="s">
        <v>229</v>
      </c>
      <c r="H376" s="173">
        <v>-2.2000000000000002</v>
      </c>
      <c r="I376" s="174"/>
      <c r="L376" s="170"/>
      <c r="M376" s="175"/>
      <c r="N376" s="176"/>
      <c r="O376" s="176"/>
      <c r="P376" s="176"/>
      <c r="Q376" s="176"/>
      <c r="R376" s="176"/>
      <c r="S376" s="176"/>
      <c r="T376" s="177"/>
      <c r="AT376" s="171" t="s">
        <v>162</v>
      </c>
      <c r="AU376" s="171" t="s">
        <v>82</v>
      </c>
      <c r="AV376" s="13" t="s">
        <v>82</v>
      </c>
      <c r="AW376" s="13" t="s">
        <v>34</v>
      </c>
      <c r="AX376" s="13" t="s">
        <v>72</v>
      </c>
      <c r="AY376" s="171" t="s">
        <v>150</v>
      </c>
    </row>
    <row r="377" spans="1:65" s="13" customFormat="1" ht="11.25">
      <c r="B377" s="170"/>
      <c r="D377" s="166" t="s">
        <v>162</v>
      </c>
      <c r="E377" s="171" t="s">
        <v>3</v>
      </c>
      <c r="F377" s="172" t="s">
        <v>276</v>
      </c>
      <c r="H377" s="173">
        <v>-1.32</v>
      </c>
      <c r="I377" s="174"/>
      <c r="L377" s="170"/>
      <c r="M377" s="175"/>
      <c r="N377" s="176"/>
      <c r="O377" s="176"/>
      <c r="P377" s="176"/>
      <c r="Q377" s="176"/>
      <c r="R377" s="176"/>
      <c r="S377" s="176"/>
      <c r="T377" s="177"/>
      <c r="AT377" s="171" t="s">
        <v>162</v>
      </c>
      <c r="AU377" s="171" t="s">
        <v>82</v>
      </c>
      <c r="AV377" s="13" t="s">
        <v>82</v>
      </c>
      <c r="AW377" s="13" t="s">
        <v>34</v>
      </c>
      <c r="AX377" s="13" t="s">
        <v>72</v>
      </c>
      <c r="AY377" s="171" t="s">
        <v>150</v>
      </c>
    </row>
    <row r="378" spans="1:65" s="14" customFormat="1" ht="11.25">
      <c r="B378" s="188"/>
      <c r="D378" s="166" t="s">
        <v>162</v>
      </c>
      <c r="E378" s="189" t="s">
        <v>3</v>
      </c>
      <c r="F378" s="190" t="s">
        <v>181</v>
      </c>
      <c r="H378" s="191">
        <v>287.64000000000004</v>
      </c>
      <c r="I378" s="192"/>
      <c r="L378" s="188"/>
      <c r="M378" s="193"/>
      <c r="N378" s="194"/>
      <c r="O378" s="194"/>
      <c r="P378" s="194"/>
      <c r="Q378" s="194"/>
      <c r="R378" s="194"/>
      <c r="S378" s="194"/>
      <c r="T378" s="195"/>
      <c r="AT378" s="189" t="s">
        <v>162</v>
      </c>
      <c r="AU378" s="189" t="s">
        <v>82</v>
      </c>
      <c r="AV378" s="14" t="s">
        <v>158</v>
      </c>
      <c r="AW378" s="14" t="s">
        <v>34</v>
      </c>
      <c r="AX378" s="14" t="s">
        <v>80</v>
      </c>
      <c r="AY378" s="189" t="s">
        <v>150</v>
      </c>
    </row>
    <row r="379" spans="1:65" s="2" customFormat="1" ht="48" customHeight="1">
      <c r="A379" s="33"/>
      <c r="B379" s="152"/>
      <c r="C379" s="153" t="s">
        <v>345</v>
      </c>
      <c r="D379" s="153" t="s">
        <v>153</v>
      </c>
      <c r="E379" s="154" t="s">
        <v>346</v>
      </c>
      <c r="F379" s="155" t="s">
        <v>347</v>
      </c>
      <c r="G379" s="156" t="s">
        <v>200</v>
      </c>
      <c r="H379" s="157">
        <v>287.64</v>
      </c>
      <c r="I379" s="158"/>
      <c r="J379" s="159">
        <f>ROUND(I379*H379,2)</f>
        <v>0</v>
      </c>
      <c r="K379" s="155" t="s">
        <v>157</v>
      </c>
      <c r="L379" s="34"/>
      <c r="M379" s="160" t="s">
        <v>3</v>
      </c>
      <c r="N379" s="161" t="s">
        <v>43</v>
      </c>
      <c r="O379" s="54"/>
      <c r="P379" s="162">
        <f>O379*H379</f>
        <v>0</v>
      </c>
      <c r="Q379" s="162">
        <v>1.04E-2</v>
      </c>
      <c r="R379" s="162">
        <f>Q379*H379</f>
        <v>2.9914559999999999</v>
      </c>
      <c r="S379" s="162">
        <v>0</v>
      </c>
      <c r="T379" s="163">
        <f>S379*H379</f>
        <v>0</v>
      </c>
      <c r="U379" s="33"/>
      <c r="V379" s="33"/>
      <c r="W379" s="33"/>
      <c r="X379" s="33"/>
      <c r="Y379" s="33"/>
      <c r="Z379" s="33"/>
      <c r="AA379" s="33"/>
      <c r="AB379" s="33"/>
      <c r="AC379" s="33"/>
      <c r="AD379" s="33"/>
      <c r="AE379" s="33"/>
      <c r="AR379" s="164" t="s">
        <v>158</v>
      </c>
      <c r="AT379" s="164" t="s">
        <v>153</v>
      </c>
      <c r="AU379" s="164" t="s">
        <v>82</v>
      </c>
      <c r="AY379" s="18" t="s">
        <v>150</v>
      </c>
      <c r="BE379" s="165">
        <f>IF(N379="základní",J379,0)</f>
        <v>0</v>
      </c>
      <c r="BF379" s="165">
        <f>IF(N379="snížená",J379,0)</f>
        <v>0</v>
      </c>
      <c r="BG379" s="165">
        <f>IF(N379="zákl. přenesená",J379,0)</f>
        <v>0</v>
      </c>
      <c r="BH379" s="165">
        <f>IF(N379="sníž. přenesená",J379,0)</f>
        <v>0</v>
      </c>
      <c r="BI379" s="165">
        <f>IF(N379="nulová",J379,0)</f>
        <v>0</v>
      </c>
      <c r="BJ379" s="18" t="s">
        <v>80</v>
      </c>
      <c r="BK379" s="165">
        <f>ROUND(I379*H379,2)</f>
        <v>0</v>
      </c>
      <c r="BL379" s="18" t="s">
        <v>158</v>
      </c>
      <c r="BM379" s="164" t="s">
        <v>348</v>
      </c>
    </row>
    <row r="380" spans="1:65" s="2" customFormat="1" ht="48.75">
      <c r="A380" s="33"/>
      <c r="B380" s="34"/>
      <c r="C380" s="33"/>
      <c r="D380" s="166" t="s">
        <v>160</v>
      </c>
      <c r="E380" s="33"/>
      <c r="F380" s="167" t="s">
        <v>332</v>
      </c>
      <c r="G380" s="33"/>
      <c r="H380" s="33"/>
      <c r="I380" s="92"/>
      <c r="J380" s="33"/>
      <c r="K380" s="33"/>
      <c r="L380" s="34"/>
      <c r="M380" s="168"/>
      <c r="N380" s="169"/>
      <c r="O380" s="54"/>
      <c r="P380" s="54"/>
      <c r="Q380" s="54"/>
      <c r="R380" s="54"/>
      <c r="S380" s="54"/>
      <c r="T380" s="55"/>
      <c r="U380" s="33"/>
      <c r="V380" s="33"/>
      <c r="W380" s="33"/>
      <c r="X380" s="33"/>
      <c r="Y380" s="33"/>
      <c r="Z380" s="33"/>
      <c r="AA380" s="33"/>
      <c r="AB380" s="33"/>
      <c r="AC380" s="33"/>
      <c r="AD380" s="33"/>
      <c r="AE380" s="33"/>
      <c r="AT380" s="18" t="s">
        <v>160</v>
      </c>
      <c r="AU380" s="18" t="s">
        <v>82</v>
      </c>
    </row>
    <row r="381" spans="1:65" s="2" customFormat="1" ht="36" customHeight="1">
      <c r="A381" s="33"/>
      <c r="B381" s="152"/>
      <c r="C381" s="153" t="s">
        <v>8</v>
      </c>
      <c r="D381" s="153" t="s">
        <v>153</v>
      </c>
      <c r="E381" s="154" t="s">
        <v>349</v>
      </c>
      <c r="F381" s="155" t="s">
        <v>350</v>
      </c>
      <c r="G381" s="156" t="s">
        <v>200</v>
      </c>
      <c r="H381" s="157">
        <v>10.050000000000001</v>
      </c>
      <c r="I381" s="158"/>
      <c r="J381" s="159">
        <f>ROUND(I381*H381,2)</f>
        <v>0</v>
      </c>
      <c r="K381" s="155" t="s">
        <v>157</v>
      </c>
      <c r="L381" s="34"/>
      <c r="M381" s="160" t="s">
        <v>3</v>
      </c>
      <c r="N381" s="161" t="s">
        <v>43</v>
      </c>
      <c r="O381" s="54"/>
      <c r="P381" s="162">
        <f>O381*H381</f>
        <v>0</v>
      </c>
      <c r="Q381" s="162">
        <v>8.4999999999999995E-4</v>
      </c>
      <c r="R381" s="162">
        <f>Q381*H381</f>
        <v>8.5424999999999997E-3</v>
      </c>
      <c r="S381" s="162">
        <v>0</v>
      </c>
      <c r="T381" s="163">
        <f>S381*H381</f>
        <v>0</v>
      </c>
      <c r="U381" s="33"/>
      <c r="V381" s="33"/>
      <c r="W381" s="33"/>
      <c r="X381" s="33"/>
      <c r="Y381" s="33"/>
      <c r="Z381" s="33"/>
      <c r="AA381" s="33"/>
      <c r="AB381" s="33"/>
      <c r="AC381" s="33"/>
      <c r="AD381" s="33"/>
      <c r="AE381" s="33"/>
      <c r="AR381" s="164" t="s">
        <v>158</v>
      </c>
      <c r="AT381" s="164" t="s">
        <v>153</v>
      </c>
      <c r="AU381" s="164" t="s">
        <v>82</v>
      </c>
      <c r="AY381" s="18" t="s">
        <v>150</v>
      </c>
      <c r="BE381" s="165">
        <f>IF(N381="základní",J381,0)</f>
        <v>0</v>
      </c>
      <c r="BF381" s="165">
        <f>IF(N381="snížená",J381,0)</f>
        <v>0</v>
      </c>
      <c r="BG381" s="165">
        <f>IF(N381="zákl. přenesená",J381,0)</f>
        <v>0</v>
      </c>
      <c r="BH381" s="165">
        <f>IF(N381="sníž. přenesená",J381,0)</f>
        <v>0</v>
      </c>
      <c r="BI381" s="165">
        <f>IF(N381="nulová",J381,0)</f>
        <v>0</v>
      </c>
      <c r="BJ381" s="18" t="s">
        <v>80</v>
      </c>
      <c r="BK381" s="165">
        <f>ROUND(I381*H381,2)</f>
        <v>0</v>
      </c>
      <c r="BL381" s="18" t="s">
        <v>158</v>
      </c>
      <c r="BM381" s="164" t="s">
        <v>351</v>
      </c>
    </row>
    <row r="382" spans="1:65" s="2" customFormat="1" ht="29.25">
      <c r="A382" s="33"/>
      <c r="B382" s="34"/>
      <c r="C382" s="33"/>
      <c r="D382" s="166" t="s">
        <v>160</v>
      </c>
      <c r="E382" s="33"/>
      <c r="F382" s="167" t="s">
        <v>352</v>
      </c>
      <c r="G382" s="33"/>
      <c r="H382" s="33"/>
      <c r="I382" s="92"/>
      <c r="J382" s="33"/>
      <c r="K382" s="33"/>
      <c r="L382" s="34"/>
      <c r="M382" s="168"/>
      <c r="N382" s="169"/>
      <c r="O382" s="54"/>
      <c r="P382" s="54"/>
      <c r="Q382" s="54"/>
      <c r="R382" s="54"/>
      <c r="S382" s="54"/>
      <c r="T382" s="55"/>
      <c r="U382" s="33"/>
      <c r="V382" s="33"/>
      <c r="W382" s="33"/>
      <c r="X382" s="33"/>
      <c r="Y382" s="33"/>
      <c r="Z382" s="33"/>
      <c r="AA382" s="33"/>
      <c r="AB382" s="33"/>
      <c r="AC382" s="33"/>
      <c r="AD382" s="33"/>
      <c r="AE382" s="33"/>
      <c r="AT382" s="18" t="s">
        <v>160</v>
      </c>
      <c r="AU382" s="18" t="s">
        <v>82</v>
      </c>
    </row>
    <row r="383" spans="1:65" s="13" customFormat="1" ht="11.25">
      <c r="B383" s="170"/>
      <c r="D383" s="166" t="s">
        <v>162</v>
      </c>
      <c r="E383" s="171" t="s">
        <v>3</v>
      </c>
      <c r="F383" s="172" t="s">
        <v>353</v>
      </c>
      <c r="H383" s="173">
        <v>10.050000000000001</v>
      </c>
      <c r="I383" s="174"/>
      <c r="L383" s="170"/>
      <c r="M383" s="175"/>
      <c r="N383" s="176"/>
      <c r="O383" s="176"/>
      <c r="P383" s="176"/>
      <c r="Q383" s="176"/>
      <c r="R383" s="176"/>
      <c r="S383" s="176"/>
      <c r="T383" s="177"/>
      <c r="AT383" s="171" t="s">
        <v>162</v>
      </c>
      <c r="AU383" s="171" t="s">
        <v>82</v>
      </c>
      <c r="AV383" s="13" t="s">
        <v>82</v>
      </c>
      <c r="AW383" s="13" t="s">
        <v>34</v>
      </c>
      <c r="AX383" s="13" t="s">
        <v>80</v>
      </c>
      <c r="AY383" s="171" t="s">
        <v>150</v>
      </c>
    </row>
    <row r="384" spans="1:65" s="2" customFormat="1" ht="24" customHeight="1">
      <c r="A384" s="33"/>
      <c r="B384" s="152"/>
      <c r="C384" s="153" t="s">
        <v>354</v>
      </c>
      <c r="D384" s="153" t="s">
        <v>153</v>
      </c>
      <c r="E384" s="154" t="s">
        <v>355</v>
      </c>
      <c r="F384" s="155" t="s">
        <v>356</v>
      </c>
      <c r="G384" s="156" t="s">
        <v>200</v>
      </c>
      <c r="H384" s="157">
        <v>242.2</v>
      </c>
      <c r="I384" s="158"/>
      <c r="J384" s="159">
        <f>ROUND(I384*H384,2)</f>
        <v>0</v>
      </c>
      <c r="K384" s="155" t="s">
        <v>157</v>
      </c>
      <c r="L384" s="34"/>
      <c r="M384" s="160" t="s">
        <v>3</v>
      </c>
      <c r="N384" s="161" t="s">
        <v>43</v>
      </c>
      <c r="O384" s="54"/>
      <c r="P384" s="162">
        <f>O384*H384</f>
        <v>0</v>
      </c>
      <c r="Q384" s="162">
        <v>0</v>
      </c>
      <c r="R384" s="162">
        <f>Q384*H384</f>
        <v>0</v>
      </c>
      <c r="S384" s="162">
        <v>0</v>
      </c>
      <c r="T384" s="163">
        <f>S384*H384</f>
        <v>0</v>
      </c>
      <c r="U384" s="33"/>
      <c r="V384" s="33"/>
      <c r="W384" s="33"/>
      <c r="X384" s="33"/>
      <c r="Y384" s="33"/>
      <c r="Z384" s="33"/>
      <c r="AA384" s="33"/>
      <c r="AB384" s="33"/>
      <c r="AC384" s="33"/>
      <c r="AD384" s="33"/>
      <c r="AE384" s="33"/>
      <c r="AR384" s="164" t="s">
        <v>158</v>
      </c>
      <c r="AT384" s="164" t="s">
        <v>153</v>
      </c>
      <c r="AU384" s="164" t="s">
        <v>82</v>
      </c>
      <c r="AY384" s="18" t="s">
        <v>150</v>
      </c>
      <c r="BE384" s="165">
        <f>IF(N384="základní",J384,0)</f>
        <v>0</v>
      </c>
      <c r="BF384" s="165">
        <f>IF(N384="snížená",J384,0)</f>
        <v>0</v>
      </c>
      <c r="BG384" s="165">
        <f>IF(N384="zákl. přenesená",J384,0)</f>
        <v>0</v>
      </c>
      <c r="BH384" s="165">
        <f>IF(N384="sníž. přenesená",J384,0)</f>
        <v>0</v>
      </c>
      <c r="BI384" s="165">
        <f>IF(N384="nulová",J384,0)</f>
        <v>0</v>
      </c>
      <c r="BJ384" s="18" t="s">
        <v>80</v>
      </c>
      <c r="BK384" s="165">
        <f>ROUND(I384*H384,2)</f>
        <v>0</v>
      </c>
      <c r="BL384" s="18" t="s">
        <v>158</v>
      </c>
      <c r="BM384" s="164" t="s">
        <v>357</v>
      </c>
    </row>
    <row r="385" spans="1:65" s="2" customFormat="1" ht="58.5">
      <c r="A385" s="33"/>
      <c r="B385" s="34"/>
      <c r="C385" s="33"/>
      <c r="D385" s="166" t="s">
        <v>160</v>
      </c>
      <c r="E385" s="33"/>
      <c r="F385" s="167" t="s">
        <v>358</v>
      </c>
      <c r="G385" s="33"/>
      <c r="H385" s="33"/>
      <c r="I385" s="92"/>
      <c r="J385" s="33"/>
      <c r="K385" s="33"/>
      <c r="L385" s="34"/>
      <c r="M385" s="168"/>
      <c r="N385" s="169"/>
      <c r="O385" s="54"/>
      <c r="P385" s="54"/>
      <c r="Q385" s="54"/>
      <c r="R385" s="54"/>
      <c r="S385" s="54"/>
      <c r="T385" s="55"/>
      <c r="U385" s="33"/>
      <c r="V385" s="33"/>
      <c r="W385" s="33"/>
      <c r="X385" s="33"/>
      <c r="Y385" s="33"/>
      <c r="Z385" s="33"/>
      <c r="AA385" s="33"/>
      <c r="AB385" s="33"/>
      <c r="AC385" s="33"/>
      <c r="AD385" s="33"/>
      <c r="AE385" s="33"/>
      <c r="AT385" s="18" t="s">
        <v>160</v>
      </c>
      <c r="AU385" s="18" t="s">
        <v>82</v>
      </c>
    </row>
    <row r="386" spans="1:65" s="13" customFormat="1" ht="22.5">
      <c r="B386" s="170"/>
      <c r="D386" s="166" t="s">
        <v>162</v>
      </c>
      <c r="E386" s="171" t="s">
        <v>3</v>
      </c>
      <c r="F386" s="172" t="s">
        <v>359</v>
      </c>
      <c r="H386" s="173">
        <v>242.2</v>
      </c>
      <c r="I386" s="174"/>
      <c r="L386" s="170"/>
      <c r="M386" s="175"/>
      <c r="N386" s="176"/>
      <c r="O386" s="176"/>
      <c r="P386" s="176"/>
      <c r="Q386" s="176"/>
      <c r="R386" s="176"/>
      <c r="S386" s="176"/>
      <c r="T386" s="177"/>
      <c r="AT386" s="171" t="s">
        <v>162</v>
      </c>
      <c r="AU386" s="171" t="s">
        <v>82</v>
      </c>
      <c r="AV386" s="13" t="s">
        <v>82</v>
      </c>
      <c r="AW386" s="13" t="s">
        <v>34</v>
      </c>
      <c r="AX386" s="13" t="s">
        <v>80</v>
      </c>
      <c r="AY386" s="171" t="s">
        <v>150</v>
      </c>
    </row>
    <row r="387" spans="1:65" s="2" customFormat="1" ht="36" customHeight="1">
      <c r="A387" s="33"/>
      <c r="B387" s="152"/>
      <c r="C387" s="153" t="s">
        <v>360</v>
      </c>
      <c r="D387" s="153" t="s">
        <v>153</v>
      </c>
      <c r="E387" s="154" t="s">
        <v>361</v>
      </c>
      <c r="F387" s="155" t="s">
        <v>362</v>
      </c>
      <c r="G387" s="156" t="s">
        <v>200</v>
      </c>
      <c r="H387" s="157">
        <v>221.45</v>
      </c>
      <c r="I387" s="158"/>
      <c r="J387" s="159">
        <f>ROUND(I387*H387,2)</f>
        <v>0</v>
      </c>
      <c r="K387" s="155" t="s">
        <v>157</v>
      </c>
      <c r="L387" s="34"/>
      <c r="M387" s="160" t="s">
        <v>3</v>
      </c>
      <c r="N387" s="161" t="s">
        <v>43</v>
      </c>
      <c r="O387" s="54"/>
      <c r="P387" s="162">
        <f>O387*H387</f>
        <v>0</v>
      </c>
      <c r="Q387" s="162">
        <v>0</v>
      </c>
      <c r="R387" s="162">
        <f>Q387*H387</f>
        <v>0</v>
      </c>
      <c r="S387" s="162">
        <v>0</v>
      </c>
      <c r="T387" s="163">
        <f>S387*H387</f>
        <v>0</v>
      </c>
      <c r="U387" s="33"/>
      <c r="V387" s="33"/>
      <c r="W387" s="33"/>
      <c r="X387" s="33"/>
      <c r="Y387" s="33"/>
      <c r="Z387" s="33"/>
      <c r="AA387" s="33"/>
      <c r="AB387" s="33"/>
      <c r="AC387" s="33"/>
      <c r="AD387" s="33"/>
      <c r="AE387" s="33"/>
      <c r="AR387" s="164" t="s">
        <v>158</v>
      </c>
      <c r="AT387" s="164" t="s">
        <v>153</v>
      </c>
      <c r="AU387" s="164" t="s">
        <v>82</v>
      </c>
      <c r="AY387" s="18" t="s">
        <v>150</v>
      </c>
      <c r="BE387" s="165">
        <f>IF(N387="základní",J387,0)</f>
        <v>0</v>
      </c>
      <c r="BF387" s="165">
        <f>IF(N387="snížená",J387,0)</f>
        <v>0</v>
      </c>
      <c r="BG387" s="165">
        <f>IF(N387="zákl. přenesená",J387,0)</f>
        <v>0</v>
      </c>
      <c r="BH387" s="165">
        <f>IF(N387="sníž. přenesená",J387,0)</f>
        <v>0</v>
      </c>
      <c r="BI387" s="165">
        <f>IF(N387="nulová",J387,0)</f>
        <v>0</v>
      </c>
      <c r="BJ387" s="18" t="s">
        <v>80</v>
      </c>
      <c r="BK387" s="165">
        <f>ROUND(I387*H387,2)</f>
        <v>0</v>
      </c>
      <c r="BL387" s="18" t="s">
        <v>158</v>
      </c>
      <c r="BM387" s="164" t="s">
        <v>363</v>
      </c>
    </row>
    <row r="388" spans="1:65" s="2" customFormat="1" ht="58.5">
      <c r="A388" s="33"/>
      <c r="B388" s="34"/>
      <c r="C388" s="33"/>
      <c r="D388" s="166" t="s">
        <v>160</v>
      </c>
      <c r="E388" s="33"/>
      <c r="F388" s="167" t="s">
        <v>358</v>
      </c>
      <c r="G388" s="33"/>
      <c r="H388" s="33"/>
      <c r="I388" s="92"/>
      <c r="J388" s="33"/>
      <c r="K388" s="33"/>
      <c r="L388" s="34"/>
      <c r="M388" s="168"/>
      <c r="N388" s="169"/>
      <c r="O388" s="54"/>
      <c r="P388" s="54"/>
      <c r="Q388" s="54"/>
      <c r="R388" s="54"/>
      <c r="S388" s="54"/>
      <c r="T388" s="55"/>
      <c r="U388" s="33"/>
      <c r="V388" s="33"/>
      <c r="W388" s="33"/>
      <c r="X388" s="33"/>
      <c r="Y388" s="33"/>
      <c r="Z388" s="33"/>
      <c r="AA388" s="33"/>
      <c r="AB388" s="33"/>
      <c r="AC388" s="33"/>
      <c r="AD388" s="33"/>
      <c r="AE388" s="33"/>
      <c r="AT388" s="18" t="s">
        <v>160</v>
      </c>
      <c r="AU388" s="18" t="s">
        <v>82</v>
      </c>
    </row>
    <row r="389" spans="1:65" s="13" customFormat="1" ht="22.5">
      <c r="B389" s="170"/>
      <c r="D389" s="166" t="s">
        <v>162</v>
      </c>
      <c r="E389" s="171" t="s">
        <v>3</v>
      </c>
      <c r="F389" s="172" t="s">
        <v>364</v>
      </c>
      <c r="H389" s="173">
        <v>221.45</v>
      </c>
      <c r="I389" s="174"/>
      <c r="L389" s="170"/>
      <c r="M389" s="175"/>
      <c r="N389" s="176"/>
      <c r="O389" s="176"/>
      <c r="P389" s="176"/>
      <c r="Q389" s="176"/>
      <c r="R389" s="176"/>
      <c r="S389" s="176"/>
      <c r="T389" s="177"/>
      <c r="AT389" s="171" t="s">
        <v>162</v>
      </c>
      <c r="AU389" s="171" t="s">
        <v>82</v>
      </c>
      <c r="AV389" s="13" t="s">
        <v>82</v>
      </c>
      <c r="AW389" s="13" t="s">
        <v>34</v>
      </c>
      <c r="AX389" s="13" t="s">
        <v>80</v>
      </c>
      <c r="AY389" s="171" t="s">
        <v>150</v>
      </c>
    </row>
    <row r="390" spans="1:65" s="2" customFormat="1" ht="24" customHeight="1">
      <c r="A390" s="33"/>
      <c r="B390" s="152"/>
      <c r="C390" s="153" t="s">
        <v>365</v>
      </c>
      <c r="D390" s="153" t="s">
        <v>153</v>
      </c>
      <c r="E390" s="154" t="s">
        <v>366</v>
      </c>
      <c r="F390" s="155" t="s">
        <v>367</v>
      </c>
      <c r="G390" s="156" t="s">
        <v>216</v>
      </c>
      <c r="H390" s="157">
        <v>250</v>
      </c>
      <c r="I390" s="158"/>
      <c r="J390" s="159">
        <f>ROUND(I390*H390,2)</f>
        <v>0</v>
      </c>
      <c r="K390" s="155" t="s">
        <v>157</v>
      </c>
      <c r="L390" s="34"/>
      <c r="M390" s="160" t="s">
        <v>3</v>
      </c>
      <c r="N390" s="161" t="s">
        <v>43</v>
      </c>
      <c r="O390" s="54"/>
      <c r="P390" s="162">
        <f>O390*H390</f>
        <v>0</v>
      </c>
      <c r="Q390" s="162">
        <v>1.5E-3</v>
      </c>
      <c r="R390" s="162">
        <f>Q390*H390</f>
        <v>0.375</v>
      </c>
      <c r="S390" s="162">
        <v>0</v>
      </c>
      <c r="T390" s="163">
        <f>S390*H390</f>
        <v>0</v>
      </c>
      <c r="U390" s="33"/>
      <c r="V390" s="33"/>
      <c r="W390" s="33"/>
      <c r="X390" s="33"/>
      <c r="Y390" s="33"/>
      <c r="Z390" s="33"/>
      <c r="AA390" s="33"/>
      <c r="AB390" s="33"/>
      <c r="AC390" s="33"/>
      <c r="AD390" s="33"/>
      <c r="AE390" s="33"/>
      <c r="AR390" s="164" t="s">
        <v>158</v>
      </c>
      <c r="AT390" s="164" t="s">
        <v>153</v>
      </c>
      <c r="AU390" s="164" t="s">
        <v>82</v>
      </c>
      <c r="AY390" s="18" t="s">
        <v>150</v>
      </c>
      <c r="BE390" s="165">
        <f>IF(N390="základní",J390,0)</f>
        <v>0</v>
      </c>
      <c r="BF390" s="165">
        <f>IF(N390="snížená",J390,0)</f>
        <v>0</v>
      </c>
      <c r="BG390" s="165">
        <f>IF(N390="zákl. přenesená",J390,0)</f>
        <v>0</v>
      </c>
      <c r="BH390" s="165">
        <f>IF(N390="sníž. přenesená",J390,0)</f>
        <v>0</v>
      </c>
      <c r="BI390" s="165">
        <f>IF(N390="nulová",J390,0)</f>
        <v>0</v>
      </c>
      <c r="BJ390" s="18" t="s">
        <v>80</v>
      </c>
      <c r="BK390" s="165">
        <f>ROUND(I390*H390,2)</f>
        <v>0</v>
      </c>
      <c r="BL390" s="18" t="s">
        <v>158</v>
      </c>
      <c r="BM390" s="164" t="s">
        <v>368</v>
      </c>
    </row>
    <row r="391" spans="1:65" s="2" customFormat="1" ht="48.75">
      <c r="A391" s="33"/>
      <c r="B391" s="34"/>
      <c r="C391" s="33"/>
      <c r="D391" s="166" t="s">
        <v>160</v>
      </c>
      <c r="E391" s="33"/>
      <c r="F391" s="167" t="s">
        <v>369</v>
      </c>
      <c r="G391" s="33"/>
      <c r="H391" s="33"/>
      <c r="I391" s="92"/>
      <c r="J391" s="33"/>
      <c r="K391" s="33"/>
      <c r="L391" s="34"/>
      <c r="M391" s="168"/>
      <c r="N391" s="169"/>
      <c r="O391" s="54"/>
      <c r="P391" s="54"/>
      <c r="Q391" s="54"/>
      <c r="R391" s="54"/>
      <c r="S391" s="54"/>
      <c r="T391" s="55"/>
      <c r="U391" s="33"/>
      <c r="V391" s="33"/>
      <c r="W391" s="33"/>
      <c r="X391" s="33"/>
      <c r="Y391" s="33"/>
      <c r="Z391" s="33"/>
      <c r="AA391" s="33"/>
      <c r="AB391" s="33"/>
      <c r="AC391" s="33"/>
      <c r="AD391" s="33"/>
      <c r="AE391" s="33"/>
      <c r="AT391" s="18" t="s">
        <v>160</v>
      </c>
      <c r="AU391" s="18" t="s">
        <v>82</v>
      </c>
    </row>
    <row r="392" spans="1:65" s="13" customFormat="1" ht="11.25">
      <c r="B392" s="170"/>
      <c r="D392" s="166" t="s">
        <v>162</v>
      </c>
      <c r="E392" s="171" t="s">
        <v>3</v>
      </c>
      <c r="F392" s="172" t="s">
        <v>370</v>
      </c>
      <c r="H392" s="173">
        <v>250</v>
      </c>
      <c r="I392" s="174"/>
      <c r="L392" s="170"/>
      <c r="M392" s="175"/>
      <c r="N392" s="176"/>
      <c r="O392" s="176"/>
      <c r="P392" s="176"/>
      <c r="Q392" s="176"/>
      <c r="R392" s="176"/>
      <c r="S392" s="176"/>
      <c r="T392" s="177"/>
      <c r="AT392" s="171" t="s">
        <v>162</v>
      </c>
      <c r="AU392" s="171" t="s">
        <v>82</v>
      </c>
      <c r="AV392" s="13" t="s">
        <v>82</v>
      </c>
      <c r="AW392" s="13" t="s">
        <v>34</v>
      </c>
      <c r="AX392" s="13" t="s">
        <v>80</v>
      </c>
      <c r="AY392" s="171" t="s">
        <v>150</v>
      </c>
    </row>
    <row r="393" spans="1:65" s="2" customFormat="1" ht="36" customHeight="1">
      <c r="A393" s="33"/>
      <c r="B393" s="152"/>
      <c r="C393" s="153" t="s">
        <v>371</v>
      </c>
      <c r="D393" s="153" t="s">
        <v>153</v>
      </c>
      <c r="E393" s="154" t="s">
        <v>372</v>
      </c>
      <c r="F393" s="155" t="s">
        <v>373</v>
      </c>
      <c r="G393" s="156" t="s">
        <v>156</v>
      </c>
      <c r="H393" s="157">
        <v>1.6</v>
      </c>
      <c r="I393" s="158"/>
      <c r="J393" s="159">
        <f>ROUND(I393*H393,2)</f>
        <v>0</v>
      </c>
      <c r="K393" s="155" t="s">
        <v>157</v>
      </c>
      <c r="L393" s="34"/>
      <c r="M393" s="160" t="s">
        <v>3</v>
      </c>
      <c r="N393" s="161" t="s">
        <v>43</v>
      </c>
      <c r="O393" s="54"/>
      <c r="P393" s="162">
        <f>O393*H393</f>
        <v>0</v>
      </c>
      <c r="Q393" s="162">
        <v>2.2563399999999998</v>
      </c>
      <c r="R393" s="162">
        <f>Q393*H393</f>
        <v>3.610144</v>
      </c>
      <c r="S393" s="162">
        <v>0</v>
      </c>
      <c r="T393" s="163">
        <f>S393*H393</f>
        <v>0</v>
      </c>
      <c r="U393" s="33"/>
      <c r="V393" s="33"/>
      <c r="W393" s="33"/>
      <c r="X393" s="33"/>
      <c r="Y393" s="33"/>
      <c r="Z393" s="33"/>
      <c r="AA393" s="33"/>
      <c r="AB393" s="33"/>
      <c r="AC393" s="33"/>
      <c r="AD393" s="33"/>
      <c r="AE393" s="33"/>
      <c r="AR393" s="164" t="s">
        <v>158</v>
      </c>
      <c r="AT393" s="164" t="s">
        <v>153</v>
      </c>
      <c r="AU393" s="164" t="s">
        <v>82</v>
      </c>
      <c r="AY393" s="18" t="s">
        <v>150</v>
      </c>
      <c r="BE393" s="165">
        <f>IF(N393="základní",J393,0)</f>
        <v>0</v>
      </c>
      <c r="BF393" s="165">
        <f>IF(N393="snížená",J393,0)</f>
        <v>0</v>
      </c>
      <c r="BG393" s="165">
        <f>IF(N393="zákl. přenesená",J393,0)</f>
        <v>0</v>
      </c>
      <c r="BH393" s="165">
        <f>IF(N393="sníž. přenesená",J393,0)</f>
        <v>0</v>
      </c>
      <c r="BI393" s="165">
        <f>IF(N393="nulová",J393,0)</f>
        <v>0</v>
      </c>
      <c r="BJ393" s="18" t="s">
        <v>80</v>
      </c>
      <c r="BK393" s="165">
        <f>ROUND(I393*H393,2)</f>
        <v>0</v>
      </c>
      <c r="BL393" s="18" t="s">
        <v>158</v>
      </c>
      <c r="BM393" s="164" t="s">
        <v>374</v>
      </c>
    </row>
    <row r="394" spans="1:65" s="13" customFormat="1" ht="11.25">
      <c r="B394" s="170"/>
      <c r="D394" s="166" t="s">
        <v>162</v>
      </c>
      <c r="E394" s="171" t="s">
        <v>3</v>
      </c>
      <c r="F394" s="172" t="s">
        <v>375</v>
      </c>
      <c r="H394" s="173">
        <v>1.6</v>
      </c>
      <c r="I394" s="174"/>
      <c r="L394" s="170"/>
      <c r="M394" s="175"/>
      <c r="N394" s="176"/>
      <c r="O394" s="176"/>
      <c r="P394" s="176"/>
      <c r="Q394" s="176"/>
      <c r="R394" s="176"/>
      <c r="S394" s="176"/>
      <c r="T394" s="177"/>
      <c r="AT394" s="171" t="s">
        <v>162</v>
      </c>
      <c r="AU394" s="171" t="s">
        <v>82</v>
      </c>
      <c r="AV394" s="13" t="s">
        <v>82</v>
      </c>
      <c r="AW394" s="13" t="s">
        <v>34</v>
      </c>
      <c r="AX394" s="13" t="s">
        <v>80</v>
      </c>
      <c r="AY394" s="171" t="s">
        <v>150</v>
      </c>
    </row>
    <row r="395" spans="1:65" s="12" customFormat="1" ht="22.9" customHeight="1">
      <c r="B395" s="139"/>
      <c r="D395" s="140" t="s">
        <v>71</v>
      </c>
      <c r="E395" s="150" t="s">
        <v>203</v>
      </c>
      <c r="F395" s="150" t="s">
        <v>376</v>
      </c>
      <c r="I395" s="142"/>
      <c r="J395" s="151">
        <f>BK395</f>
        <v>0</v>
      </c>
      <c r="L395" s="139"/>
      <c r="M395" s="144"/>
      <c r="N395" s="145"/>
      <c r="O395" s="145"/>
      <c r="P395" s="146">
        <f>SUM(P396:P561)</f>
        <v>0</v>
      </c>
      <c r="Q395" s="145"/>
      <c r="R395" s="146">
        <f>SUM(R396:R561)</f>
        <v>0.10760309999999999</v>
      </c>
      <c r="S395" s="145"/>
      <c r="T395" s="147">
        <f>SUM(T396:T561)</f>
        <v>90.182997999999998</v>
      </c>
      <c r="AR395" s="140" t="s">
        <v>80</v>
      </c>
      <c r="AT395" s="148" t="s">
        <v>71</v>
      </c>
      <c r="AU395" s="148" t="s">
        <v>80</v>
      </c>
      <c r="AY395" s="140" t="s">
        <v>150</v>
      </c>
      <c r="BK395" s="149">
        <f>SUM(BK396:BK561)</f>
        <v>0</v>
      </c>
    </row>
    <row r="396" spans="1:65" s="2" customFormat="1" ht="36" customHeight="1">
      <c r="A396" s="33"/>
      <c r="B396" s="152"/>
      <c r="C396" s="153" t="s">
        <v>377</v>
      </c>
      <c r="D396" s="153" t="s">
        <v>153</v>
      </c>
      <c r="E396" s="154" t="s">
        <v>378</v>
      </c>
      <c r="F396" s="155" t="s">
        <v>379</v>
      </c>
      <c r="G396" s="156" t="s">
        <v>200</v>
      </c>
      <c r="H396" s="157">
        <v>609.42999999999995</v>
      </c>
      <c r="I396" s="158"/>
      <c r="J396" s="159">
        <f>ROUND(I396*H396,2)</f>
        <v>0</v>
      </c>
      <c r="K396" s="155" t="s">
        <v>157</v>
      </c>
      <c r="L396" s="34"/>
      <c r="M396" s="160" t="s">
        <v>3</v>
      </c>
      <c r="N396" s="161" t="s">
        <v>43</v>
      </c>
      <c r="O396" s="54"/>
      <c r="P396" s="162">
        <f>O396*H396</f>
        <v>0</v>
      </c>
      <c r="Q396" s="162">
        <v>1.2999999999999999E-4</v>
      </c>
      <c r="R396" s="162">
        <f>Q396*H396</f>
        <v>7.9225899999999988E-2</v>
      </c>
      <c r="S396" s="162">
        <v>0</v>
      </c>
      <c r="T396" s="163">
        <f>S396*H396</f>
        <v>0</v>
      </c>
      <c r="U396" s="33"/>
      <c r="V396" s="33"/>
      <c r="W396" s="33"/>
      <c r="X396" s="33"/>
      <c r="Y396" s="33"/>
      <c r="Z396" s="33"/>
      <c r="AA396" s="33"/>
      <c r="AB396" s="33"/>
      <c r="AC396" s="33"/>
      <c r="AD396" s="33"/>
      <c r="AE396" s="33"/>
      <c r="AR396" s="164" t="s">
        <v>158</v>
      </c>
      <c r="AT396" s="164" t="s">
        <v>153</v>
      </c>
      <c r="AU396" s="164" t="s">
        <v>82</v>
      </c>
      <c r="AY396" s="18" t="s">
        <v>150</v>
      </c>
      <c r="BE396" s="165">
        <f>IF(N396="základní",J396,0)</f>
        <v>0</v>
      </c>
      <c r="BF396" s="165">
        <f>IF(N396="snížená",J396,0)</f>
        <v>0</v>
      </c>
      <c r="BG396" s="165">
        <f>IF(N396="zákl. přenesená",J396,0)</f>
        <v>0</v>
      </c>
      <c r="BH396" s="165">
        <f>IF(N396="sníž. přenesená",J396,0)</f>
        <v>0</v>
      </c>
      <c r="BI396" s="165">
        <f>IF(N396="nulová",J396,0)</f>
        <v>0</v>
      </c>
      <c r="BJ396" s="18" t="s">
        <v>80</v>
      </c>
      <c r="BK396" s="165">
        <f>ROUND(I396*H396,2)</f>
        <v>0</v>
      </c>
      <c r="BL396" s="18" t="s">
        <v>158</v>
      </c>
      <c r="BM396" s="164" t="s">
        <v>380</v>
      </c>
    </row>
    <row r="397" spans="1:65" s="2" customFormat="1" ht="78">
      <c r="A397" s="33"/>
      <c r="B397" s="34"/>
      <c r="C397" s="33"/>
      <c r="D397" s="166" t="s">
        <v>160</v>
      </c>
      <c r="E397" s="33"/>
      <c r="F397" s="167" t="s">
        <v>381</v>
      </c>
      <c r="G397" s="33"/>
      <c r="H397" s="33"/>
      <c r="I397" s="92"/>
      <c r="J397" s="33"/>
      <c r="K397" s="33"/>
      <c r="L397" s="34"/>
      <c r="M397" s="168"/>
      <c r="N397" s="169"/>
      <c r="O397" s="54"/>
      <c r="P397" s="54"/>
      <c r="Q397" s="54"/>
      <c r="R397" s="54"/>
      <c r="S397" s="54"/>
      <c r="T397" s="55"/>
      <c r="U397" s="33"/>
      <c r="V397" s="33"/>
      <c r="W397" s="33"/>
      <c r="X397" s="33"/>
      <c r="Y397" s="33"/>
      <c r="Z397" s="33"/>
      <c r="AA397" s="33"/>
      <c r="AB397" s="33"/>
      <c r="AC397" s="33"/>
      <c r="AD397" s="33"/>
      <c r="AE397" s="33"/>
      <c r="AT397" s="18" t="s">
        <v>160</v>
      </c>
      <c r="AU397" s="18" t="s">
        <v>82</v>
      </c>
    </row>
    <row r="398" spans="1:65" s="13" customFormat="1" ht="33.75">
      <c r="B398" s="170"/>
      <c r="D398" s="166" t="s">
        <v>162</v>
      </c>
      <c r="E398" s="171" t="s">
        <v>3</v>
      </c>
      <c r="F398" s="172" t="s">
        <v>382</v>
      </c>
      <c r="H398" s="173">
        <v>576.17999999999995</v>
      </c>
      <c r="I398" s="174"/>
      <c r="L398" s="170"/>
      <c r="M398" s="175"/>
      <c r="N398" s="176"/>
      <c r="O398" s="176"/>
      <c r="P398" s="176"/>
      <c r="Q398" s="176"/>
      <c r="R398" s="176"/>
      <c r="S398" s="176"/>
      <c r="T398" s="177"/>
      <c r="AT398" s="171" t="s">
        <v>162</v>
      </c>
      <c r="AU398" s="171" t="s">
        <v>82</v>
      </c>
      <c r="AV398" s="13" t="s">
        <v>82</v>
      </c>
      <c r="AW398" s="13" t="s">
        <v>34</v>
      </c>
      <c r="AX398" s="13" t="s">
        <v>72</v>
      </c>
      <c r="AY398" s="171" t="s">
        <v>150</v>
      </c>
    </row>
    <row r="399" spans="1:65" s="13" customFormat="1" ht="11.25">
      <c r="B399" s="170"/>
      <c r="D399" s="166" t="s">
        <v>162</v>
      </c>
      <c r="E399" s="171" t="s">
        <v>3</v>
      </c>
      <c r="F399" s="172" t="s">
        <v>383</v>
      </c>
      <c r="H399" s="173">
        <v>33.25</v>
      </c>
      <c r="I399" s="174"/>
      <c r="L399" s="170"/>
      <c r="M399" s="175"/>
      <c r="N399" s="176"/>
      <c r="O399" s="176"/>
      <c r="P399" s="176"/>
      <c r="Q399" s="176"/>
      <c r="R399" s="176"/>
      <c r="S399" s="176"/>
      <c r="T399" s="177"/>
      <c r="AT399" s="171" t="s">
        <v>162</v>
      </c>
      <c r="AU399" s="171" t="s">
        <v>82</v>
      </c>
      <c r="AV399" s="13" t="s">
        <v>82</v>
      </c>
      <c r="AW399" s="13" t="s">
        <v>34</v>
      </c>
      <c r="AX399" s="13" t="s">
        <v>72</v>
      </c>
      <c r="AY399" s="171" t="s">
        <v>150</v>
      </c>
    </row>
    <row r="400" spans="1:65" s="14" customFormat="1" ht="11.25">
      <c r="B400" s="188"/>
      <c r="D400" s="166" t="s">
        <v>162</v>
      </c>
      <c r="E400" s="189" t="s">
        <v>3</v>
      </c>
      <c r="F400" s="190" t="s">
        <v>181</v>
      </c>
      <c r="H400" s="191">
        <v>609.42999999999995</v>
      </c>
      <c r="I400" s="192"/>
      <c r="L400" s="188"/>
      <c r="M400" s="193"/>
      <c r="N400" s="194"/>
      <c r="O400" s="194"/>
      <c r="P400" s="194"/>
      <c r="Q400" s="194"/>
      <c r="R400" s="194"/>
      <c r="S400" s="194"/>
      <c r="T400" s="195"/>
      <c r="AT400" s="189" t="s">
        <v>162</v>
      </c>
      <c r="AU400" s="189" t="s">
        <v>82</v>
      </c>
      <c r="AV400" s="14" t="s">
        <v>158</v>
      </c>
      <c r="AW400" s="14" t="s">
        <v>34</v>
      </c>
      <c r="AX400" s="14" t="s">
        <v>80</v>
      </c>
      <c r="AY400" s="189" t="s">
        <v>150</v>
      </c>
    </row>
    <row r="401" spans="1:65" s="2" customFormat="1" ht="36" customHeight="1">
      <c r="A401" s="33"/>
      <c r="B401" s="152"/>
      <c r="C401" s="153" t="s">
        <v>384</v>
      </c>
      <c r="D401" s="153" t="s">
        <v>153</v>
      </c>
      <c r="E401" s="154" t="s">
        <v>385</v>
      </c>
      <c r="F401" s="155" t="s">
        <v>386</v>
      </c>
      <c r="G401" s="156" t="s">
        <v>200</v>
      </c>
      <c r="H401" s="157">
        <v>709.43</v>
      </c>
      <c r="I401" s="158"/>
      <c r="J401" s="159">
        <f>ROUND(I401*H401,2)</f>
        <v>0</v>
      </c>
      <c r="K401" s="155" t="s">
        <v>157</v>
      </c>
      <c r="L401" s="34"/>
      <c r="M401" s="160" t="s">
        <v>3</v>
      </c>
      <c r="N401" s="161" t="s">
        <v>43</v>
      </c>
      <c r="O401" s="54"/>
      <c r="P401" s="162">
        <f>O401*H401</f>
        <v>0</v>
      </c>
      <c r="Q401" s="162">
        <v>4.0000000000000003E-5</v>
      </c>
      <c r="R401" s="162">
        <f>Q401*H401</f>
        <v>2.8377200000000002E-2</v>
      </c>
      <c r="S401" s="162">
        <v>0</v>
      </c>
      <c r="T401" s="163">
        <f>S401*H401</f>
        <v>0</v>
      </c>
      <c r="U401" s="33"/>
      <c r="V401" s="33"/>
      <c r="W401" s="33"/>
      <c r="X401" s="33"/>
      <c r="Y401" s="33"/>
      <c r="Z401" s="33"/>
      <c r="AA401" s="33"/>
      <c r="AB401" s="33"/>
      <c r="AC401" s="33"/>
      <c r="AD401" s="33"/>
      <c r="AE401" s="33"/>
      <c r="AR401" s="164" t="s">
        <v>158</v>
      </c>
      <c r="AT401" s="164" t="s">
        <v>153</v>
      </c>
      <c r="AU401" s="164" t="s">
        <v>82</v>
      </c>
      <c r="AY401" s="18" t="s">
        <v>150</v>
      </c>
      <c r="BE401" s="165">
        <f>IF(N401="základní",J401,0)</f>
        <v>0</v>
      </c>
      <c r="BF401" s="165">
        <f>IF(N401="snížená",J401,0)</f>
        <v>0</v>
      </c>
      <c r="BG401" s="165">
        <f>IF(N401="zákl. přenesená",J401,0)</f>
        <v>0</v>
      </c>
      <c r="BH401" s="165">
        <f>IF(N401="sníž. přenesená",J401,0)</f>
        <v>0</v>
      </c>
      <c r="BI401" s="165">
        <f>IF(N401="nulová",J401,0)</f>
        <v>0</v>
      </c>
      <c r="BJ401" s="18" t="s">
        <v>80</v>
      </c>
      <c r="BK401" s="165">
        <f>ROUND(I401*H401,2)</f>
        <v>0</v>
      </c>
      <c r="BL401" s="18" t="s">
        <v>158</v>
      </c>
      <c r="BM401" s="164" t="s">
        <v>387</v>
      </c>
    </row>
    <row r="402" spans="1:65" s="2" customFormat="1" ht="273">
      <c r="A402" s="33"/>
      <c r="B402" s="34"/>
      <c r="C402" s="33"/>
      <c r="D402" s="166" t="s">
        <v>160</v>
      </c>
      <c r="E402" s="33"/>
      <c r="F402" s="167" t="s">
        <v>388</v>
      </c>
      <c r="G402" s="33"/>
      <c r="H402" s="33"/>
      <c r="I402" s="92"/>
      <c r="J402" s="33"/>
      <c r="K402" s="33"/>
      <c r="L402" s="34"/>
      <c r="M402" s="168"/>
      <c r="N402" s="169"/>
      <c r="O402" s="54"/>
      <c r="P402" s="54"/>
      <c r="Q402" s="54"/>
      <c r="R402" s="54"/>
      <c r="S402" s="54"/>
      <c r="T402" s="55"/>
      <c r="U402" s="33"/>
      <c r="V402" s="33"/>
      <c r="W402" s="33"/>
      <c r="X402" s="33"/>
      <c r="Y402" s="33"/>
      <c r="Z402" s="33"/>
      <c r="AA402" s="33"/>
      <c r="AB402" s="33"/>
      <c r="AC402" s="33"/>
      <c r="AD402" s="33"/>
      <c r="AE402" s="33"/>
      <c r="AT402" s="18" t="s">
        <v>160</v>
      </c>
      <c r="AU402" s="18" t="s">
        <v>82</v>
      </c>
    </row>
    <row r="403" spans="1:65" s="13" customFormat="1" ht="33.75">
      <c r="B403" s="170"/>
      <c r="D403" s="166" t="s">
        <v>162</v>
      </c>
      <c r="E403" s="171" t="s">
        <v>3</v>
      </c>
      <c r="F403" s="172" t="s">
        <v>382</v>
      </c>
      <c r="H403" s="173">
        <v>576.17999999999995</v>
      </c>
      <c r="I403" s="174"/>
      <c r="L403" s="170"/>
      <c r="M403" s="175"/>
      <c r="N403" s="176"/>
      <c r="O403" s="176"/>
      <c r="P403" s="176"/>
      <c r="Q403" s="176"/>
      <c r="R403" s="176"/>
      <c r="S403" s="176"/>
      <c r="T403" s="177"/>
      <c r="AT403" s="171" t="s">
        <v>162</v>
      </c>
      <c r="AU403" s="171" t="s">
        <v>82</v>
      </c>
      <c r="AV403" s="13" t="s">
        <v>82</v>
      </c>
      <c r="AW403" s="13" t="s">
        <v>34</v>
      </c>
      <c r="AX403" s="13" t="s">
        <v>72</v>
      </c>
      <c r="AY403" s="171" t="s">
        <v>150</v>
      </c>
    </row>
    <row r="404" spans="1:65" s="13" customFormat="1" ht="11.25">
      <c r="B404" s="170"/>
      <c r="D404" s="166" t="s">
        <v>162</v>
      </c>
      <c r="E404" s="171" t="s">
        <v>3</v>
      </c>
      <c r="F404" s="172" t="s">
        <v>389</v>
      </c>
      <c r="H404" s="173">
        <v>133.25</v>
      </c>
      <c r="I404" s="174"/>
      <c r="L404" s="170"/>
      <c r="M404" s="175"/>
      <c r="N404" s="176"/>
      <c r="O404" s="176"/>
      <c r="P404" s="176"/>
      <c r="Q404" s="176"/>
      <c r="R404" s="176"/>
      <c r="S404" s="176"/>
      <c r="T404" s="177"/>
      <c r="AT404" s="171" t="s">
        <v>162</v>
      </c>
      <c r="AU404" s="171" t="s">
        <v>82</v>
      </c>
      <c r="AV404" s="13" t="s">
        <v>82</v>
      </c>
      <c r="AW404" s="13" t="s">
        <v>34</v>
      </c>
      <c r="AX404" s="13" t="s">
        <v>72</v>
      </c>
      <c r="AY404" s="171" t="s">
        <v>150</v>
      </c>
    </row>
    <row r="405" spans="1:65" s="14" customFormat="1" ht="11.25">
      <c r="B405" s="188"/>
      <c r="D405" s="166" t="s">
        <v>162</v>
      </c>
      <c r="E405" s="189" t="s">
        <v>3</v>
      </c>
      <c r="F405" s="190" t="s">
        <v>181</v>
      </c>
      <c r="H405" s="191">
        <v>709.43</v>
      </c>
      <c r="I405" s="192"/>
      <c r="L405" s="188"/>
      <c r="M405" s="193"/>
      <c r="N405" s="194"/>
      <c r="O405" s="194"/>
      <c r="P405" s="194"/>
      <c r="Q405" s="194"/>
      <c r="R405" s="194"/>
      <c r="S405" s="194"/>
      <c r="T405" s="195"/>
      <c r="AT405" s="189" t="s">
        <v>162</v>
      </c>
      <c r="AU405" s="189" t="s">
        <v>82</v>
      </c>
      <c r="AV405" s="14" t="s">
        <v>158</v>
      </c>
      <c r="AW405" s="14" t="s">
        <v>34</v>
      </c>
      <c r="AX405" s="14" t="s">
        <v>80</v>
      </c>
      <c r="AY405" s="189" t="s">
        <v>150</v>
      </c>
    </row>
    <row r="406" spans="1:65" s="2" customFormat="1" ht="36" customHeight="1">
      <c r="A406" s="33"/>
      <c r="B406" s="152"/>
      <c r="C406" s="153" t="s">
        <v>390</v>
      </c>
      <c r="D406" s="153" t="s">
        <v>153</v>
      </c>
      <c r="E406" s="154" t="s">
        <v>391</v>
      </c>
      <c r="F406" s="155" t="s">
        <v>392</v>
      </c>
      <c r="G406" s="156" t="s">
        <v>200</v>
      </c>
      <c r="H406" s="157">
        <v>10.755000000000001</v>
      </c>
      <c r="I406" s="158"/>
      <c r="J406" s="159">
        <f>ROUND(I406*H406,2)</f>
        <v>0</v>
      </c>
      <c r="K406" s="155" t="s">
        <v>157</v>
      </c>
      <c r="L406" s="34"/>
      <c r="M406" s="160" t="s">
        <v>3</v>
      </c>
      <c r="N406" s="161" t="s">
        <v>43</v>
      </c>
      <c r="O406" s="54"/>
      <c r="P406" s="162">
        <f>O406*H406</f>
        <v>0</v>
      </c>
      <c r="Q406" s="162">
        <v>0</v>
      </c>
      <c r="R406" s="162">
        <f>Q406*H406</f>
        <v>0</v>
      </c>
      <c r="S406" s="162">
        <v>0.13100000000000001</v>
      </c>
      <c r="T406" s="163">
        <f>S406*H406</f>
        <v>1.4089050000000001</v>
      </c>
      <c r="U406" s="33"/>
      <c r="V406" s="33"/>
      <c r="W406" s="33"/>
      <c r="X406" s="33"/>
      <c r="Y406" s="33"/>
      <c r="Z406" s="33"/>
      <c r="AA406" s="33"/>
      <c r="AB406" s="33"/>
      <c r="AC406" s="33"/>
      <c r="AD406" s="33"/>
      <c r="AE406" s="33"/>
      <c r="AR406" s="164" t="s">
        <v>158</v>
      </c>
      <c r="AT406" s="164" t="s">
        <v>153</v>
      </c>
      <c r="AU406" s="164" t="s">
        <v>82</v>
      </c>
      <c r="AY406" s="18" t="s">
        <v>150</v>
      </c>
      <c r="BE406" s="165">
        <f>IF(N406="základní",J406,0)</f>
        <v>0</v>
      </c>
      <c r="BF406" s="165">
        <f>IF(N406="snížená",J406,0)</f>
        <v>0</v>
      </c>
      <c r="BG406" s="165">
        <f>IF(N406="zákl. přenesená",J406,0)</f>
        <v>0</v>
      </c>
      <c r="BH406" s="165">
        <f>IF(N406="sníž. přenesená",J406,0)</f>
        <v>0</v>
      </c>
      <c r="BI406" s="165">
        <f>IF(N406="nulová",J406,0)</f>
        <v>0</v>
      </c>
      <c r="BJ406" s="18" t="s">
        <v>80</v>
      </c>
      <c r="BK406" s="165">
        <f>ROUND(I406*H406,2)</f>
        <v>0</v>
      </c>
      <c r="BL406" s="18" t="s">
        <v>158</v>
      </c>
      <c r="BM406" s="164" t="s">
        <v>393</v>
      </c>
    </row>
    <row r="407" spans="1:65" s="13" customFormat="1" ht="11.25">
      <c r="B407" s="170"/>
      <c r="D407" s="166" t="s">
        <v>162</v>
      </c>
      <c r="E407" s="171" t="s">
        <v>3</v>
      </c>
      <c r="F407" s="172" t="s">
        <v>394</v>
      </c>
      <c r="H407" s="173">
        <v>10.755000000000001</v>
      </c>
      <c r="I407" s="174"/>
      <c r="L407" s="170"/>
      <c r="M407" s="175"/>
      <c r="N407" s="176"/>
      <c r="O407" s="176"/>
      <c r="P407" s="176"/>
      <c r="Q407" s="176"/>
      <c r="R407" s="176"/>
      <c r="S407" s="176"/>
      <c r="T407" s="177"/>
      <c r="AT407" s="171" t="s">
        <v>162</v>
      </c>
      <c r="AU407" s="171" t="s">
        <v>82</v>
      </c>
      <c r="AV407" s="13" t="s">
        <v>82</v>
      </c>
      <c r="AW407" s="13" t="s">
        <v>34</v>
      </c>
      <c r="AX407" s="13" t="s">
        <v>80</v>
      </c>
      <c r="AY407" s="171" t="s">
        <v>150</v>
      </c>
    </row>
    <row r="408" spans="1:65" s="2" customFormat="1" ht="24" customHeight="1">
      <c r="A408" s="33"/>
      <c r="B408" s="152"/>
      <c r="C408" s="153" t="s">
        <v>395</v>
      </c>
      <c r="D408" s="153" t="s">
        <v>153</v>
      </c>
      <c r="E408" s="154" t="s">
        <v>396</v>
      </c>
      <c r="F408" s="155" t="s">
        <v>397</v>
      </c>
      <c r="G408" s="156" t="s">
        <v>156</v>
      </c>
      <c r="H408" s="157">
        <v>1.6</v>
      </c>
      <c r="I408" s="158"/>
      <c r="J408" s="159">
        <f>ROUND(I408*H408,2)</f>
        <v>0</v>
      </c>
      <c r="K408" s="155" t="s">
        <v>157</v>
      </c>
      <c r="L408" s="34"/>
      <c r="M408" s="160" t="s">
        <v>3</v>
      </c>
      <c r="N408" s="161" t="s">
        <v>43</v>
      </c>
      <c r="O408" s="54"/>
      <c r="P408" s="162">
        <f>O408*H408</f>
        <v>0</v>
      </c>
      <c r="Q408" s="162">
        <v>0</v>
      </c>
      <c r="R408" s="162">
        <f>Q408*H408</f>
        <v>0</v>
      </c>
      <c r="S408" s="162">
        <v>2.2000000000000002</v>
      </c>
      <c r="T408" s="163">
        <f>S408*H408</f>
        <v>3.5200000000000005</v>
      </c>
      <c r="U408" s="33"/>
      <c r="V408" s="33"/>
      <c r="W408" s="33"/>
      <c r="X408" s="33"/>
      <c r="Y408" s="33"/>
      <c r="Z408" s="33"/>
      <c r="AA408" s="33"/>
      <c r="AB408" s="33"/>
      <c r="AC408" s="33"/>
      <c r="AD408" s="33"/>
      <c r="AE408" s="33"/>
      <c r="AR408" s="164" t="s">
        <v>158</v>
      </c>
      <c r="AT408" s="164" t="s">
        <v>153</v>
      </c>
      <c r="AU408" s="164" t="s">
        <v>82</v>
      </c>
      <c r="AY408" s="18" t="s">
        <v>150</v>
      </c>
      <c r="BE408" s="165">
        <f>IF(N408="základní",J408,0)</f>
        <v>0</v>
      </c>
      <c r="BF408" s="165">
        <f>IF(N408="snížená",J408,0)</f>
        <v>0</v>
      </c>
      <c r="BG408" s="165">
        <f>IF(N408="zákl. přenesená",J408,0)</f>
        <v>0</v>
      </c>
      <c r="BH408" s="165">
        <f>IF(N408="sníž. přenesená",J408,0)</f>
        <v>0</v>
      </c>
      <c r="BI408" s="165">
        <f>IF(N408="nulová",J408,0)</f>
        <v>0</v>
      </c>
      <c r="BJ408" s="18" t="s">
        <v>80</v>
      </c>
      <c r="BK408" s="165">
        <f>ROUND(I408*H408,2)</f>
        <v>0</v>
      </c>
      <c r="BL408" s="18" t="s">
        <v>158</v>
      </c>
      <c r="BM408" s="164" t="s">
        <v>398</v>
      </c>
    </row>
    <row r="409" spans="1:65" s="13" customFormat="1" ht="11.25">
      <c r="B409" s="170"/>
      <c r="D409" s="166" t="s">
        <v>162</v>
      </c>
      <c r="E409" s="171" t="s">
        <v>3</v>
      </c>
      <c r="F409" s="172" t="s">
        <v>375</v>
      </c>
      <c r="H409" s="173">
        <v>1.6</v>
      </c>
      <c r="I409" s="174"/>
      <c r="L409" s="170"/>
      <c r="M409" s="175"/>
      <c r="N409" s="176"/>
      <c r="O409" s="176"/>
      <c r="P409" s="176"/>
      <c r="Q409" s="176"/>
      <c r="R409" s="176"/>
      <c r="S409" s="176"/>
      <c r="T409" s="177"/>
      <c r="AT409" s="171" t="s">
        <v>162</v>
      </c>
      <c r="AU409" s="171" t="s">
        <v>82</v>
      </c>
      <c r="AV409" s="13" t="s">
        <v>82</v>
      </c>
      <c r="AW409" s="13" t="s">
        <v>34</v>
      </c>
      <c r="AX409" s="13" t="s">
        <v>80</v>
      </c>
      <c r="AY409" s="171" t="s">
        <v>150</v>
      </c>
    </row>
    <row r="410" spans="1:65" s="2" customFormat="1" ht="24" customHeight="1">
      <c r="A410" s="33"/>
      <c r="B410" s="152"/>
      <c r="C410" s="153" t="s">
        <v>399</v>
      </c>
      <c r="D410" s="153" t="s">
        <v>153</v>
      </c>
      <c r="E410" s="154" t="s">
        <v>400</v>
      </c>
      <c r="F410" s="155" t="s">
        <v>401</v>
      </c>
      <c r="G410" s="156" t="s">
        <v>200</v>
      </c>
      <c r="H410" s="157">
        <v>30.75</v>
      </c>
      <c r="I410" s="158"/>
      <c r="J410" s="159">
        <f>ROUND(I410*H410,2)</f>
        <v>0</v>
      </c>
      <c r="K410" s="155" t="s">
        <v>157</v>
      </c>
      <c r="L410" s="34"/>
      <c r="M410" s="160" t="s">
        <v>3</v>
      </c>
      <c r="N410" s="161" t="s">
        <v>43</v>
      </c>
      <c r="O410" s="54"/>
      <c r="P410" s="162">
        <f>O410*H410</f>
        <v>0</v>
      </c>
      <c r="Q410" s="162">
        <v>0</v>
      </c>
      <c r="R410" s="162">
        <f>Q410*H410</f>
        <v>0</v>
      </c>
      <c r="S410" s="162">
        <v>0.09</v>
      </c>
      <c r="T410" s="163">
        <f>S410*H410</f>
        <v>2.7675000000000001</v>
      </c>
      <c r="U410" s="33"/>
      <c r="V410" s="33"/>
      <c r="W410" s="33"/>
      <c r="X410" s="33"/>
      <c r="Y410" s="33"/>
      <c r="Z410" s="33"/>
      <c r="AA410" s="33"/>
      <c r="AB410" s="33"/>
      <c r="AC410" s="33"/>
      <c r="AD410" s="33"/>
      <c r="AE410" s="33"/>
      <c r="AR410" s="164" t="s">
        <v>158</v>
      </c>
      <c r="AT410" s="164" t="s">
        <v>153</v>
      </c>
      <c r="AU410" s="164" t="s">
        <v>82</v>
      </c>
      <c r="AY410" s="18" t="s">
        <v>150</v>
      </c>
      <c r="BE410" s="165">
        <f>IF(N410="základní",J410,0)</f>
        <v>0</v>
      </c>
      <c r="BF410" s="165">
        <f>IF(N410="snížená",J410,0)</f>
        <v>0</v>
      </c>
      <c r="BG410" s="165">
        <f>IF(N410="zákl. přenesená",J410,0)</f>
        <v>0</v>
      </c>
      <c r="BH410" s="165">
        <f>IF(N410="sníž. přenesená",J410,0)</f>
        <v>0</v>
      </c>
      <c r="BI410" s="165">
        <f>IF(N410="nulová",J410,0)</f>
        <v>0</v>
      </c>
      <c r="BJ410" s="18" t="s">
        <v>80</v>
      </c>
      <c r="BK410" s="165">
        <f>ROUND(I410*H410,2)</f>
        <v>0</v>
      </c>
      <c r="BL410" s="18" t="s">
        <v>158</v>
      </c>
      <c r="BM410" s="164" t="s">
        <v>402</v>
      </c>
    </row>
    <row r="411" spans="1:65" s="13" customFormat="1" ht="11.25">
      <c r="B411" s="170"/>
      <c r="D411" s="166" t="s">
        <v>162</v>
      </c>
      <c r="E411" s="171" t="s">
        <v>3</v>
      </c>
      <c r="F411" s="172" t="s">
        <v>403</v>
      </c>
      <c r="H411" s="173">
        <v>30.75</v>
      </c>
      <c r="I411" s="174"/>
      <c r="L411" s="170"/>
      <c r="M411" s="175"/>
      <c r="N411" s="176"/>
      <c r="O411" s="176"/>
      <c r="P411" s="176"/>
      <c r="Q411" s="176"/>
      <c r="R411" s="176"/>
      <c r="S411" s="176"/>
      <c r="T411" s="177"/>
      <c r="AT411" s="171" t="s">
        <v>162</v>
      </c>
      <c r="AU411" s="171" t="s">
        <v>82</v>
      </c>
      <c r="AV411" s="13" t="s">
        <v>82</v>
      </c>
      <c r="AW411" s="13" t="s">
        <v>34</v>
      </c>
      <c r="AX411" s="13" t="s">
        <v>80</v>
      </c>
      <c r="AY411" s="171" t="s">
        <v>150</v>
      </c>
    </row>
    <row r="412" spans="1:65" s="2" customFormat="1" ht="48" customHeight="1">
      <c r="A412" s="33"/>
      <c r="B412" s="152"/>
      <c r="C412" s="153" t="s">
        <v>404</v>
      </c>
      <c r="D412" s="153" t="s">
        <v>153</v>
      </c>
      <c r="E412" s="154" t="s">
        <v>405</v>
      </c>
      <c r="F412" s="155" t="s">
        <v>406</v>
      </c>
      <c r="G412" s="156" t="s">
        <v>200</v>
      </c>
      <c r="H412" s="157">
        <v>2.1</v>
      </c>
      <c r="I412" s="158"/>
      <c r="J412" s="159">
        <f>ROUND(I412*H412,2)</f>
        <v>0</v>
      </c>
      <c r="K412" s="155" t="s">
        <v>157</v>
      </c>
      <c r="L412" s="34"/>
      <c r="M412" s="160" t="s">
        <v>3</v>
      </c>
      <c r="N412" s="161" t="s">
        <v>43</v>
      </c>
      <c r="O412" s="54"/>
      <c r="P412" s="162">
        <f>O412*H412</f>
        <v>0</v>
      </c>
      <c r="Q412" s="162">
        <v>0</v>
      </c>
      <c r="R412" s="162">
        <f>Q412*H412</f>
        <v>0</v>
      </c>
      <c r="S412" s="162">
        <v>5.5E-2</v>
      </c>
      <c r="T412" s="163">
        <f>S412*H412</f>
        <v>0.11550000000000001</v>
      </c>
      <c r="U412" s="33"/>
      <c r="V412" s="33"/>
      <c r="W412" s="33"/>
      <c r="X412" s="33"/>
      <c r="Y412" s="33"/>
      <c r="Z412" s="33"/>
      <c r="AA412" s="33"/>
      <c r="AB412" s="33"/>
      <c r="AC412" s="33"/>
      <c r="AD412" s="33"/>
      <c r="AE412" s="33"/>
      <c r="AR412" s="164" t="s">
        <v>158</v>
      </c>
      <c r="AT412" s="164" t="s">
        <v>153</v>
      </c>
      <c r="AU412" s="164" t="s">
        <v>82</v>
      </c>
      <c r="AY412" s="18" t="s">
        <v>150</v>
      </c>
      <c r="BE412" s="165">
        <f>IF(N412="základní",J412,0)</f>
        <v>0</v>
      </c>
      <c r="BF412" s="165">
        <f>IF(N412="snížená",J412,0)</f>
        <v>0</v>
      </c>
      <c r="BG412" s="165">
        <f>IF(N412="zákl. přenesená",J412,0)</f>
        <v>0</v>
      </c>
      <c r="BH412" s="165">
        <f>IF(N412="sníž. přenesená",J412,0)</f>
        <v>0</v>
      </c>
      <c r="BI412" s="165">
        <f>IF(N412="nulová",J412,0)</f>
        <v>0</v>
      </c>
      <c r="BJ412" s="18" t="s">
        <v>80</v>
      </c>
      <c r="BK412" s="165">
        <f>ROUND(I412*H412,2)</f>
        <v>0</v>
      </c>
      <c r="BL412" s="18" t="s">
        <v>158</v>
      </c>
      <c r="BM412" s="164" t="s">
        <v>407</v>
      </c>
    </row>
    <row r="413" spans="1:65" s="13" customFormat="1" ht="11.25">
      <c r="B413" s="170"/>
      <c r="D413" s="166" t="s">
        <v>162</v>
      </c>
      <c r="E413" s="171" t="s">
        <v>3</v>
      </c>
      <c r="F413" s="172" t="s">
        <v>408</v>
      </c>
      <c r="H413" s="173">
        <v>2.1</v>
      </c>
      <c r="I413" s="174"/>
      <c r="L413" s="170"/>
      <c r="M413" s="175"/>
      <c r="N413" s="176"/>
      <c r="O413" s="176"/>
      <c r="P413" s="176"/>
      <c r="Q413" s="176"/>
      <c r="R413" s="176"/>
      <c r="S413" s="176"/>
      <c r="T413" s="177"/>
      <c r="AT413" s="171" t="s">
        <v>162</v>
      </c>
      <c r="AU413" s="171" t="s">
        <v>82</v>
      </c>
      <c r="AV413" s="13" t="s">
        <v>82</v>
      </c>
      <c r="AW413" s="13" t="s">
        <v>34</v>
      </c>
      <c r="AX413" s="13" t="s">
        <v>80</v>
      </c>
      <c r="AY413" s="171" t="s">
        <v>150</v>
      </c>
    </row>
    <row r="414" spans="1:65" s="2" customFormat="1" ht="48" customHeight="1">
      <c r="A414" s="33"/>
      <c r="B414" s="152"/>
      <c r="C414" s="153" t="s">
        <v>409</v>
      </c>
      <c r="D414" s="153" t="s">
        <v>153</v>
      </c>
      <c r="E414" s="154" t="s">
        <v>410</v>
      </c>
      <c r="F414" s="155" t="s">
        <v>411</v>
      </c>
      <c r="G414" s="156" t="s">
        <v>200</v>
      </c>
      <c r="H414" s="157">
        <v>4.2939999999999996</v>
      </c>
      <c r="I414" s="158"/>
      <c r="J414" s="159">
        <f>ROUND(I414*H414,2)</f>
        <v>0</v>
      </c>
      <c r="K414" s="155" t="s">
        <v>157</v>
      </c>
      <c r="L414" s="34"/>
      <c r="M414" s="160" t="s">
        <v>3</v>
      </c>
      <c r="N414" s="161" t="s">
        <v>43</v>
      </c>
      <c r="O414" s="54"/>
      <c r="P414" s="162">
        <f>O414*H414</f>
        <v>0</v>
      </c>
      <c r="Q414" s="162">
        <v>0</v>
      </c>
      <c r="R414" s="162">
        <f>Q414*H414</f>
        <v>0</v>
      </c>
      <c r="S414" s="162">
        <v>0.54500000000000004</v>
      </c>
      <c r="T414" s="163">
        <f>S414*H414</f>
        <v>2.34023</v>
      </c>
      <c r="U414" s="33"/>
      <c r="V414" s="33"/>
      <c r="W414" s="33"/>
      <c r="X414" s="33"/>
      <c r="Y414" s="33"/>
      <c r="Z414" s="33"/>
      <c r="AA414" s="33"/>
      <c r="AB414" s="33"/>
      <c r="AC414" s="33"/>
      <c r="AD414" s="33"/>
      <c r="AE414" s="33"/>
      <c r="AR414" s="164" t="s">
        <v>158</v>
      </c>
      <c r="AT414" s="164" t="s">
        <v>153</v>
      </c>
      <c r="AU414" s="164" t="s">
        <v>82</v>
      </c>
      <c r="AY414" s="18" t="s">
        <v>150</v>
      </c>
      <c r="BE414" s="165">
        <f>IF(N414="základní",J414,0)</f>
        <v>0</v>
      </c>
      <c r="BF414" s="165">
        <f>IF(N414="snížená",J414,0)</f>
        <v>0</v>
      </c>
      <c r="BG414" s="165">
        <f>IF(N414="zákl. přenesená",J414,0)</f>
        <v>0</v>
      </c>
      <c r="BH414" s="165">
        <f>IF(N414="sníž. přenesená",J414,0)</f>
        <v>0</v>
      </c>
      <c r="BI414" s="165">
        <f>IF(N414="nulová",J414,0)</f>
        <v>0</v>
      </c>
      <c r="BJ414" s="18" t="s">
        <v>80</v>
      </c>
      <c r="BK414" s="165">
        <f>ROUND(I414*H414,2)</f>
        <v>0</v>
      </c>
      <c r="BL414" s="18" t="s">
        <v>158</v>
      </c>
      <c r="BM414" s="164" t="s">
        <v>412</v>
      </c>
    </row>
    <row r="415" spans="1:65" s="13" customFormat="1" ht="11.25">
      <c r="B415" s="170"/>
      <c r="D415" s="166" t="s">
        <v>162</v>
      </c>
      <c r="E415" s="171" t="s">
        <v>3</v>
      </c>
      <c r="F415" s="172" t="s">
        <v>413</v>
      </c>
      <c r="H415" s="173">
        <v>4.2939999999999996</v>
      </c>
      <c r="I415" s="174"/>
      <c r="L415" s="170"/>
      <c r="M415" s="175"/>
      <c r="N415" s="176"/>
      <c r="O415" s="176"/>
      <c r="P415" s="176"/>
      <c r="Q415" s="176"/>
      <c r="R415" s="176"/>
      <c r="S415" s="176"/>
      <c r="T415" s="177"/>
      <c r="AT415" s="171" t="s">
        <v>162</v>
      </c>
      <c r="AU415" s="171" t="s">
        <v>82</v>
      </c>
      <c r="AV415" s="13" t="s">
        <v>82</v>
      </c>
      <c r="AW415" s="13" t="s">
        <v>34</v>
      </c>
      <c r="AX415" s="13" t="s">
        <v>80</v>
      </c>
      <c r="AY415" s="171" t="s">
        <v>150</v>
      </c>
    </row>
    <row r="416" spans="1:65" s="2" customFormat="1" ht="36" customHeight="1">
      <c r="A416" s="33"/>
      <c r="B416" s="152"/>
      <c r="C416" s="153" t="s">
        <v>414</v>
      </c>
      <c r="D416" s="153" t="s">
        <v>153</v>
      </c>
      <c r="E416" s="154" t="s">
        <v>415</v>
      </c>
      <c r="F416" s="155" t="s">
        <v>416</v>
      </c>
      <c r="G416" s="156" t="s">
        <v>200</v>
      </c>
      <c r="H416" s="157">
        <v>17.2</v>
      </c>
      <c r="I416" s="158"/>
      <c r="J416" s="159">
        <f>ROUND(I416*H416,2)</f>
        <v>0</v>
      </c>
      <c r="K416" s="155" t="s">
        <v>157</v>
      </c>
      <c r="L416" s="34"/>
      <c r="M416" s="160" t="s">
        <v>3</v>
      </c>
      <c r="N416" s="161" t="s">
        <v>43</v>
      </c>
      <c r="O416" s="54"/>
      <c r="P416" s="162">
        <f>O416*H416</f>
        <v>0</v>
      </c>
      <c r="Q416" s="162">
        <v>0</v>
      </c>
      <c r="R416" s="162">
        <f>Q416*H416</f>
        <v>0</v>
      </c>
      <c r="S416" s="162">
        <v>7.5999999999999998E-2</v>
      </c>
      <c r="T416" s="163">
        <f>S416*H416</f>
        <v>1.3071999999999999</v>
      </c>
      <c r="U416" s="33"/>
      <c r="V416" s="33"/>
      <c r="W416" s="33"/>
      <c r="X416" s="33"/>
      <c r="Y416" s="33"/>
      <c r="Z416" s="33"/>
      <c r="AA416" s="33"/>
      <c r="AB416" s="33"/>
      <c r="AC416" s="33"/>
      <c r="AD416" s="33"/>
      <c r="AE416" s="33"/>
      <c r="AR416" s="164" t="s">
        <v>158</v>
      </c>
      <c r="AT416" s="164" t="s">
        <v>153</v>
      </c>
      <c r="AU416" s="164" t="s">
        <v>82</v>
      </c>
      <c r="AY416" s="18" t="s">
        <v>150</v>
      </c>
      <c r="BE416" s="165">
        <f>IF(N416="základní",J416,0)</f>
        <v>0</v>
      </c>
      <c r="BF416" s="165">
        <f>IF(N416="snížená",J416,0)</f>
        <v>0</v>
      </c>
      <c r="BG416" s="165">
        <f>IF(N416="zákl. přenesená",J416,0)</f>
        <v>0</v>
      </c>
      <c r="BH416" s="165">
        <f>IF(N416="sníž. přenesená",J416,0)</f>
        <v>0</v>
      </c>
      <c r="BI416" s="165">
        <f>IF(N416="nulová",J416,0)</f>
        <v>0</v>
      </c>
      <c r="BJ416" s="18" t="s">
        <v>80</v>
      </c>
      <c r="BK416" s="165">
        <f>ROUND(I416*H416,2)</f>
        <v>0</v>
      </c>
      <c r="BL416" s="18" t="s">
        <v>158</v>
      </c>
      <c r="BM416" s="164" t="s">
        <v>417</v>
      </c>
    </row>
    <row r="417" spans="1:65" s="2" customFormat="1" ht="58.5">
      <c r="A417" s="33"/>
      <c r="B417" s="34"/>
      <c r="C417" s="33"/>
      <c r="D417" s="166" t="s">
        <v>160</v>
      </c>
      <c r="E417" s="33"/>
      <c r="F417" s="167" t="s">
        <v>418</v>
      </c>
      <c r="G417" s="33"/>
      <c r="H417" s="33"/>
      <c r="I417" s="92"/>
      <c r="J417" s="33"/>
      <c r="K417" s="33"/>
      <c r="L417" s="34"/>
      <c r="M417" s="168"/>
      <c r="N417" s="169"/>
      <c r="O417" s="54"/>
      <c r="P417" s="54"/>
      <c r="Q417" s="54"/>
      <c r="R417" s="54"/>
      <c r="S417" s="54"/>
      <c r="T417" s="55"/>
      <c r="U417" s="33"/>
      <c r="V417" s="33"/>
      <c r="W417" s="33"/>
      <c r="X417" s="33"/>
      <c r="Y417" s="33"/>
      <c r="Z417" s="33"/>
      <c r="AA417" s="33"/>
      <c r="AB417" s="33"/>
      <c r="AC417" s="33"/>
      <c r="AD417" s="33"/>
      <c r="AE417" s="33"/>
      <c r="AT417" s="18" t="s">
        <v>160</v>
      </c>
      <c r="AU417" s="18" t="s">
        <v>82</v>
      </c>
    </row>
    <row r="418" spans="1:65" s="13" customFormat="1" ht="11.25">
      <c r="B418" s="170"/>
      <c r="D418" s="166" t="s">
        <v>162</v>
      </c>
      <c r="E418" s="171" t="s">
        <v>3</v>
      </c>
      <c r="F418" s="172" t="s">
        <v>419</v>
      </c>
      <c r="H418" s="173">
        <v>17.2</v>
      </c>
      <c r="I418" s="174"/>
      <c r="L418" s="170"/>
      <c r="M418" s="175"/>
      <c r="N418" s="176"/>
      <c r="O418" s="176"/>
      <c r="P418" s="176"/>
      <c r="Q418" s="176"/>
      <c r="R418" s="176"/>
      <c r="S418" s="176"/>
      <c r="T418" s="177"/>
      <c r="AT418" s="171" t="s">
        <v>162</v>
      </c>
      <c r="AU418" s="171" t="s">
        <v>82</v>
      </c>
      <c r="AV418" s="13" t="s">
        <v>82</v>
      </c>
      <c r="AW418" s="13" t="s">
        <v>34</v>
      </c>
      <c r="AX418" s="13" t="s">
        <v>80</v>
      </c>
      <c r="AY418" s="171" t="s">
        <v>150</v>
      </c>
    </row>
    <row r="419" spans="1:65" s="2" customFormat="1" ht="36" customHeight="1">
      <c r="A419" s="33"/>
      <c r="B419" s="152"/>
      <c r="C419" s="153" t="s">
        <v>420</v>
      </c>
      <c r="D419" s="153" t="s">
        <v>153</v>
      </c>
      <c r="E419" s="154" t="s">
        <v>421</v>
      </c>
      <c r="F419" s="155" t="s">
        <v>422</v>
      </c>
      <c r="G419" s="156" t="s">
        <v>200</v>
      </c>
      <c r="H419" s="157">
        <v>19.8</v>
      </c>
      <c r="I419" s="158"/>
      <c r="J419" s="159">
        <f>ROUND(I419*H419,2)</f>
        <v>0</v>
      </c>
      <c r="K419" s="155" t="s">
        <v>157</v>
      </c>
      <c r="L419" s="34"/>
      <c r="M419" s="160" t="s">
        <v>3</v>
      </c>
      <c r="N419" s="161" t="s">
        <v>43</v>
      </c>
      <c r="O419" s="54"/>
      <c r="P419" s="162">
        <f>O419*H419</f>
        <v>0</v>
      </c>
      <c r="Q419" s="162">
        <v>0</v>
      </c>
      <c r="R419" s="162">
        <f>Q419*H419</f>
        <v>0</v>
      </c>
      <c r="S419" s="162">
        <v>6.3E-2</v>
      </c>
      <c r="T419" s="163">
        <f>S419*H419</f>
        <v>1.2474000000000001</v>
      </c>
      <c r="U419" s="33"/>
      <c r="V419" s="33"/>
      <c r="W419" s="33"/>
      <c r="X419" s="33"/>
      <c r="Y419" s="33"/>
      <c r="Z419" s="33"/>
      <c r="AA419" s="33"/>
      <c r="AB419" s="33"/>
      <c r="AC419" s="33"/>
      <c r="AD419" s="33"/>
      <c r="AE419" s="33"/>
      <c r="AR419" s="164" t="s">
        <v>158</v>
      </c>
      <c r="AT419" s="164" t="s">
        <v>153</v>
      </c>
      <c r="AU419" s="164" t="s">
        <v>82</v>
      </c>
      <c r="AY419" s="18" t="s">
        <v>150</v>
      </c>
      <c r="BE419" s="165">
        <f>IF(N419="základní",J419,0)</f>
        <v>0</v>
      </c>
      <c r="BF419" s="165">
        <f>IF(N419="snížená",J419,0)</f>
        <v>0</v>
      </c>
      <c r="BG419" s="165">
        <f>IF(N419="zákl. přenesená",J419,0)</f>
        <v>0</v>
      </c>
      <c r="BH419" s="165">
        <f>IF(N419="sníž. přenesená",J419,0)</f>
        <v>0</v>
      </c>
      <c r="BI419" s="165">
        <f>IF(N419="nulová",J419,0)</f>
        <v>0</v>
      </c>
      <c r="BJ419" s="18" t="s">
        <v>80</v>
      </c>
      <c r="BK419" s="165">
        <f>ROUND(I419*H419,2)</f>
        <v>0</v>
      </c>
      <c r="BL419" s="18" t="s">
        <v>158</v>
      </c>
      <c r="BM419" s="164" t="s">
        <v>423</v>
      </c>
    </row>
    <row r="420" spans="1:65" s="2" customFormat="1" ht="58.5">
      <c r="A420" s="33"/>
      <c r="B420" s="34"/>
      <c r="C420" s="33"/>
      <c r="D420" s="166" t="s">
        <v>160</v>
      </c>
      <c r="E420" s="33"/>
      <c r="F420" s="167" t="s">
        <v>418</v>
      </c>
      <c r="G420" s="33"/>
      <c r="H420" s="33"/>
      <c r="I420" s="92"/>
      <c r="J420" s="33"/>
      <c r="K420" s="33"/>
      <c r="L420" s="34"/>
      <c r="M420" s="168"/>
      <c r="N420" s="169"/>
      <c r="O420" s="54"/>
      <c r="P420" s="54"/>
      <c r="Q420" s="54"/>
      <c r="R420" s="54"/>
      <c r="S420" s="54"/>
      <c r="T420" s="55"/>
      <c r="U420" s="33"/>
      <c r="V420" s="33"/>
      <c r="W420" s="33"/>
      <c r="X420" s="33"/>
      <c r="Y420" s="33"/>
      <c r="Z420" s="33"/>
      <c r="AA420" s="33"/>
      <c r="AB420" s="33"/>
      <c r="AC420" s="33"/>
      <c r="AD420" s="33"/>
      <c r="AE420" s="33"/>
      <c r="AT420" s="18" t="s">
        <v>160</v>
      </c>
      <c r="AU420" s="18" t="s">
        <v>82</v>
      </c>
    </row>
    <row r="421" spans="1:65" s="13" customFormat="1" ht="11.25">
      <c r="B421" s="170"/>
      <c r="D421" s="166" t="s">
        <v>162</v>
      </c>
      <c r="E421" s="171" t="s">
        <v>3</v>
      </c>
      <c r="F421" s="172" t="s">
        <v>424</v>
      </c>
      <c r="H421" s="173">
        <v>19.8</v>
      </c>
      <c r="I421" s="174"/>
      <c r="L421" s="170"/>
      <c r="M421" s="175"/>
      <c r="N421" s="176"/>
      <c r="O421" s="176"/>
      <c r="P421" s="176"/>
      <c r="Q421" s="176"/>
      <c r="R421" s="176"/>
      <c r="S421" s="176"/>
      <c r="T421" s="177"/>
      <c r="AT421" s="171" t="s">
        <v>162</v>
      </c>
      <c r="AU421" s="171" t="s">
        <v>82</v>
      </c>
      <c r="AV421" s="13" t="s">
        <v>82</v>
      </c>
      <c r="AW421" s="13" t="s">
        <v>34</v>
      </c>
      <c r="AX421" s="13" t="s">
        <v>80</v>
      </c>
      <c r="AY421" s="171" t="s">
        <v>150</v>
      </c>
    </row>
    <row r="422" spans="1:65" s="2" customFormat="1" ht="36" customHeight="1">
      <c r="A422" s="33"/>
      <c r="B422" s="152"/>
      <c r="C422" s="153" t="s">
        <v>425</v>
      </c>
      <c r="D422" s="153" t="s">
        <v>153</v>
      </c>
      <c r="E422" s="154" t="s">
        <v>426</v>
      </c>
      <c r="F422" s="155" t="s">
        <v>427</v>
      </c>
      <c r="G422" s="156" t="s">
        <v>200</v>
      </c>
      <c r="H422" s="157">
        <v>22.239000000000001</v>
      </c>
      <c r="I422" s="158"/>
      <c r="J422" s="159">
        <f>ROUND(I422*H422,2)</f>
        <v>0</v>
      </c>
      <c r="K422" s="155" t="s">
        <v>157</v>
      </c>
      <c r="L422" s="34"/>
      <c r="M422" s="160" t="s">
        <v>3</v>
      </c>
      <c r="N422" s="161" t="s">
        <v>43</v>
      </c>
      <c r="O422" s="54"/>
      <c r="P422" s="162">
        <f>O422*H422</f>
        <v>0</v>
      </c>
      <c r="Q422" s="162">
        <v>0</v>
      </c>
      <c r="R422" s="162">
        <f>Q422*H422</f>
        <v>0</v>
      </c>
      <c r="S422" s="162">
        <v>2.5000000000000001E-2</v>
      </c>
      <c r="T422" s="163">
        <f>S422*H422</f>
        <v>0.555975</v>
      </c>
      <c r="U422" s="33"/>
      <c r="V422" s="33"/>
      <c r="W422" s="33"/>
      <c r="X422" s="33"/>
      <c r="Y422" s="33"/>
      <c r="Z422" s="33"/>
      <c r="AA422" s="33"/>
      <c r="AB422" s="33"/>
      <c r="AC422" s="33"/>
      <c r="AD422" s="33"/>
      <c r="AE422" s="33"/>
      <c r="AR422" s="164" t="s">
        <v>158</v>
      </c>
      <c r="AT422" s="164" t="s">
        <v>153</v>
      </c>
      <c r="AU422" s="164" t="s">
        <v>82</v>
      </c>
      <c r="AY422" s="18" t="s">
        <v>150</v>
      </c>
      <c r="BE422" s="165">
        <f>IF(N422="základní",J422,0)</f>
        <v>0</v>
      </c>
      <c r="BF422" s="165">
        <f>IF(N422="snížená",J422,0)</f>
        <v>0</v>
      </c>
      <c r="BG422" s="165">
        <f>IF(N422="zákl. přenesená",J422,0)</f>
        <v>0</v>
      </c>
      <c r="BH422" s="165">
        <f>IF(N422="sníž. přenesená",J422,0)</f>
        <v>0</v>
      </c>
      <c r="BI422" s="165">
        <f>IF(N422="nulová",J422,0)</f>
        <v>0</v>
      </c>
      <c r="BJ422" s="18" t="s">
        <v>80</v>
      </c>
      <c r="BK422" s="165">
        <f>ROUND(I422*H422,2)</f>
        <v>0</v>
      </c>
      <c r="BL422" s="18" t="s">
        <v>158</v>
      </c>
      <c r="BM422" s="164" t="s">
        <v>428</v>
      </c>
    </row>
    <row r="423" spans="1:65" s="2" customFormat="1" ht="58.5">
      <c r="A423" s="33"/>
      <c r="B423" s="34"/>
      <c r="C423" s="33"/>
      <c r="D423" s="166" t="s">
        <v>160</v>
      </c>
      <c r="E423" s="33"/>
      <c r="F423" s="167" t="s">
        <v>418</v>
      </c>
      <c r="G423" s="33"/>
      <c r="H423" s="33"/>
      <c r="I423" s="92"/>
      <c r="J423" s="33"/>
      <c r="K423" s="33"/>
      <c r="L423" s="34"/>
      <c r="M423" s="168"/>
      <c r="N423" s="169"/>
      <c r="O423" s="54"/>
      <c r="P423" s="54"/>
      <c r="Q423" s="54"/>
      <c r="R423" s="54"/>
      <c r="S423" s="54"/>
      <c r="T423" s="55"/>
      <c r="U423" s="33"/>
      <c r="V423" s="33"/>
      <c r="W423" s="33"/>
      <c r="X423" s="33"/>
      <c r="Y423" s="33"/>
      <c r="Z423" s="33"/>
      <c r="AA423" s="33"/>
      <c r="AB423" s="33"/>
      <c r="AC423" s="33"/>
      <c r="AD423" s="33"/>
      <c r="AE423" s="33"/>
      <c r="AT423" s="18" t="s">
        <v>160</v>
      </c>
      <c r="AU423" s="18" t="s">
        <v>82</v>
      </c>
    </row>
    <row r="424" spans="1:65" s="13" customFormat="1" ht="11.25">
      <c r="B424" s="170"/>
      <c r="D424" s="166" t="s">
        <v>162</v>
      </c>
      <c r="E424" s="171" t="s">
        <v>3</v>
      </c>
      <c r="F424" s="172" t="s">
        <v>429</v>
      </c>
      <c r="H424" s="173">
        <v>22.239000000000001</v>
      </c>
      <c r="I424" s="174"/>
      <c r="L424" s="170"/>
      <c r="M424" s="175"/>
      <c r="N424" s="176"/>
      <c r="O424" s="176"/>
      <c r="P424" s="176"/>
      <c r="Q424" s="176"/>
      <c r="R424" s="176"/>
      <c r="S424" s="176"/>
      <c r="T424" s="177"/>
      <c r="AT424" s="171" t="s">
        <v>162</v>
      </c>
      <c r="AU424" s="171" t="s">
        <v>82</v>
      </c>
      <c r="AV424" s="13" t="s">
        <v>82</v>
      </c>
      <c r="AW424" s="13" t="s">
        <v>34</v>
      </c>
      <c r="AX424" s="13" t="s">
        <v>80</v>
      </c>
      <c r="AY424" s="171" t="s">
        <v>150</v>
      </c>
    </row>
    <row r="425" spans="1:65" s="2" customFormat="1" ht="48" customHeight="1">
      <c r="A425" s="33"/>
      <c r="B425" s="152"/>
      <c r="C425" s="153" t="s">
        <v>430</v>
      </c>
      <c r="D425" s="153" t="s">
        <v>153</v>
      </c>
      <c r="E425" s="154" t="s">
        <v>431</v>
      </c>
      <c r="F425" s="155" t="s">
        <v>432</v>
      </c>
      <c r="G425" s="156" t="s">
        <v>433</v>
      </c>
      <c r="H425" s="157">
        <v>42</v>
      </c>
      <c r="I425" s="158"/>
      <c r="J425" s="159">
        <f>ROUND(I425*H425,2)</f>
        <v>0</v>
      </c>
      <c r="K425" s="155" t="s">
        <v>157</v>
      </c>
      <c r="L425" s="34"/>
      <c r="M425" s="160" t="s">
        <v>3</v>
      </c>
      <c r="N425" s="161" t="s">
        <v>43</v>
      </c>
      <c r="O425" s="54"/>
      <c r="P425" s="162">
        <f>O425*H425</f>
        <v>0</v>
      </c>
      <c r="Q425" s="162">
        <v>0</v>
      </c>
      <c r="R425" s="162">
        <f>Q425*H425</f>
        <v>0</v>
      </c>
      <c r="S425" s="162">
        <v>8.0000000000000002E-3</v>
      </c>
      <c r="T425" s="163">
        <f>S425*H425</f>
        <v>0.33600000000000002</v>
      </c>
      <c r="U425" s="33"/>
      <c r="V425" s="33"/>
      <c r="W425" s="33"/>
      <c r="X425" s="33"/>
      <c r="Y425" s="33"/>
      <c r="Z425" s="33"/>
      <c r="AA425" s="33"/>
      <c r="AB425" s="33"/>
      <c r="AC425" s="33"/>
      <c r="AD425" s="33"/>
      <c r="AE425" s="33"/>
      <c r="AR425" s="164" t="s">
        <v>158</v>
      </c>
      <c r="AT425" s="164" t="s">
        <v>153</v>
      </c>
      <c r="AU425" s="164" t="s">
        <v>82</v>
      </c>
      <c r="AY425" s="18" t="s">
        <v>150</v>
      </c>
      <c r="BE425" s="165">
        <f>IF(N425="základní",J425,0)</f>
        <v>0</v>
      </c>
      <c r="BF425" s="165">
        <f>IF(N425="snížená",J425,0)</f>
        <v>0</v>
      </c>
      <c r="BG425" s="165">
        <f>IF(N425="zákl. přenesená",J425,0)</f>
        <v>0</v>
      </c>
      <c r="BH425" s="165">
        <f>IF(N425="sníž. přenesená",J425,0)</f>
        <v>0</v>
      </c>
      <c r="BI425" s="165">
        <f>IF(N425="nulová",J425,0)</f>
        <v>0</v>
      </c>
      <c r="BJ425" s="18" t="s">
        <v>80</v>
      </c>
      <c r="BK425" s="165">
        <f>ROUND(I425*H425,2)</f>
        <v>0</v>
      </c>
      <c r="BL425" s="18" t="s">
        <v>158</v>
      </c>
      <c r="BM425" s="164" t="s">
        <v>434</v>
      </c>
    </row>
    <row r="426" spans="1:65" s="13" customFormat="1" ht="11.25">
      <c r="B426" s="170"/>
      <c r="D426" s="166" t="s">
        <v>162</v>
      </c>
      <c r="E426" s="171" t="s">
        <v>3</v>
      </c>
      <c r="F426" s="172" t="s">
        <v>435</v>
      </c>
      <c r="H426" s="173">
        <v>42</v>
      </c>
      <c r="I426" s="174"/>
      <c r="L426" s="170"/>
      <c r="M426" s="175"/>
      <c r="N426" s="176"/>
      <c r="O426" s="176"/>
      <c r="P426" s="176"/>
      <c r="Q426" s="176"/>
      <c r="R426" s="176"/>
      <c r="S426" s="176"/>
      <c r="T426" s="177"/>
      <c r="AT426" s="171" t="s">
        <v>162</v>
      </c>
      <c r="AU426" s="171" t="s">
        <v>82</v>
      </c>
      <c r="AV426" s="13" t="s">
        <v>82</v>
      </c>
      <c r="AW426" s="13" t="s">
        <v>34</v>
      </c>
      <c r="AX426" s="13" t="s">
        <v>80</v>
      </c>
      <c r="AY426" s="171" t="s">
        <v>150</v>
      </c>
    </row>
    <row r="427" spans="1:65" s="2" customFormat="1" ht="48" customHeight="1">
      <c r="A427" s="33"/>
      <c r="B427" s="152"/>
      <c r="C427" s="153" t="s">
        <v>436</v>
      </c>
      <c r="D427" s="153" t="s">
        <v>153</v>
      </c>
      <c r="E427" s="154" t="s">
        <v>437</v>
      </c>
      <c r="F427" s="155" t="s">
        <v>438</v>
      </c>
      <c r="G427" s="156" t="s">
        <v>433</v>
      </c>
      <c r="H427" s="157">
        <v>4</v>
      </c>
      <c r="I427" s="158"/>
      <c r="J427" s="159">
        <f>ROUND(I427*H427,2)</f>
        <v>0</v>
      </c>
      <c r="K427" s="155" t="s">
        <v>157</v>
      </c>
      <c r="L427" s="34"/>
      <c r="M427" s="160" t="s">
        <v>3</v>
      </c>
      <c r="N427" s="161" t="s">
        <v>43</v>
      </c>
      <c r="O427" s="54"/>
      <c r="P427" s="162">
        <f>O427*H427</f>
        <v>0</v>
      </c>
      <c r="Q427" s="162">
        <v>0</v>
      </c>
      <c r="R427" s="162">
        <f>Q427*H427</f>
        <v>0</v>
      </c>
      <c r="S427" s="162">
        <v>5.3999999999999999E-2</v>
      </c>
      <c r="T427" s="163">
        <f>S427*H427</f>
        <v>0.216</v>
      </c>
      <c r="U427" s="33"/>
      <c r="V427" s="33"/>
      <c r="W427" s="33"/>
      <c r="X427" s="33"/>
      <c r="Y427" s="33"/>
      <c r="Z427" s="33"/>
      <c r="AA427" s="33"/>
      <c r="AB427" s="33"/>
      <c r="AC427" s="33"/>
      <c r="AD427" s="33"/>
      <c r="AE427" s="33"/>
      <c r="AR427" s="164" t="s">
        <v>158</v>
      </c>
      <c r="AT427" s="164" t="s">
        <v>153</v>
      </c>
      <c r="AU427" s="164" t="s">
        <v>82</v>
      </c>
      <c r="AY427" s="18" t="s">
        <v>150</v>
      </c>
      <c r="BE427" s="165">
        <f>IF(N427="základní",J427,0)</f>
        <v>0</v>
      </c>
      <c r="BF427" s="165">
        <f>IF(N427="snížená",J427,0)</f>
        <v>0</v>
      </c>
      <c r="BG427" s="165">
        <f>IF(N427="zákl. přenesená",J427,0)</f>
        <v>0</v>
      </c>
      <c r="BH427" s="165">
        <f>IF(N427="sníž. přenesená",J427,0)</f>
        <v>0</v>
      </c>
      <c r="BI427" s="165">
        <f>IF(N427="nulová",J427,0)</f>
        <v>0</v>
      </c>
      <c r="BJ427" s="18" t="s">
        <v>80</v>
      </c>
      <c r="BK427" s="165">
        <f>ROUND(I427*H427,2)</f>
        <v>0</v>
      </c>
      <c r="BL427" s="18" t="s">
        <v>158</v>
      </c>
      <c r="BM427" s="164" t="s">
        <v>439</v>
      </c>
    </row>
    <row r="428" spans="1:65" s="13" customFormat="1" ht="11.25">
      <c r="B428" s="170"/>
      <c r="D428" s="166" t="s">
        <v>162</v>
      </c>
      <c r="E428" s="171" t="s">
        <v>3</v>
      </c>
      <c r="F428" s="172" t="s">
        <v>440</v>
      </c>
      <c r="H428" s="173">
        <v>4</v>
      </c>
      <c r="I428" s="174"/>
      <c r="L428" s="170"/>
      <c r="M428" s="175"/>
      <c r="N428" s="176"/>
      <c r="O428" s="176"/>
      <c r="P428" s="176"/>
      <c r="Q428" s="176"/>
      <c r="R428" s="176"/>
      <c r="S428" s="176"/>
      <c r="T428" s="177"/>
      <c r="AT428" s="171" t="s">
        <v>162</v>
      </c>
      <c r="AU428" s="171" t="s">
        <v>82</v>
      </c>
      <c r="AV428" s="13" t="s">
        <v>82</v>
      </c>
      <c r="AW428" s="13" t="s">
        <v>34</v>
      </c>
      <c r="AX428" s="13" t="s">
        <v>80</v>
      </c>
      <c r="AY428" s="171" t="s">
        <v>150</v>
      </c>
    </row>
    <row r="429" spans="1:65" s="2" customFormat="1" ht="48" customHeight="1">
      <c r="A429" s="33"/>
      <c r="B429" s="152"/>
      <c r="C429" s="153" t="s">
        <v>441</v>
      </c>
      <c r="D429" s="153" t="s">
        <v>153</v>
      </c>
      <c r="E429" s="154" t="s">
        <v>442</v>
      </c>
      <c r="F429" s="155" t="s">
        <v>443</v>
      </c>
      <c r="G429" s="156" t="s">
        <v>433</v>
      </c>
      <c r="H429" s="157">
        <v>3</v>
      </c>
      <c r="I429" s="158"/>
      <c r="J429" s="159">
        <f>ROUND(I429*H429,2)</f>
        <v>0</v>
      </c>
      <c r="K429" s="155" t="s">
        <v>157</v>
      </c>
      <c r="L429" s="34"/>
      <c r="M429" s="160" t="s">
        <v>3</v>
      </c>
      <c r="N429" s="161" t="s">
        <v>43</v>
      </c>
      <c r="O429" s="54"/>
      <c r="P429" s="162">
        <f>O429*H429</f>
        <v>0</v>
      </c>
      <c r="Q429" s="162">
        <v>0</v>
      </c>
      <c r="R429" s="162">
        <f>Q429*H429</f>
        <v>0</v>
      </c>
      <c r="S429" s="162">
        <v>9.9000000000000005E-2</v>
      </c>
      <c r="T429" s="163">
        <f>S429*H429</f>
        <v>0.29700000000000004</v>
      </c>
      <c r="U429" s="33"/>
      <c r="V429" s="33"/>
      <c r="W429" s="33"/>
      <c r="X429" s="33"/>
      <c r="Y429" s="33"/>
      <c r="Z429" s="33"/>
      <c r="AA429" s="33"/>
      <c r="AB429" s="33"/>
      <c r="AC429" s="33"/>
      <c r="AD429" s="33"/>
      <c r="AE429" s="33"/>
      <c r="AR429" s="164" t="s">
        <v>158</v>
      </c>
      <c r="AT429" s="164" t="s">
        <v>153</v>
      </c>
      <c r="AU429" s="164" t="s">
        <v>82</v>
      </c>
      <c r="AY429" s="18" t="s">
        <v>150</v>
      </c>
      <c r="BE429" s="165">
        <f>IF(N429="základní",J429,0)</f>
        <v>0</v>
      </c>
      <c r="BF429" s="165">
        <f>IF(N429="snížená",J429,0)</f>
        <v>0</v>
      </c>
      <c r="BG429" s="165">
        <f>IF(N429="zákl. přenesená",J429,0)</f>
        <v>0</v>
      </c>
      <c r="BH429" s="165">
        <f>IF(N429="sníž. přenesená",J429,0)</f>
        <v>0</v>
      </c>
      <c r="BI429" s="165">
        <f>IF(N429="nulová",J429,0)</f>
        <v>0</v>
      </c>
      <c r="BJ429" s="18" t="s">
        <v>80</v>
      </c>
      <c r="BK429" s="165">
        <f>ROUND(I429*H429,2)</f>
        <v>0</v>
      </c>
      <c r="BL429" s="18" t="s">
        <v>158</v>
      </c>
      <c r="BM429" s="164" t="s">
        <v>444</v>
      </c>
    </row>
    <row r="430" spans="1:65" s="13" customFormat="1" ht="11.25">
      <c r="B430" s="170"/>
      <c r="D430" s="166" t="s">
        <v>162</v>
      </c>
      <c r="E430" s="171" t="s">
        <v>3</v>
      </c>
      <c r="F430" s="172" t="s">
        <v>445</v>
      </c>
      <c r="H430" s="173">
        <v>3</v>
      </c>
      <c r="I430" s="174"/>
      <c r="L430" s="170"/>
      <c r="M430" s="175"/>
      <c r="N430" s="176"/>
      <c r="O430" s="176"/>
      <c r="P430" s="176"/>
      <c r="Q430" s="176"/>
      <c r="R430" s="176"/>
      <c r="S430" s="176"/>
      <c r="T430" s="177"/>
      <c r="AT430" s="171" t="s">
        <v>162</v>
      </c>
      <c r="AU430" s="171" t="s">
        <v>82</v>
      </c>
      <c r="AV430" s="13" t="s">
        <v>82</v>
      </c>
      <c r="AW430" s="13" t="s">
        <v>34</v>
      </c>
      <c r="AX430" s="13" t="s">
        <v>80</v>
      </c>
      <c r="AY430" s="171" t="s">
        <v>150</v>
      </c>
    </row>
    <row r="431" spans="1:65" s="2" customFormat="1" ht="48" customHeight="1">
      <c r="A431" s="33"/>
      <c r="B431" s="152"/>
      <c r="C431" s="153" t="s">
        <v>446</v>
      </c>
      <c r="D431" s="153" t="s">
        <v>153</v>
      </c>
      <c r="E431" s="154" t="s">
        <v>447</v>
      </c>
      <c r="F431" s="155" t="s">
        <v>448</v>
      </c>
      <c r="G431" s="156" t="s">
        <v>433</v>
      </c>
      <c r="H431" s="157">
        <v>1</v>
      </c>
      <c r="I431" s="158"/>
      <c r="J431" s="159">
        <f>ROUND(I431*H431,2)</f>
        <v>0</v>
      </c>
      <c r="K431" s="155" t="s">
        <v>157</v>
      </c>
      <c r="L431" s="34"/>
      <c r="M431" s="160" t="s">
        <v>3</v>
      </c>
      <c r="N431" s="161" t="s">
        <v>43</v>
      </c>
      <c r="O431" s="54"/>
      <c r="P431" s="162">
        <f>O431*H431</f>
        <v>0</v>
      </c>
      <c r="Q431" s="162">
        <v>0</v>
      </c>
      <c r="R431" s="162">
        <f>Q431*H431</f>
        <v>0</v>
      </c>
      <c r="S431" s="162">
        <v>0.124</v>
      </c>
      <c r="T431" s="163">
        <f>S431*H431</f>
        <v>0.124</v>
      </c>
      <c r="U431" s="33"/>
      <c r="V431" s="33"/>
      <c r="W431" s="33"/>
      <c r="X431" s="33"/>
      <c r="Y431" s="33"/>
      <c r="Z431" s="33"/>
      <c r="AA431" s="33"/>
      <c r="AB431" s="33"/>
      <c r="AC431" s="33"/>
      <c r="AD431" s="33"/>
      <c r="AE431" s="33"/>
      <c r="AR431" s="164" t="s">
        <v>158</v>
      </c>
      <c r="AT431" s="164" t="s">
        <v>153</v>
      </c>
      <c r="AU431" s="164" t="s">
        <v>82</v>
      </c>
      <c r="AY431" s="18" t="s">
        <v>150</v>
      </c>
      <c r="BE431" s="165">
        <f>IF(N431="základní",J431,0)</f>
        <v>0</v>
      </c>
      <c r="BF431" s="165">
        <f>IF(N431="snížená",J431,0)</f>
        <v>0</v>
      </c>
      <c r="BG431" s="165">
        <f>IF(N431="zákl. přenesená",J431,0)</f>
        <v>0</v>
      </c>
      <c r="BH431" s="165">
        <f>IF(N431="sníž. přenesená",J431,0)</f>
        <v>0</v>
      </c>
      <c r="BI431" s="165">
        <f>IF(N431="nulová",J431,0)</f>
        <v>0</v>
      </c>
      <c r="BJ431" s="18" t="s">
        <v>80</v>
      </c>
      <c r="BK431" s="165">
        <f>ROUND(I431*H431,2)</f>
        <v>0</v>
      </c>
      <c r="BL431" s="18" t="s">
        <v>158</v>
      </c>
      <c r="BM431" s="164" t="s">
        <v>449</v>
      </c>
    </row>
    <row r="432" spans="1:65" s="13" customFormat="1" ht="11.25">
      <c r="B432" s="170"/>
      <c r="D432" s="166" t="s">
        <v>162</v>
      </c>
      <c r="E432" s="171" t="s">
        <v>3</v>
      </c>
      <c r="F432" s="172" t="s">
        <v>450</v>
      </c>
      <c r="H432" s="173">
        <v>1</v>
      </c>
      <c r="I432" s="174"/>
      <c r="L432" s="170"/>
      <c r="M432" s="175"/>
      <c r="N432" s="176"/>
      <c r="O432" s="176"/>
      <c r="P432" s="176"/>
      <c r="Q432" s="176"/>
      <c r="R432" s="176"/>
      <c r="S432" s="176"/>
      <c r="T432" s="177"/>
      <c r="AT432" s="171" t="s">
        <v>162</v>
      </c>
      <c r="AU432" s="171" t="s">
        <v>82</v>
      </c>
      <c r="AV432" s="13" t="s">
        <v>82</v>
      </c>
      <c r="AW432" s="13" t="s">
        <v>34</v>
      </c>
      <c r="AX432" s="13" t="s">
        <v>80</v>
      </c>
      <c r="AY432" s="171" t="s">
        <v>150</v>
      </c>
    </row>
    <row r="433" spans="1:65" s="2" customFormat="1" ht="48" customHeight="1">
      <c r="A433" s="33"/>
      <c r="B433" s="152"/>
      <c r="C433" s="153" t="s">
        <v>451</v>
      </c>
      <c r="D433" s="153" t="s">
        <v>153</v>
      </c>
      <c r="E433" s="154" t="s">
        <v>452</v>
      </c>
      <c r="F433" s="155" t="s">
        <v>453</v>
      </c>
      <c r="G433" s="156" t="s">
        <v>433</v>
      </c>
      <c r="H433" s="157">
        <v>5</v>
      </c>
      <c r="I433" s="158"/>
      <c r="J433" s="159">
        <f>ROUND(I433*H433,2)</f>
        <v>0</v>
      </c>
      <c r="K433" s="155" t="s">
        <v>157</v>
      </c>
      <c r="L433" s="34"/>
      <c r="M433" s="160" t="s">
        <v>3</v>
      </c>
      <c r="N433" s="161" t="s">
        <v>43</v>
      </c>
      <c r="O433" s="54"/>
      <c r="P433" s="162">
        <f>O433*H433</f>
        <v>0</v>
      </c>
      <c r="Q433" s="162">
        <v>0</v>
      </c>
      <c r="R433" s="162">
        <f>Q433*H433</f>
        <v>0</v>
      </c>
      <c r="S433" s="162">
        <v>0.13800000000000001</v>
      </c>
      <c r="T433" s="163">
        <f>S433*H433</f>
        <v>0.69000000000000006</v>
      </c>
      <c r="U433" s="33"/>
      <c r="V433" s="33"/>
      <c r="W433" s="33"/>
      <c r="X433" s="33"/>
      <c r="Y433" s="33"/>
      <c r="Z433" s="33"/>
      <c r="AA433" s="33"/>
      <c r="AB433" s="33"/>
      <c r="AC433" s="33"/>
      <c r="AD433" s="33"/>
      <c r="AE433" s="33"/>
      <c r="AR433" s="164" t="s">
        <v>158</v>
      </c>
      <c r="AT433" s="164" t="s">
        <v>153</v>
      </c>
      <c r="AU433" s="164" t="s">
        <v>82</v>
      </c>
      <c r="AY433" s="18" t="s">
        <v>150</v>
      </c>
      <c r="BE433" s="165">
        <f>IF(N433="základní",J433,0)</f>
        <v>0</v>
      </c>
      <c r="BF433" s="165">
        <f>IF(N433="snížená",J433,0)</f>
        <v>0</v>
      </c>
      <c r="BG433" s="165">
        <f>IF(N433="zákl. přenesená",J433,0)</f>
        <v>0</v>
      </c>
      <c r="BH433" s="165">
        <f>IF(N433="sníž. přenesená",J433,0)</f>
        <v>0</v>
      </c>
      <c r="BI433" s="165">
        <f>IF(N433="nulová",J433,0)</f>
        <v>0</v>
      </c>
      <c r="BJ433" s="18" t="s">
        <v>80</v>
      </c>
      <c r="BK433" s="165">
        <f>ROUND(I433*H433,2)</f>
        <v>0</v>
      </c>
      <c r="BL433" s="18" t="s">
        <v>158</v>
      </c>
      <c r="BM433" s="164" t="s">
        <v>454</v>
      </c>
    </row>
    <row r="434" spans="1:65" s="13" customFormat="1" ht="11.25">
      <c r="B434" s="170"/>
      <c r="D434" s="166" t="s">
        <v>162</v>
      </c>
      <c r="E434" s="171" t="s">
        <v>3</v>
      </c>
      <c r="F434" s="172" t="s">
        <v>455</v>
      </c>
      <c r="H434" s="173">
        <v>5</v>
      </c>
      <c r="I434" s="174"/>
      <c r="L434" s="170"/>
      <c r="M434" s="175"/>
      <c r="N434" s="176"/>
      <c r="O434" s="176"/>
      <c r="P434" s="176"/>
      <c r="Q434" s="176"/>
      <c r="R434" s="176"/>
      <c r="S434" s="176"/>
      <c r="T434" s="177"/>
      <c r="AT434" s="171" t="s">
        <v>162</v>
      </c>
      <c r="AU434" s="171" t="s">
        <v>82</v>
      </c>
      <c r="AV434" s="13" t="s">
        <v>82</v>
      </c>
      <c r="AW434" s="13" t="s">
        <v>34</v>
      </c>
      <c r="AX434" s="13" t="s">
        <v>80</v>
      </c>
      <c r="AY434" s="171" t="s">
        <v>150</v>
      </c>
    </row>
    <row r="435" spans="1:65" s="2" customFormat="1" ht="48" customHeight="1">
      <c r="A435" s="33"/>
      <c r="B435" s="152"/>
      <c r="C435" s="153" t="s">
        <v>456</v>
      </c>
      <c r="D435" s="153" t="s">
        <v>153</v>
      </c>
      <c r="E435" s="154" t="s">
        <v>457</v>
      </c>
      <c r="F435" s="155" t="s">
        <v>458</v>
      </c>
      <c r="G435" s="156" t="s">
        <v>156</v>
      </c>
      <c r="H435" s="157">
        <v>1.26</v>
      </c>
      <c r="I435" s="158"/>
      <c r="J435" s="159">
        <f>ROUND(I435*H435,2)</f>
        <v>0</v>
      </c>
      <c r="K435" s="155" t="s">
        <v>157</v>
      </c>
      <c r="L435" s="34"/>
      <c r="M435" s="160" t="s">
        <v>3</v>
      </c>
      <c r="N435" s="161" t="s">
        <v>43</v>
      </c>
      <c r="O435" s="54"/>
      <c r="P435" s="162">
        <f>O435*H435</f>
        <v>0</v>
      </c>
      <c r="Q435" s="162">
        <v>0</v>
      </c>
      <c r="R435" s="162">
        <f>Q435*H435</f>
        <v>0</v>
      </c>
      <c r="S435" s="162">
        <v>1.8</v>
      </c>
      <c r="T435" s="163">
        <f>S435*H435</f>
        <v>2.2680000000000002</v>
      </c>
      <c r="U435" s="33"/>
      <c r="V435" s="33"/>
      <c r="W435" s="33"/>
      <c r="X435" s="33"/>
      <c r="Y435" s="33"/>
      <c r="Z435" s="33"/>
      <c r="AA435" s="33"/>
      <c r="AB435" s="33"/>
      <c r="AC435" s="33"/>
      <c r="AD435" s="33"/>
      <c r="AE435" s="33"/>
      <c r="AR435" s="164" t="s">
        <v>158</v>
      </c>
      <c r="AT435" s="164" t="s">
        <v>153</v>
      </c>
      <c r="AU435" s="164" t="s">
        <v>82</v>
      </c>
      <c r="AY435" s="18" t="s">
        <v>150</v>
      </c>
      <c r="BE435" s="165">
        <f>IF(N435="základní",J435,0)</f>
        <v>0</v>
      </c>
      <c r="BF435" s="165">
        <f>IF(N435="snížená",J435,0)</f>
        <v>0</v>
      </c>
      <c r="BG435" s="165">
        <f>IF(N435="zákl. přenesená",J435,0)</f>
        <v>0</v>
      </c>
      <c r="BH435" s="165">
        <f>IF(N435="sníž. přenesená",J435,0)</f>
        <v>0</v>
      </c>
      <c r="BI435" s="165">
        <f>IF(N435="nulová",J435,0)</f>
        <v>0</v>
      </c>
      <c r="BJ435" s="18" t="s">
        <v>80</v>
      </c>
      <c r="BK435" s="165">
        <f>ROUND(I435*H435,2)</f>
        <v>0</v>
      </c>
      <c r="BL435" s="18" t="s">
        <v>158</v>
      </c>
      <c r="BM435" s="164" t="s">
        <v>459</v>
      </c>
    </row>
    <row r="436" spans="1:65" s="13" customFormat="1" ht="11.25">
      <c r="B436" s="170"/>
      <c r="D436" s="166" t="s">
        <v>162</v>
      </c>
      <c r="E436" s="171" t="s">
        <v>3</v>
      </c>
      <c r="F436" s="172" t="s">
        <v>460</v>
      </c>
      <c r="H436" s="173">
        <v>1.26</v>
      </c>
      <c r="I436" s="174"/>
      <c r="L436" s="170"/>
      <c r="M436" s="175"/>
      <c r="N436" s="176"/>
      <c r="O436" s="176"/>
      <c r="P436" s="176"/>
      <c r="Q436" s="176"/>
      <c r="R436" s="176"/>
      <c r="S436" s="176"/>
      <c r="T436" s="177"/>
      <c r="AT436" s="171" t="s">
        <v>162</v>
      </c>
      <c r="AU436" s="171" t="s">
        <v>82</v>
      </c>
      <c r="AV436" s="13" t="s">
        <v>82</v>
      </c>
      <c r="AW436" s="13" t="s">
        <v>34</v>
      </c>
      <c r="AX436" s="13" t="s">
        <v>80</v>
      </c>
      <c r="AY436" s="171" t="s">
        <v>150</v>
      </c>
    </row>
    <row r="437" spans="1:65" s="2" customFormat="1" ht="36" customHeight="1">
      <c r="A437" s="33"/>
      <c r="B437" s="152"/>
      <c r="C437" s="153" t="s">
        <v>461</v>
      </c>
      <c r="D437" s="153" t="s">
        <v>153</v>
      </c>
      <c r="E437" s="154" t="s">
        <v>462</v>
      </c>
      <c r="F437" s="155" t="s">
        <v>463</v>
      </c>
      <c r="G437" s="156" t="s">
        <v>216</v>
      </c>
      <c r="H437" s="157">
        <v>49</v>
      </c>
      <c r="I437" s="158"/>
      <c r="J437" s="159">
        <f>ROUND(I437*H437,2)</f>
        <v>0</v>
      </c>
      <c r="K437" s="155" t="s">
        <v>157</v>
      </c>
      <c r="L437" s="34"/>
      <c r="M437" s="160" t="s">
        <v>3</v>
      </c>
      <c r="N437" s="161" t="s">
        <v>43</v>
      </c>
      <c r="O437" s="54"/>
      <c r="P437" s="162">
        <f>O437*H437</f>
        <v>0</v>
      </c>
      <c r="Q437" s="162">
        <v>0</v>
      </c>
      <c r="R437" s="162">
        <f>Q437*H437</f>
        <v>0</v>
      </c>
      <c r="S437" s="162">
        <v>8.0000000000000002E-3</v>
      </c>
      <c r="T437" s="163">
        <f>S437*H437</f>
        <v>0.39200000000000002</v>
      </c>
      <c r="U437" s="33"/>
      <c r="V437" s="33"/>
      <c r="W437" s="33"/>
      <c r="X437" s="33"/>
      <c r="Y437" s="33"/>
      <c r="Z437" s="33"/>
      <c r="AA437" s="33"/>
      <c r="AB437" s="33"/>
      <c r="AC437" s="33"/>
      <c r="AD437" s="33"/>
      <c r="AE437" s="33"/>
      <c r="AR437" s="164" t="s">
        <v>158</v>
      </c>
      <c r="AT437" s="164" t="s">
        <v>153</v>
      </c>
      <c r="AU437" s="164" t="s">
        <v>82</v>
      </c>
      <c r="AY437" s="18" t="s">
        <v>150</v>
      </c>
      <c r="BE437" s="165">
        <f>IF(N437="základní",J437,0)</f>
        <v>0</v>
      </c>
      <c r="BF437" s="165">
        <f>IF(N437="snížená",J437,0)</f>
        <v>0</v>
      </c>
      <c r="BG437" s="165">
        <f>IF(N437="zákl. přenesená",J437,0)</f>
        <v>0</v>
      </c>
      <c r="BH437" s="165">
        <f>IF(N437="sníž. přenesená",J437,0)</f>
        <v>0</v>
      </c>
      <c r="BI437" s="165">
        <f>IF(N437="nulová",J437,0)</f>
        <v>0</v>
      </c>
      <c r="BJ437" s="18" t="s">
        <v>80</v>
      </c>
      <c r="BK437" s="165">
        <f>ROUND(I437*H437,2)</f>
        <v>0</v>
      </c>
      <c r="BL437" s="18" t="s">
        <v>158</v>
      </c>
      <c r="BM437" s="164" t="s">
        <v>464</v>
      </c>
    </row>
    <row r="438" spans="1:65" s="13" customFormat="1" ht="11.25">
      <c r="B438" s="170"/>
      <c r="D438" s="166" t="s">
        <v>162</v>
      </c>
      <c r="E438" s="171" t="s">
        <v>3</v>
      </c>
      <c r="F438" s="172" t="s">
        <v>465</v>
      </c>
      <c r="H438" s="173">
        <v>49</v>
      </c>
      <c r="I438" s="174"/>
      <c r="L438" s="170"/>
      <c r="M438" s="175"/>
      <c r="N438" s="176"/>
      <c r="O438" s="176"/>
      <c r="P438" s="176"/>
      <c r="Q438" s="176"/>
      <c r="R438" s="176"/>
      <c r="S438" s="176"/>
      <c r="T438" s="177"/>
      <c r="AT438" s="171" t="s">
        <v>162</v>
      </c>
      <c r="AU438" s="171" t="s">
        <v>82</v>
      </c>
      <c r="AV438" s="13" t="s">
        <v>82</v>
      </c>
      <c r="AW438" s="13" t="s">
        <v>34</v>
      </c>
      <c r="AX438" s="13" t="s">
        <v>80</v>
      </c>
      <c r="AY438" s="171" t="s">
        <v>150</v>
      </c>
    </row>
    <row r="439" spans="1:65" s="2" customFormat="1" ht="36" customHeight="1">
      <c r="A439" s="33"/>
      <c r="B439" s="152"/>
      <c r="C439" s="153" t="s">
        <v>466</v>
      </c>
      <c r="D439" s="153" t="s">
        <v>153</v>
      </c>
      <c r="E439" s="154" t="s">
        <v>467</v>
      </c>
      <c r="F439" s="155" t="s">
        <v>468</v>
      </c>
      <c r="G439" s="156" t="s">
        <v>216</v>
      </c>
      <c r="H439" s="157">
        <v>4.2</v>
      </c>
      <c r="I439" s="158"/>
      <c r="J439" s="159">
        <f>ROUND(I439*H439,2)</f>
        <v>0</v>
      </c>
      <c r="K439" s="155" t="s">
        <v>157</v>
      </c>
      <c r="L439" s="34"/>
      <c r="M439" s="160" t="s">
        <v>3</v>
      </c>
      <c r="N439" s="161" t="s">
        <v>43</v>
      </c>
      <c r="O439" s="54"/>
      <c r="P439" s="162">
        <f>O439*H439</f>
        <v>0</v>
      </c>
      <c r="Q439" s="162">
        <v>0</v>
      </c>
      <c r="R439" s="162">
        <f>Q439*H439</f>
        <v>0</v>
      </c>
      <c r="S439" s="162">
        <v>1.2E-2</v>
      </c>
      <c r="T439" s="163">
        <f>S439*H439</f>
        <v>5.04E-2</v>
      </c>
      <c r="U439" s="33"/>
      <c r="V439" s="33"/>
      <c r="W439" s="33"/>
      <c r="X439" s="33"/>
      <c r="Y439" s="33"/>
      <c r="Z439" s="33"/>
      <c r="AA439" s="33"/>
      <c r="AB439" s="33"/>
      <c r="AC439" s="33"/>
      <c r="AD439" s="33"/>
      <c r="AE439" s="33"/>
      <c r="AR439" s="164" t="s">
        <v>158</v>
      </c>
      <c r="AT439" s="164" t="s">
        <v>153</v>
      </c>
      <c r="AU439" s="164" t="s">
        <v>82</v>
      </c>
      <c r="AY439" s="18" t="s">
        <v>150</v>
      </c>
      <c r="BE439" s="165">
        <f>IF(N439="základní",J439,0)</f>
        <v>0</v>
      </c>
      <c r="BF439" s="165">
        <f>IF(N439="snížená",J439,0)</f>
        <v>0</v>
      </c>
      <c r="BG439" s="165">
        <f>IF(N439="zákl. přenesená",J439,0)</f>
        <v>0</v>
      </c>
      <c r="BH439" s="165">
        <f>IF(N439="sníž. přenesená",J439,0)</f>
        <v>0</v>
      </c>
      <c r="BI439" s="165">
        <f>IF(N439="nulová",J439,0)</f>
        <v>0</v>
      </c>
      <c r="BJ439" s="18" t="s">
        <v>80</v>
      </c>
      <c r="BK439" s="165">
        <f>ROUND(I439*H439,2)</f>
        <v>0</v>
      </c>
      <c r="BL439" s="18" t="s">
        <v>158</v>
      </c>
      <c r="BM439" s="164" t="s">
        <v>469</v>
      </c>
    </row>
    <row r="440" spans="1:65" s="13" customFormat="1" ht="11.25">
      <c r="B440" s="170"/>
      <c r="D440" s="166" t="s">
        <v>162</v>
      </c>
      <c r="E440" s="171" t="s">
        <v>3</v>
      </c>
      <c r="F440" s="172" t="s">
        <v>470</v>
      </c>
      <c r="H440" s="173">
        <v>4.2</v>
      </c>
      <c r="I440" s="174"/>
      <c r="L440" s="170"/>
      <c r="M440" s="175"/>
      <c r="N440" s="176"/>
      <c r="O440" s="176"/>
      <c r="P440" s="176"/>
      <c r="Q440" s="176"/>
      <c r="R440" s="176"/>
      <c r="S440" s="176"/>
      <c r="T440" s="177"/>
      <c r="AT440" s="171" t="s">
        <v>162</v>
      </c>
      <c r="AU440" s="171" t="s">
        <v>82</v>
      </c>
      <c r="AV440" s="13" t="s">
        <v>82</v>
      </c>
      <c r="AW440" s="13" t="s">
        <v>34</v>
      </c>
      <c r="AX440" s="13" t="s">
        <v>80</v>
      </c>
      <c r="AY440" s="171" t="s">
        <v>150</v>
      </c>
    </row>
    <row r="441" spans="1:65" s="2" customFormat="1" ht="36" customHeight="1">
      <c r="A441" s="33"/>
      <c r="B441" s="152"/>
      <c r="C441" s="153" t="s">
        <v>471</v>
      </c>
      <c r="D441" s="153" t="s">
        <v>153</v>
      </c>
      <c r="E441" s="154" t="s">
        <v>472</v>
      </c>
      <c r="F441" s="155" t="s">
        <v>473</v>
      </c>
      <c r="G441" s="156" t="s">
        <v>216</v>
      </c>
      <c r="H441" s="157">
        <v>28</v>
      </c>
      <c r="I441" s="158"/>
      <c r="J441" s="159">
        <f>ROUND(I441*H441,2)</f>
        <v>0</v>
      </c>
      <c r="K441" s="155" t="s">
        <v>157</v>
      </c>
      <c r="L441" s="34"/>
      <c r="M441" s="160" t="s">
        <v>3</v>
      </c>
      <c r="N441" s="161" t="s">
        <v>43</v>
      </c>
      <c r="O441" s="54"/>
      <c r="P441" s="162">
        <f>O441*H441</f>
        <v>0</v>
      </c>
      <c r="Q441" s="162">
        <v>0</v>
      </c>
      <c r="R441" s="162">
        <f>Q441*H441</f>
        <v>0</v>
      </c>
      <c r="S441" s="162">
        <v>1.7999999999999999E-2</v>
      </c>
      <c r="T441" s="163">
        <f>S441*H441</f>
        <v>0.504</v>
      </c>
      <c r="U441" s="33"/>
      <c r="V441" s="33"/>
      <c r="W441" s="33"/>
      <c r="X441" s="33"/>
      <c r="Y441" s="33"/>
      <c r="Z441" s="33"/>
      <c r="AA441" s="33"/>
      <c r="AB441" s="33"/>
      <c r="AC441" s="33"/>
      <c r="AD441" s="33"/>
      <c r="AE441" s="33"/>
      <c r="AR441" s="164" t="s">
        <v>158</v>
      </c>
      <c r="AT441" s="164" t="s">
        <v>153</v>
      </c>
      <c r="AU441" s="164" t="s">
        <v>82</v>
      </c>
      <c r="AY441" s="18" t="s">
        <v>150</v>
      </c>
      <c r="BE441" s="165">
        <f>IF(N441="základní",J441,0)</f>
        <v>0</v>
      </c>
      <c r="BF441" s="165">
        <f>IF(N441="snížená",J441,0)</f>
        <v>0</v>
      </c>
      <c r="BG441" s="165">
        <f>IF(N441="zákl. přenesená",J441,0)</f>
        <v>0</v>
      </c>
      <c r="BH441" s="165">
        <f>IF(N441="sníž. přenesená",J441,0)</f>
        <v>0</v>
      </c>
      <c r="BI441" s="165">
        <f>IF(N441="nulová",J441,0)</f>
        <v>0</v>
      </c>
      <c r="BJ441" s="18" t="s">
        <v>80</v>
      </c>
      <c r="BK441" s="165">
        <f>ROUND(I441*H441,2)</f>
        <v>0</v>
      </c>
      <c r="BL441" s="18" t="s">
        <v>158</v>
      </c>
      <c r="BM441" s="164" t="s">
        <v>474</v>
      </c>
    </row>
    <row r="442" spans="1:65" s="13" customFormat="1" ht="11.25">
      <c r="B442" s="170"/>
      <c r="D442" s="166" t="s">
        <v>162</v>
      </c>
      <c r="E442" s="171" t="s">
        <v>3</v>
      </c>
      <c r="F442" s="172" t="s">
        <v>475</v>
      </c>
      <c r="H442" s="173">
        <v>28</v>
      </c>
      <c r="I442" s="174"/>
      <c r="L442" s="170"/>
      <c r="M442" s="175"/>
      <c r="N442" s="176"/>
      <c r="O442" s="176"/>
      <c r="P442" s="176"/>
      <c r="Q442" s="176"/>
      <c r="R442" s="176"/>
      <c r="S442" s="176"/>
      <c r="T442" s="177"/>
      <c r="AT442" s="171" t="s">
        <v>162</v>
      </c>
      <c r="AU442" s="171" t="s">
        <v>82</v>
      </c>
      <c r="AV442" s="13" t="s">
        <v>82</v>
      </c>
      <c r="AW442" s="13" t="s">
        <v>34</v>
      </c>
      <c r="AX442" s="13" t="s">
        <v>80</v>
      </c>
      <c r="AY442" s="171" t="s">
        <v>150</v>
      </c>
    </row>
    <row r="443" spans="1:65" s="2" customFormat="1" ht="48" customHeight="1">
      <c r="A443" s="33"/>
      <c r="B443" s="152"/>
      <c r="C443" s="153" t="s">
        <v>476</v>
      </c>
      <c r="D443" s="153" t="s">
        <v>153</v>
      </c>
      <c r="E443" s="154" t="s">
        <v>477</v>
      </c>
      <c r="F443" s="155" t="s">
        <v>478</v>
      </c>
      <c r="G443" s="156" t="s">
        <v>216</v>
      </c>
      <c r="H443" s="157">
        <v>6</v>
      </c>
      <c r="I443" s="158"/>
      <c r="J443" s="159">
        <f>ROUND(I443*H443,2)</f>
        <v>0</v>
      </c>
      <c r="K443" s="155" t="s">
        <v>157</v>
      </c>
      <c r="L443" s="34"/>
      <c r="M443" s="160" t="s">
        <v>3</v>
      </c>
      <c r="N443" s="161" t="s">
        <v>43</v>
      </c>
      <c r="O443" s="54"/>
      <c r="P443" s="162">
        <f>O443*H443</f>
        <v>0</v>
      </c>
      <c r="Q443" s="162">
        <v>0</v>
      </c>
      <c r="R443" s="162">
        <f>Q443*H443</f>
        <v>0</v>
      </c>
      <c r="S443" s="162">
        <v>4.2000000000000003E-2</v>
      </c>
      <c r="T443" s="163">
        <f>S443*H443</f>
        <v>0.252</v>
      </c>
      <c r="U443" s="33"/>
      <c r="V443" s="33"/>
      <c r="W443" s="33"/>
      <c r="X443" s="33"/>
      <c r="Y443" s="33"/>
      <c r="Z443" s="33"/>
      <c r="AA443" s="33"/>
      <c r="AB443" s="33"/>
      <c r="AC443" s="33"/>
      <c r="AD443" s="33"/>
      <c r="AE443" s="33"/>
      <c r="AR443" s="164" t="s">
        <v>158</v>
      </c>
      <c r="AT443" s="164" t="s">
        <v>153</v>
      </c>
      <c r="AU443" s="164" t="s">
        <v>82</v>
      </c>
      <c r="AY443" s="18" t="s">
        <v>150</v>
      </c>
      <c r="BE443" s="165">
        <f>IF(N443="základní",J443,0)</f>
        <v>0</v>
      </c>
      <c r="BF443" s="165">
        <f>IF(N443="snížená",J443,0)</f>
        <v>0</v>
      </c>
      <c r="BG443" s="165">
        <f>IF(N443="zákl. přenesená",J443,0)</f>
        <v>0</v>
      </c>
      <c r="BH443" s="165">
        <f>IF(N443="sníž. přenesená",J443,0)</f>
        <v>0</v>
      </c>
      <c r="BI443" s="165">
        <f>IF(N443="nulová",J443,0)</f>
        <v>0</v>
      </c>
      <c r="BJ443" s="18" t="s">
        <v>80</v>
      </c>
      <c r="BK443" s="165">
        <f>ROUND(I443*H443,2)</f>
        <v>0</v>
      </c>
      <c r="BL443" s="18" t="s">
        <v>158</v>
      </c>
      <c r="BM443" s="164" t="s">
        <v>479</v>
      </c>
    </row>
    <row r="444" spans="1:65" s="13" customFormat="1" ht="11.25">
      <c r="B444" s="170"/>
      <c r="D444" s="166" t="s">
        <v>162</v>
      </c>
      <c r="E444" s="171" t="s">
        <v>3</v>
      </c>
      <c r="F444" s="172" t="s">
        <v>480</v>
      </c>
      <c r="H444" s="173">
        <v>6</v>
      </c>
      <c r="I444" s="174"/>
      <c r="L444" s="170"/>
      <c r="M444" s="175"/>
      <c r="N444" s="176"/>
      <c r="O444" s="176"/>
      <c r="P444" s="176"/>
      <c r="Q444" s="176"/>
      <c r="R444" s="176"/>
      <c r="S444" s="176"/>
      <c r="T444" s="177"/>
      <c r="AT444" s="171" t="s">
        <v>162</v>
      </c>
      <c r="AU444" s="171" t="s">
        <v>82</v>
      </c>
      <c r="AV444" s="13" t="s">
        <v>82</v>
      </c>
      <c r="AW444" s="13" t="s">
        <v>34</v>
      </c>
      <c r="AX444" s="13" t="s">
        <v>80</v>
      </c>
      <c r="AY444" s="171" t="s">
        <v>150</v>
      </c>
    </row>
    <row r="445" spans="1:65" s="2" customFormat="1" ht="24" customHeight="1">
      <c r="A445" s="33"/>
      <c r="B445" s="152"/>
      <c r="C445" s="153" t="s">
        <v>481</v>
      </c>
      <c r="D445" s="153" t="s">
        <v>153</v>
      </c>
      <c r="E445" s="154" t="s">
        <v>482</v>
      </c>
      <c r="F445" s="155" t="s">
        <v>483</v>
      </c>
      <c r="G445" s="156" t="s">
        <v>216</v>
      </c>
      <c r="H445" s="157">
        <v>12</v>
      </c>
      <c r="I445" s="158"/>
      <c r="J445" s="159">
        <f>ROUND(I445*H445,2)</f>
        <v>0</v>
      </c>
      <c r="K445" s="155" t="s">
        <v>157</v>
      </c>
      <c r="L445" s="34"/>
      <c r="M445" s="160" t="s">
        <v>3</v>
      </c>
      <c r="N445" s="161" t="s">
        <v>43</v>
      </c>
      <c r="O445" s="54"/>
      <c r="P445" s="162">
        <f>O445*H445</f>
        <v>0</v>
      </c>
      <c r="Q445" s="162">
        <v>0</v>
      </c>
      <c r="R445" s="162">
        <f>Q445*H445</f>
        <v>0</v>
      </c>
      <c r="S445" s="162">
        <v>3.0000000000000001E-3</v>
      </c>
      <c r="T445" s="163">
        <f>S445*H445</f>
        <v>3.6000000000000004E-2</v>
      </c>
      <c r="U445" s="33"/>
      <c r="V445" s="33"/>
      <c r="W445" s="33"/>
      <c r="X445" s="33"/>
      <c r="Y445" s="33"/>
      <c r="Z445" s="33"/>
      <c r="AA445" s="33"/>
      <c r="AB445" s="33"/>
      <c r="AC445" s="33"/>
      <c r="AD445" s="33"/>
      <c r="AE445" s="33"/>
      <c r="AR445" s="164" t="s">
        <v>158</v>
      </c>
      <c r="AT445" s="164" t="s">
        <v>153</v>
      </c>
      <c r="AU445" s="164" t="s">
        <v>82</v>
      </c>
      <c r="AY445" s="18" t="s">
        <v>150</v>
      </c>
      <c r="BE445" s="165">
        <f>IF(N445="základní",J445,0)</f>
        <v>0</v>
      </c>
      <c r="BF445" s="165">
        <f>IF(N445="snížená",J445,0)</f>
        <v>0</v>
      </c>
      <c r="BG445" s="165">
        <f>IF(N445="zákl. přenesená",J445,0)</f>
        <v>0</v>
      </c>
      <c r="BH445" s="165">
        <f>IF(N445="sníž. přenesená",J445,0)</f>
        <v>0</v>
      </c>
      <c r="BI445" s="165">
        <f>IF(N445="nulová",J445,0)</f>
        <v>0</v>
      </c>
      <c r="BJ445" s="18" t="s">
        <v>80</v>
      </c>
      <c r="BK445" s="165">
        <f>ROUND(I445*H445,2)</f>
        <v>0</v>
      </c>
      <c r="BL445" s="18" t="s">
        <v>158</v>
      </c>
      <c r="BM445" s="164" t="s">
        <v>484</v>
      </c>
    </row>
    <row r="446" spans="1:65" s="13" customFormat="1" ht="11.25">
      <c r="B446" s="170"/>
      <c r="D446" s="166" t="s">
        <v>162</v>
      </c>
      <c r="E446" s="171" t="s">
        <v>3</v>
      </c>
      <c r="F446" s="172" t="s">
        <v>485</v>
      </c>
      <c r="H446" s="173">
        <v>12</v>
      </c>
      <c r="I446" s="174"/>
      <c r="L446" s="170"/>
      <c r="M446" s="175"/>
      <c r="N446" s="176"/>
      <c r="O446" s="176"/>
      <c r="P446" s="176"/>
      <c r="Q446" s="176"/>
      <c r="R446" s="176"/>
      <c r="S446" s="176"/>
      <c r="T446" s="177"/>
      <c r="AT446" s="171" t="s">
        <v>162</v>
      </c>
      <c r="AU446" s="171" t="s">
        <v>82</v>
      </c>
      <c r="AV446" s="13" t="s">
        <v>82</v>
      </c>
      <c r="AW446" s="13" t="s">
        <v>34</v>
      </c>
      <c r="AX446" s="13" t="s">
        <v>80</v>
      </c>
      <c r="AY446" s="171" t="s">
        <v>150</v>
      </c>
    </row>
    <row r="447" spans="1:65" s="2" customFormat="1" ht="24" customHeight="1">
      <c r="A447" s="33"/>
      <c r="B447" s="152"/>
      <c r="C447" s="153" t="s">
        <v>486</v>
      </c>
      <c r="D447" s="153" t="s">
        <v>153</v>
      </c>
      <c r="E447" s="154" t="s">
        <v>487</v>
      </c>
      <c r="F447" s="155" t="s">
        <v>488</v>
      </c>
      <c r="G447" s="156" t="s">
        <v>433</v>
      </c>
      <c r="H447" s="157">
        <v>2</v>
      </c>
      <c r="I447" s="158"/>
      <c r="J447" s="159">
        <f>ROUND(I447*H447,2)</f>
        <v>0</v>
      </c>
      <c r="K447" s="155" t="s">
        <v>3</v>
      </c>
      <c r="L447" s="34"/>
      <c r="M447" s="160" t="s">
        <v>3</v>
      </c>
      <c r="N447" s="161" t="s">
        <v>43</v>
      </c>
      <c r="O447" s="54"/>
      <c r="P447" s="162">
        <f>O447*H447</f>
        <v>0</v>
      </c>
      <c r="Q447" s="162">
        <v>0</v>
      </c>
      <c r="R447" s="162">
        <f>Q447*H447</f>
        <v>0</v>
      </c>
      <c r="S447" s="162">
        <v>0</v>
      </c>
      <c r="T447" s="163">
        <f>S447*H447</f>
        <v>0</v>
      </c>
      <c r="U447" s="33"/>
      <c r="V447" s="33"/>
      <c r="W447" s="33"/>
      <c r="X447" s="33"/>
      <c r="Y447" s="33"/>
      <c r="Z447" s="33"/>
      <c r="AA447" s="33"/>
      <c r="AB447" s="33"/>
      <c r="AC447" s="33"/>
      <c r="AD447" s="33"/>
      <c r="AE447" s="33"/>
      <c r="AR447" s="164" t="s">
        <v>158</v>
      </c>
      <c r="AT447" s="164" t="s">
        <v>153</v>
      </c>
      <c r="AU447" s="164" t="s">
        <v>82</v>
      </c>
      <c r="AY447" s="18" t="s">
        <v>150</v>
      </c>
      <c r="BE447" s="165">
        <f>IF(N447="základní",J447,0)</f>
        <v>0</v>
      </c>
      <c r="BF447" s="165">
        <f>IF(N447="snížená",J447,0)</f>
        <v>0</v>
      </c>
      <c r="BG447" s="165">
        <f>IF(N447="zákl. přenesená",J447,0)</f>
        <v>0</v>
      </c>
      <c r="BH447" s="165">
        <f>IF(N447="sníž. přenesená",J447,0)</f>
        <v>0</v>
      </c>
      <c r="BI447" s="165">
        <f>IF(N447="nulová",J447,0)</f>
        <v>0</v>
      </c>
      <c r="BJ447" s="18" t="s">
        <v>80</v>
      </c>
      <c r="BK447" s="165">
        <f>ROUND(I447*H447,2)</f>
        <v>0</v>
      </c>
      <c r="BL447" s="18" t="s">
        <v>158</v>
      </c>
      <c r="BM447" s="164" t="s">
        <v>489</v>
      </c>
    </row>
    <row r="448" spans="1:65" s="13" customFormat="1" ht="11.25">
      <c r="B448" s="170"/>
      <c r="D448" s="166" t="s">
        <v>162</v>
      </c>
      <c r="E448" s="171" t="s">
        <v>3</v>
      </c>
      <c r="F448" s="172" t="s">
        <v>490</v>
      </c>
      <c r="H448" s="173">
        <v>2</v>
      </c>
      <c r="I448" s="174"/>
      <c r="L448" s="170"/>
      <c r="M448" s="175"/>
      <c r="N448" s="176"/>
      <c r="O448" s="176"/>
      <c r="P448" s="176"/>
      <c r="Q448" s="176"/>
      <c r="R448" s="176"/>
      <c r="S448" s="176"/>
      <c r="T448" s="177"/>
      <c r="AT448" s="171" t="s">
        <v>162</v>
      </c>
      <c r="AU448" s="171" t="s">
        <v>82</v>
      </c>
      <c r="AV448" s="13" t="s">
        <v>82</v>
      </c>
      <c r="AW448" s="13" t="s">
        <v>34</v>
      </c>
      <c r="AX448" s="13" t="s">
        <v>80</v>
      </c>
      <c r="AY448" s="171" t="s">
        <v>150</v>
      </c>
    </row>
    <row r="449" spans="1:65" s="2" customFormat="1" ht="24" customHeight="1">
      <c r="A449" s="33"/>
      <c r="B449" s="152"/>
      <c r="C449" s="153" t="s">
        <v>491</v>
      </c>
      <c r="D449" s="153" t="s">
        <v>153</v>
      </c>
      <c r="E449" s="154" t="s">
        <v>492</v>
      </c>
      <c r="F449" s="155" t="s">
        <v>493</v>
      </c>
      <c r="G449" s="156" t="s">
        <v>433</v>
      </c>
      <c r="H449" s="157">
        <v>16</v>
      </c>
      <c r="I449" s="158"/>
      <c r="J449" s="159">
        <f>ROUND(I449*H449,2)</f>
        <v>0</v>
      </c>
      <c r="K449" s="155" t="s">
        <v>3</v>
      </c>
      <c r="L449" s="34"/>
      <c r="M449" s="160" t="s">
        <v>3</v>
      </c>
      <c r="N449" s="161" t="s">
        <v>43</v>
      </c>
      <c r="O449" s="54"/>
      <c r="P449" s="162">
        <f>O449*H449</f>
        <v>0</v>
      </c>
      <c r="Q449" s="162">
        <v>0</v>
      </c>
      <c r="R449" s="162">
        <f>Q449*H449</f>
        <v>0</v>
      </c>
      <c r="S449" s="162">
        <v>0</v>
      </c>
      <c r="T449" s="163">
        <f>S449*H449</f>
        <v>0</v>
      </c>
      <c r="U449" s="33"/>
      <c r="V449" s="33"/>
      <c r="W449" s="33"/>
      <c r="X449" s="33"/>
      <c r="Y449" s="33"/>
      <c r="Z449" s="33"/>
      <c r="AA449" s="33"/>
      <c r="AB449" s="33"/>
      <c r="AC449" s="33"/>
      <c r="AD449" s="33"/>
      <c r="AE449" s="33"/>
      <c r="AR449" s="164" t="s">
        <v>158</v>
      </c>
      <c r="AT449" s="164" t="s">
        <v>153</v>
      </c>
      <c r="AU449" s="164" t="s">
        <v>82</v>
      </c>
      <c r="AY449" s="18" t="s">
        <v>150</v>
      </c>
      <c r="BE449" s="165">
        <f>IF(N449="základní",J449,0)</f>
        <v>0</v>
      </c>
      <c r="BF449" s="165">
        <f>IF(N449="snížená",J449,0)</f>
        <v>0</v>
      </c>
      <c r="BG449" s="165">
        <f>IF(N449="zákl. přenesená",J449,0)</f>
        <v>0</v>
      </c>
      <c r="BH449" s="165">
        <f>IF(N449="sníž. přenesená",J449,0)</f>
        <v>0</v>
      </c>
      <c r="BI449" s="165">
        <f>IF(N449="nulová",J449,0)</f>
        <v>0</v>
      </c>
      <c r="BJ449" s="18" t="s">
        <v>80</v>
      </c>
      <c r="BK449" s="165">
        <f>ROUND(I449*H449,2)</f>
        <v>0</v>
      </c>
      <c r="BL449" s="18" t="s">
        <v>158</v>
      </c>
      <c r="BM449" s="164" t="s">
        <v>494</v>
      </c>
    </row>
    <row r="450" spans="1:65" s="13" customFormat="1" ht="11.25">
      <c r="B450" s="170"/>
      <c r="D450" s="166" t="s">
        <v>162</v>
      </c>
      <c r="E450" s="171" t="s">
        <v>3</v>
      </c>
      <c r="F450" s="172" t="s">
        <v>495</v>
      </c>
      <c r="H450" s="173">
        <v>16</v>
      </c>
      <c r="I450" s="174"/>
      <c r="L450" s="170"/>
      <c r="M450" s="175"/>
      <c r="N450" s="176"/>
      <c r="O450" s="176"/>
      <c r="P450" s="176"/>
      <c r="Q450" s="176"/>
      <c r="R450" s="176"/>
      <c r="S450" s="176"/>
      <c r="T450" s="177"/>
      <c r="AT450" s="171" t="s">
        <v>162</v>
      </c>
      <c r="AU450" s="171" t="s">
        <v>82</v>
      </c>
      <c r="AV450" s="13" t="s">
        <v>82</v>
      </c>
      <c r="AW450" s="13" t="s">
        <v>34</v>
      </c>
      <c r="AX450" s="13" t="s">
        <v>80</v>
      </c>
      <c r="AY450" s="171" t="s">
        <v>150</v>
      </c>
    </row>
    <row r="451" spans="1:65" s="2" customFormat="1" ht="36" customHeight="1">
      <c r="A451" s="33"/>
      <c r="B451" s="152"/>
      <c r="C451" s="153" t="s">
        <v>496</v>
      </c>
      <c r="D451" s="153" t="s">
        <v>153</v>
      </c>
      <c r="E451" s="154" t="s">
        <v>497</v>
      </c>
      <c r="F451" s="155" t="s">
        <v>498</v>
      </c>
      <c r="G451" s="156" t="s">
        <v>200</v>
      </c>
      <c r="H451" s="157">
        <v>287.64</v>
      </c>
      <c r="I451" s="158"/>
      <c r="J451" s="159">
        <f>ROUND(I451*H451,2)</f>
        <v>0</v>
      </c>
      <c r="K451" s="155" t="s">
        <v>157</v>
      </c>
      <c r="L451" s="34"/>
      <c r="M451" s="160" t="s">
        <v>3</v>
      </c>
      <c r="N451" s="161" t="s">
        <v>43</v>
      </c>
      <c r="O451" s="54"/>
      <c r="P451" s="162">
        <f>O451*H451</f>
        <v>0</v>
      </c>
      <c r="Q451" s="162">
        <v>0</v>
      </c>
      <c r="R451" s="162">
        <f>Q451*H451</f>
        <v>0</v>
      </c>
      <c r="S451" s="162">
        <v>0.02</v>
      </c>
      <c r="T451" s="163">
        <f>S451*H451</f>
        <v>5.7527999999999997</v>
      </c>
      <c r="U451" s="33"/>
      <c r="V451" s="33"/>
      <c r="W451" s="33"/>
      <c r="X451" s="33"/>
      <c r="Y451" s="33"/>
      <c r="Z451" s="33"/>
      <c r="AA451" s="33"/>
      <c r="AB451" s="33"/>
      <c r="AC451" s="33"/>
      <c r="AD451" s="33"/>
      <c r="AE451" s="33"/>
      <c r="AR451" s="164" t="s">
        <v>158</v>
      </c>
      <c r="AT451" s="164" t="s">
        <v>153</v>
      </c>
      <c r="AU451" s="164" t="s">
        <v>82</v>
      </c>
      <c r="AY451" s="18" t="s">
        <v>150</v>
      </c>
      <c r="BE451" s="165">
        <f>IF(N451="základní",J451,0)</f>
        <v>0</v>
      </c>
      <c r="BF451" s="165">
        <f>IF(N451="snížená",J451,0)</f>
        <v>0</v>
      </c>
      <c r="BG451" s="165">
        <f>IF(N451="zákl. přenesená",J451,0)</f>
        <v>0</v>
      </c>
      <c r="BH451" s="165">
        <f>IF(N451="sníž. přenesená",J451,0)</f>
        <v>0</v>
      </c>
      <c r="BI451" s="165">
        <f>IF(N451="nulová",J451,0)</f>
        <v>0</v>
      </c>
      <c r="BJ451" s="18" t="s">
        <v>80</v>
      </c>
      <c r="BK451" s="165">
        <f>ROUND(I451*H451,2)</f>
        <v>0</v>
      </c>
      <c r="BL451" s="18" t="s">
        <v>158</v>
      </c>
      <c r="BM451" s="164" t="s">
        <v>499</v>
      </c>
    </row>
    <row r="452" spans="1:65" s="2" customFormat="1" ht="39">
      <c r="A452" s="33"/>
      <c r="B452" s="34"/>
      <c r="C452" s="33"/>
      <c r="D452" s="166" t="s">
        <v>160</v>
      </c>
      <c r="E452" s="33"/>
      <c r="F452" s="167" t="s">
        <v>500</v>
      </c>
      <c r="G452" s="33"/>
      <c r="H452" s="33"/>
      <c r="I452" s="92"/>
      <c r="J452" s="33"/>
      <c r="K452" s="33"/>
      <c r="L452" s="34"/>
      <c r="M452" s="168"/>
      <c r="N452" s="169"/>
      <c r="O452" s="54"/>
      <c r="P452" s="54"/>
      <c r="Q452" s="54"/>
      <c r="R452" s="54"/>
      <c r="S452" s="54"/>
      <c r="T452" s="55"/>
      <c r="U452" s="33"/>
      <c r="V452" s="33"/>
      <c r="W452" s="33"/>
      <c r="X452" s="33"/>
      <c r="Y452" s="33"/>
      <c r="Z452" s="33"/>
      <c r="AA452" s="33"/>
      <c r="AB452" s="33"/>
      <c r="AC452" s="33"/>
      <c r="AD452" s="33"/>
      <c r="AE452" s="33"/>
      <c r="AT452" s="18" t="s">
        <v>160</v>
      </c>
      <c r="AU452" s="18" t="s">
        <v>82</v>
      </c>
    </row>
    <row r="453" spans="1:65" s="13" customFormat="1" ht="11.25">
      <c r="B453" s="170"/>
      <c r="D453" s="166" t="s">
        <v>162</v>
      </c>
      <c r="E453" s="171" t="s">
        <v>3</v>
      </c>
      <c r="F453" s="172" t="s">
        <v>333</v>
      </c>
      <c r="H453" s="173">
        <v>38.15</v>
      </c>
      <c r="I453" s="174"/>
      <c r="L453" s="170"/>
      <c r="M453" s="175"/>
      <c r="N453" s="176"/>
      <c r="O453" s="176"/>
      <c r="P453" s="176"/>
      <c r="Q453" s="176"/>
      <c r="R453" s="176"/>
      <c r="S453" s="176"/>
      <c r="T453" s="177"/>
      <c r="AT453" s="171" t="s">
        <v>162</v>
      </c>
      <c r="AU453" s="171" t="s">
        <v>82</v>
      </c>
      <c r="AV453" s="13" t="s">
        <v>82</v>
      </c>
      <c r="AW453" s="13" t="s">
        <v>34</v>
      </c>
      <c r="AX453" s="13" t="s">
        <v>72</v>
      </c>
      <c r="AY453" s="171" t="s">
        <v>150</v>
      </c>
    </row>
    <row r="454" spans="1:65" s="13" customFormat="1" ht="11.25">
      <c r="B454" s="170"/>
      <c r="D454" s="166" t="s">
        <v>162</v>
      </c>
      <c r="E454" s="171" t="s">
        <v>3</v>
      </c>
      <c r="F454" s="172" t="s">
        <v>242</v>
      </c>
      <c r="H454" s="173">
        <v>-1.6</v>
      </c>
      <c r="I454" s="174"/>
      <c r="L454" s="170"/>
      <c r="M454" s="175"/>
      <c r="N454" s="176"/>
      <c r="O454" s="176"/>
      <c r="P454" s="176"/>
      <c r="Q454" s="176"/>
      <c r="R454" s="176"/>
      <c r="S454" s="176"/>
      <c r="T454" s="177"/>
      <c r="AT454" s="171" t="s">
        <v>162</v>
      </c>
      <c r="AU454" s="171" t="s">
        <v>82</v>
      </c>
      <c r="AV454" s="13" t="s">
        <v>82</v>
      </c>
      <c r="AW454" s="13" t="s">
        <v>34</v>
      </c>
      <c r="AX454" s="13" t="s">
        <v>72</v>
      </c>
      <c r="AY454" s="171" t="s">
        <v>150</v>
      </c>
    </row>
    <row r="455" spans="1:65" s="13" customFormat="1" ht="11.25">
      <c r="B455" s="170"/>
      <c r="D455" s="166" t="s">
        <v>162</v>
      </c>
      <c r="E455" s="171" t="s">
        <v>3</v>
      </c>
      <c r="F455" s="172" t="s">
        <v>334</v>
      </c>
      <c r="H455" s="173">
        <v>37.659999999999997</v>
      </c>
      <c r="I455" s="174"/>
      <c r="L455" s="170"/>
      <c r="M455" s="175"/>
      <c r="N455" s="176"/>
      <c r="O455" s="176"/>
      <c r="P455" s="176"/>
      <c r="Q455" s="176"/>
      <c r="R455" s="176"/>
      <c r="S455" s="176"/>
      <c r="T455" s="177"/>
      <c r="AT455" s="171" t="s">
        <v>162</v>
      </c>
      <c r="AU455" s="171" t="s">
        <v>82</v>
      </c>
      <c r="AV455" s="13" t="s">
        <v>82</v>
      </c>
      <c r="AW455" s="13" t="s">
        <v>34</v>
      </c>
      <c r="AX455" s="13" t="s">
        <v>72</v>
      </c>
      <c r="AY455" s="171" t="s">
        <v>150</v>
      </c>
    </row>
    <row r="456" spans="1:65" s="13" customFormat="1" ht="11.25">
      <c r="B456" s="170"/>
      <c r="D456" s="166" t="s">
        <v>162</v>
      </c>
      <c r="E456" s="171" t="s">
        <v>3</v>
      </c>
      <c r="F456" s="172" t="s">
        <v>242</v>
      </c>
      <c r="H456" s="173">
        <v>-1.6</v>
      </c>
      <c r="I456" s="174"/>
      <c r="L456" s="170"/>
      <c r="M456" s="175"/>
      <c r="N456" s="176"/>
      <c r="O456" s="176"/>
      <c r="P456" s="176"/>
      <c r="Q456" s="176"/>
      <c r="R456" s="176"/>
      <c r="S456" s="176"/>
      <c r="T456" s="177"/>
      <c r="AT456" s="171" t="s">
        <v>162</v>
      </c>
      <c r="AU456" s="171" t="s">
        <v>82</v>
      </c>
      <c r="AV456" s="13" t="s">
        <v>82</v>
      </c>
      <c r="AW456" s="13" t="s">
        <v>34</v>
      </c>
      <c r="AX456" s="13" t="s">
        <v>72</v>
      </c>
      <c r="AY456" s="171" t="s">
        <v>150</v>
      </c>
    </row>
    <row r="457" spans="1:65" s="13" customFormat="1" ht="11.25">
      <c r="B457" s="170"/>
      <c r="D457" s="166" t="s">
        <v>162</v>
      </c>
      <c r="E457" s="171" t="s">
        <v>3</v>
      </c>
      <c r="F457" s="172" t="s">
        <v>250</v>
      </c>
      <c r="H457" s="173">
        <v>-1.92</v>
      </c>
      <c r="I457" s="174"/>
      <c r="L457" s="170"/>
      <c r="M457" s="175"/>
      <c r="N457" s="176"/>
      <c r="O457" s="176"/>
      <c r="P457" s="176"/>
      <c r="Q457" s="176"/>
      <c r="R457" s="176"/>
      <c r="S457" s="176"/>
      <c r="T457" s="177"/>
      <c r="AT457" s="171" t="s">
        <v>162</v>
      </c>
      <c r="AU457" s="171" t="s">
        <v>82</v>
      </c>
      <c r="AV457" s="13" t="s">
        <v>82</v>
      </c>
      <c r="AW457" s="13" t="s">
        <v>34</v>
      </c>
      <c r="AX457" s="13" t="s">
        <v>72</v>
      </c>
      <c r="AY457" s="171" t="s">
        <v>150</v>
      </c>
    </row>
    <row r="458" spans="1:65" s="13" customFormat="1" ht="11.25">
      <c r="B458" s="170"/>
      <c r="D458" s="166" t="s">
        <v>162</v>
      </c>
      <c r="E458" s="171" t="s">
        <v>3</v>
      </c>
      <c r="F458" s="172" t="s">
        <v>335</v>
      </c>
      <c r="H458" s="173">
        <v>23.44</v>
      </c>
      <c r="I458" s="174"/>
      <c r="L458" s="170"/>
      <c r="M458" s="175"/>
      <c r="N458" s="176"/>
      <c r="O458" s="176"/>
      <c r="P458" s="176"/>
      <c r="Q458" s="176"/>
      <c r="R458" s="176"/>
      <c r="S458" s="176"/>
      <c r="T458" s="177"/>
      <c r="AT458" s="171" t="s">
        <v>162</v>
      </c>
      <c r="AU458" s="171" t="s">
        <v>82</v>
      </c>
      <c r="AV458" s="13" t="s">
        <v>82</v>
      </c>
      <c r="AW458" s="13" t="s">
        <v>34</v>
      </c>
      <c r="AX458" s="13" t="s">
        <v>72</v>
      </c>
      <c r="AY458" s="171" t="s">
        <v>150</v>
      </c>
    </row>
    <row r="459" spans="1:65" s="13" customFormat="1" ht="11.25">
      <c r="B459" s="170"/>
      <c r="D459" s="166" t="s">
        <v>162</v>
      </c>
      <c r="E459" s="171" t="s">
        <v>3</v>
      </c>
      <c r="F459" s="172" t="s">
        <v>336</v>
      </c>
      <c r="H459" s="173">
        <v>21.28</v>
      </c>
      <c r="I459" s="174"/>
      <c r="L459" s="170"/>
      <c r="M459" s="175"/>
      <c r="N459" s="176"/>
      <c r="O459" s="176"/>
      <c r="P459" s="176"/>
      <c r="Q459" s="176"/>
      <c r="R459" s="176"/>
      <c r="S459" s="176"/>
      <c r="T459" s="177"/>
      <c r="AT459" s="171" t="s">
        <v>162</v>
      </c>
      <c r="AU459" s="171" t="s">
        <v>82</v>
      </c>
      <c r="AV459" s="13" t="s">
        <v>82</v>
      </c>
      <c r="AW459" s="13" t="s">
        <v>34</v>
      </c>
      <c r="AX459" s="13" t="s">
        <v>72</v>
      </c>
      <c r="AY459" s="171" t="s">
        <v>150</v>
      </c>
    </row>
    <row r="460" spans="1:65" s="13" customFormat="1" ht="11.25">
      <c r="B460" s="170"/>
      <c r="D460" s="166" t="s">
        <v>162</v>
      </c>
      <c r="E460" s="171" t="s">
        <v>3</v>
      </c>
      <c r="F460" s="172" t="s">
        <v>337</v>
      </c>
      <c r="H460" s="173">
        <v>15.4</v>
      </c>
      <c r="I460" s="174"/>
      <c r="L460" s="170"/>
      <c r="M460" s="175"/>
      <c r="N460" s="176"/>
      <c r="O460" s="176"/>
      <c r="P460" s="176"/>
      <c r="Q460" s="176"/>
      <c r="R460" s="176"/>
      <c r="S460" s="176"/>
      <c r="T460" s="177"/>
      <c r="AT460" s="171" t="s">
        <v>162</v>
      </c>
      <c r="AU460" s="171" t="s">
        <v>82</v>
      </c>
      <c r="AV460" s="13" t="s">
        <v>82</v>
      </c>
      <c r="AW460" s="13" t="s">
        <v>34</v>
      </c>
      <c r="AX460" s="13" t="s">
        <v>72</v>
      </c>
      <c r="AY460" s="171" t="s">
        <v>150</v>
      </c>
    </row>
    <row r="461" spans="1:65" s="13" customFormat="1" ht="11.25">
      <c r="B461" s="170"/>
      <c r="D461" s="166" t="s">
        <v>162</v>
      </c>
      <c r="E461" s="171" t="s">
        <v>3</v>
      </c>
      <c r="F461" s="172" t="s">
        <v>338</v>
      </c>
      <c r="H461" s="173">
        <v>10.8</v>
      </c>
      <c r="I461" s="174"/>
      <c r="L461" s="170"/>
      <c r="M461" s="175"/>
      <c r="N461" s="176"/>
      <c r="O461" s="176"/>
      <c r="P461" s="176"/>
      <c r="Q461" s="176"/>
      <c r="R461" s="176"/>
      <c r="S461" s="176"/>
      <c r="T461" s="177"/>
      <c r="AT461" s="171" t="s">
        <v>162</v>
      </c>
      <c r="AU461" s="171" t="s">
        <v>82</v>
      </c>
      <c r="AV461" s="13" t="s">
        <v>82</v>
      </c>
      <c r="AW461" s="13" t="s">
        <v>34</v>
      </c>
      <c r="AX461" s="13" t="s">
        <v>72</v>
      </c>
      <c r="AY461" s="171" t="s">
        <v>150</v>
      </c>
    </row>
    <row r="462" spans="1:65" s="13" customFormat="1" ht="11.25">
      <c r="B462" s="170"/>
      <c r="D462" s="166" t="s">
        <v>162</v>
      </c>
      <c r="E462" s="171" t="s">
        <v>3</v>
      </c>
      <c r="F462" s="172" t="s">
        <v>339</v>
      </c>
      <c r="H462" s="173">
        <v>14.64</v>
      </c>
      <c r="I462" s="174"/>
      <c r="L462" s="170"/>
      <c r="M462" s="175"/>
      <c r="N462" s="176"/>
      <c r="O462" s="176"/>
      <c r="P462" s="176"/>
      <c r="Q462" s="176"/>
      <c r="R462" s="176"/>
      <c r="S462" s="176"/>
      <c r="T462" s="177"/>
      <c r="AT462" s="171" t="s">
        <v>162</v>
      </c>
      <c r="AU462" s="171" t="s">
        <v>82</v>
      </c>
      <c r="AV462" s="13" t="s">
        <v>82</v>
      </c>
      <c r="AW462" s="13" t="s">
        <v>34</v>
      </c>
      <c r="AX462" s="13" t="s">
        <v>72</v>
      </c>
      <c r="AY462" s="171" t="s">
        <v>150</v>
      </c>
    </row>
    <row r="463" spans="1:65" s="13" customFormat="1" ht="11.25">
      <c r="B463" s="170"/>
      <c r="D463" s="166" t="s">
        <v>162</v>
      </c>
      <c r="E463" s="171" t="s">
        <v>3</v>
      </c>
      <c r="F463" s="172" t="s">
        <v>340</v>
      </c>
      <c r="H463" s="173">
        <v>11.4</v>
      </c>
      <c r="I463" s="174"/>
      <c r="L463" s="170"/>
      <c r="M463" s="175"/>
      <c r="N463" s="176"/>
      <c r="O463" s="176"/>
      <c r="P463" s="176"/>
      <c r="Q463" s="176"/>
      <c r="R463" s="176"/>
      <c r="S463" s="176"/>
      <c r="T463" s="177"/>
      <c r="AT463" s="171" t="s">
        <v>162</v>
      </c>
      <c r="AU463" s="171" t="s">
        <v>82</v>
      </c>
      <c r="AV463" s="13" t="s">
        <v>82</v>
      </c>
      <c r="AW463" s="13" t="s">
        <v>34</v>
      </c>
      <c r="AX463" s="13" t="s">
        <v>72</v>
      </c>
      <c r="AY463" s="171" t="s">
        <v>150</v>
      </c>
    </row>
    <row r="464" spans="1:65" s="13" customFormat="1" ht="11.25">
      <c r="B464" s="170"/>
      <c r="D464" s="166" t="s">
        <v>162</v>
      </c>
      <c r="E464" s="171" t="s">
        <v>3</v>
      </c>
      <c r="F464" s="172" t="s">
        <v>341</v>
      </c>
      <c r="H464" s="173">
        <v>14.4</v>
      </c>
      <c r="I464" s="174"/>
      <c r="L464" s="170"/>
      <c r="M464" s="175"/>
      <c r="N464" s="176"/>
      <c r="O464" s="176"/>
      <c r="P464" s="176"/>
      <c r="Q464" s="176"/>
      <c r="R464" s="176"/>
      <c r="S464" s="176"/>
      <c r="T464" s="177"/>
      <c r="AT464" s="171" t="s">
        <v>162</v>
      </c>
      <c r="AU464" s="171" t="s">
        <v>82</v>
      </c>
      <c r="AV464" s="13" t="s">
        <v>82</v>
      </c>
      <c r="AW464" s="13" t="s">
        <v>34</v>
      </c>
      <c r="AX464" s="13" t="s">
        <v>72</v>
      </c>
      <c r="AY464" s="171" t="s">
        <v>150</v>
      </c>
    </row>
    <row r="465" spans="1:65" s="13" customFormat="1" ht="11.25">
      <c r="B465" s="170"/>
      <c r="D465" s="166" t="s">
        <v>162</v>
      </c>
      <c r="E465" s="171" t="s">
        <v>3</v>
      </c>
      <c r="F465" s="172" t="s">
        <v>342</v>
      </c>
      <c r="H465" s="173">
        <v>16.8</v>
      </c>
      <c r="I465" s="174"/>
      <c r="L465" s="170"/>
      <c r="M465" s="175"/>
      <c r="N465" s="176"/>
      <c r="O465" s="176"/>
      <c r="P465" s="176"/>
      <c r="Q465" s="176"/>
      <c r="R465" s="176"/>
      <c r="S465" s="176"/>
      <c r="T465" s="177"/>
      <c r="AT465" s="171" t="s">
        <v>162</v>
      </c>
      <c r="AU465" s="171" t="s">
        <v>82</v>
      </c>
      <c r="AV465" s="13" t="s">
        <v>82</v>
      </c>
      <c r="AW465" s="13" t="s">
        <v>34</v>
      </c>
      <c r="AX465" s="13" t="s">
        <v>72</v>
      </c>
      <c r="AY465" s="171" t="s">
        <v>150</v>
      </c>
    </row>
    <row r="466" spans="1:65" s="13" customFormat="1" ht="11.25">
      <c r="B466" s="170"/>
      <c r="D466" s="166" t="s">
        <v>162</v>
      </c>
      <c r="E466" s="171" t="s">
        <v>3</v>
      </c>
      <c r="F466" s="172" t="s">
        <v>343</v>
      </c>
      <c r="H466" s="173">
        <v>25.6</v>
      </c>
      <c r="I466" s="174"/>
      <c r="L466" s="170"/>
      <c r="M466" s="175"/>
      <c r="N466" s="176"/>
      <c r="O466" s="176"/>
      <c r="P466" s="176"/>
      <c r="Q466" s="176"/>
      <c r="R466" s="176"/>
      <c r="S466" s="176"/>
      <c r="T466" s="177"/>
      <c r="AT466" s="171" t="s">
        <v>162</v>
      </c>
      <c r="AU466" s="171" t="s">
        <v>82</v>
      </c>
      <c r="AV466" s="13" t="s">
        <v>82</v>
      </c>
      <c r="AW466" s="13" t="s">
        <v>34</v>
      </c>
      <c r="AX466" s="13" t="s">
        <v>72</v>
      </c>
      <c r="AY466" s="171" t="s">
        <v>150</v>
      </c>
    </row>
    <row r="467" spans="1:65" s="13" customFormat="1" ht="11.25">
      <c r="B467" s="170"/>
      <c r="D467" s="166" t="s">
        <v>162</v>
      </c>
      <c r="E467" s="171" t="s">
        <v>3</v>
      </c>
      <c r="F467" s="172" t="s">
        <v>344</v>
      </c>
      <c r="H467" s="173">
        <v>66.709999999999994</v>
      </c>
      <c r="I467" s="174"/>
      <c r="L467" s="170"/>
      <c r="M467" s="175"/>
      <c r="N467" s="176"/>
      <c r="O467" s="176"/>
      <c r="P467" s="176"/>
      <c r="Q467" s="176"/>
      <c r="R467" s="176"/>
      <c r="S467" s="176"/>
      <c r="T467" s="177"/>
      <c r="AT467" s="171" t="s">
        <v>162</v>
      </c>
      <c r="AU467" s="171" t="s">
        <v>82</v>
      </c>
      <c r="AV467" s="13" t="s">
        <v>82</v>
      </c>
      <c r="AW467" s="13" t="s">
        <v>34</v>
      </c>
      <c r="AX467" s="13" t="s">
        <v>72</v>
      </c>
      <c r="AY467" s="171" t="s">
        <v>150</v>
      </c>
    </row>
    <row r="468" spans="1:65" s="13" customFormat="1" ht="11.25">
      <c r="B468" s="170"/>
      <c r="D468" s="166" t="s">
        <v>162</v>
      </c>
      <c r="E468" s="171" t="s">
        <v>3</v>
      </c>
      <c r="F468" s="172" t="s">
        <v>229</v>
      </c>
      <c r="H468" s="173">
        <v>-2.2000000000000002</v>
      </c>
      <c r="I468" s="174"/>
      <c r="L468" s="170"/>
      <c r="M468" s="175"/>
      <c r="N468" s="176"/>
      <c r="O468" s="176"/>
      <c r="P468" s="176"/>
      <c r="Q468" s="176"/>
      <c r="R468" s="176"/>
      <c r="S468" s="176"/>
      <c r="T468" s="177"/>
      <c r="AT468" s="171" t="s">
        <v>162</v>
      </c>
      <c r="AU468" s="171" t="s">
        <v>82</v>
      </c>
      <c r="AV468" s="13" t="s">
        <v>82</v>
      </c>
      <c r="AW468" s="13" t="s">
        <v>34</v>
      </c>
      <c r="AX468" s="13" t="s">
        <v>72</v>
      </c>
      <c r="AY468" s="171" t="s">
        <v>150</v>
      </c>
    </row>
    <row r="469" spans="1:65" s="13" customFormat="1" ht="11.25">
      <c r="B469" s="170"/>
      <c r="D469" s="166" t="s">
        <v>162</v>
      </c>
      <c r="E469" s="171" t="s">
        <v>3</v>
      </c>
      <c r="F469" s="172" t="s">
        <v>276</v>
      </c>
      <c r="H469" s="173">
        <v>-1.32</v>
      </c>
      <c r="I469" s="174"/>
      <c r="L469" s="170"/>
      <c r="M469" s="175"/>
      <c r="N469" s="176"/>
      <c r="O469" s="176"/>
      <c r="P469" s="176"/>
      <c r="Q469" s="176"/>
      <c r="R469" s="176"/>
      <c r="S469" s="176"/>
      <c r="T469" s="177"/>
      <c r="AT469" s="171" t="s">
        <v>162</v>
      </c>
      <c r="AU469" s="171" t="s">
        <v>82</v>
      </c>
      <c r="AV469" s="13" t="s">
        <v>82</v>
      </c>
      <c r="AW469" s="13" t="s">
        <v>34</v>
      </c>
      <c r="AX469" s="13" t="s">
        <v>72</v>
      </c>
      <c r="AY469" s="171" t="s">
        <v>150</v>
      </c>
    </row>
    <row r="470" spans="1:65" s="14" customFormat="1" ht="11.25">
      <c r="B470" s="188"/>
      <c r="D470" s="166" t="s">
        <v>162</v>
      </c>
      <c r="E470" s="189" t="s">
        <v>3</v>
      </c>
      <c r="F470" s="190" t="s">
        <v>181</v>
      </c>
      <c r="H470" s="191">
        <v>287.64000000000004</v>
      </c>
      <c r="I470" s="192"/>
      <c r="L470" s="188"/>
      <c r="M470" s="193"/>
      <c r="N470" s="194"/>
      <c r="O470" s="194"/>
      <c r="P470" s="194"/>
      <c r="Q470" s="194"/>
      <c r="R470" s="194"/>
      <c r="S470" s="194"/>
      <c r="T470" s="195"/>
      <c r="AT470" s="189" t="s">
        <v>162</v>
      </c>
      <c r="AU470" s="189" t="s">
        <v>82</v>
      </c>
      <c r="AV470" s="14" t="s">
        <v>158</v>
      </c>
      <c r="AW470" s="14" t="s">
        <v>34</v>
      </c>
      <c r="AX470" s="14" t="s">
        <v>80</v>
      </c>
      <c r="AY470" s="189" t="s">
        <v>150</v>
      </c>
    </row>
    <row r="471" spans="1:65" s="2" customFormat="1" ht="36" customHeight="1">
      <c r="A471" s="33"/>
      <c r="B471" s="152"/>
      <c r="C471" s="153" t="s">
        <v>501</v>
      </c>
      <c r="D471" s="153" t="s">
        <v>153</v>
      </c>
      <c r="E471" s="154" t="s">
        <v>502</v>
      </c>
      <c r="F471" s="155" t="s">
        <v>503</v>
      </c>
      <c r="G471" s="156" t="s">
        <v>200</v>
      </c>
      <c r="H471" s="157">
        <v>1434.828</v>
      </c>
      <c r="I471" s="158"/>
      <c r="J471" s="159">
        <f>ROUND(I471*H471,2)</f>
        <v>0</v>
      </c>
      <c r="K471" s="155" t="s">
        <v>157</v>
      </c>
      <c r="L471" s="34"/>
      <c r="M471" s="160" t="s">
        <v>3</v>
      </c>
      <c r="N471" s="161" t="s">
        <v>43</v>
      </c>
      <c r="O471" s="54"/>
      <c r="P471" s="162">
        <f>O471*H471</f>
        <v>0</v>
      </c>
      <c r="Q471" s="162">
        <v>0</v>
      </c>
      <c r="R471" s="162">
        <f>Q471*H471</f>
        <v>0</v>
      </c>
      <c r="S471" s="162">
        <v>4.5999999999999999E-2</v>
      </c>
      <c r="T471" s="163">
        <f>S471*H471</f>
        <v>66.002088000000001</v>
      </c>
      <c r="U471" s="33"/>
      <c r="V471" s="33"/>
      <c r="W471" s="33"/>
      <c r="X471" s="33"/>
      <c r="Y471" s="33"/>
      <c r="Z471" s="33"/>
      <c r="AA471" s="33"/>
      <c r="AB471" s="33"/>
      <c r="AC471" s="33"/>
      <c r="AD471" s="33"/>
      <c r="AE471" s="33"/>
      <c r="AR471" s="164" t="s">
        <v>158</v>
      </c>
      <c r="AT471" s="164" t="s">
        <v>153</v>
      </c>
      <c r="AU471" s="164" t="s">
        <v>82</v>
      </c>
      <c r="AY471" s="18" t="s">
        <v>150</v>
      </c>
      <c r="BE471" s="165">
        <f>IF(N471="základní",J471,0)</f>
        <v>0</v>
      </c>
      <c r="BF471" s="165">
        <f>IF(N471="snížená",J471,0)</f>
        <v>0</v>
      </c>
      <c r="BG471" s="165">
        <f>IF(N471="zákl. přenesená",J471,0)</f>
        <v>0</v>
      </c>
      <c r="BH471" s="165">
        <f>IF(N471="sníž. přenesená",J471,0)</f>
        <v>0</v>
      </c>
      <c r="BI471" s="165">
        <f>IF(N471="nulová",J471,0)</f>
        <v>0</v>
      </c>
      <c r="BJ471" s="18" t="s">
        <v>80</v>
      </c>
      <c r="BK471" s="165">
        <f>ROUND(I471*H471,2)</f>
        <v>0</v>
      </c>
      <c r="BL471" s="18" t="s">
        <v>158</v>
      </c>
      <c r="BM471" s="164" t="s">
        <v>504</v>
      </c>
    </row>
    <row r="472" spans="1:65" s="2" customFormat="1" ht="39">
      <c r="A472" s="33"/>
      <c r="B472" s="34"/>
      <c r="C472" s="33"/>
      <c r="D472" s="166" t="s">
        <v>160</v>
      </c>
      <c r="E472" s="33"/>
      <c r="F472" s="167" t="s">
        <v>500</v>
      </c>
      <c r="G472" s="33"/>
      <c r="H472" s="33"/>
      <c r="I472" s="92"/>
      <c r="J472" s="33"/>
      <c r="K472" s="33"/>
      <c r="L472" s="34"/>
      <c r="M472" s="168"/>
      <c r="N472" s="169"/>
      <c r="O472" s="54"/>
      <c r="P472" s="54"/>
      <c r="Q472" s="54"/>
      <c r="R472" s="54"/>
      <c r="S472" s="54"/>
      <c r="T472" s="55"/>
      <c r="U472" s="33"/>
      <c r="V472" s="33"/>
      <c r="W472" s="33"/>
      <c r="X472" s="33"/>
      <c r="Y472" s="33"/>
      <c r="Z472" s="33"/>
      <c r="AA472" s="33"/>
      <c r="AB472" s="33"/>
      <c r="AC472" s="33"/>
      <c r="AD472" s="33"/>
      <c r="AE472" s="33"/>
      <c r="AT472" s="18" t="s">
        <v>160</v>
      </c>
      <c r="AU472" s="18" t="s">
        <v>82</v>
      </c>
    </row>
    <row r="473" spans="1:65" s="13" customFormat="1" ht="11.25">
      <c r="B473" s="170"/>
      <c r="D473" s="166" t="s">
        <v>162</v>
      </c>
      <c r="E473" s="171" t="s">
        <v>3</v>
      </c>
      <c r="F473" s="172" t="s">
        <v>228</v>
      </c>
      <c r="H473" s="173">
        <v>59.5</v>
      </c>
      <c r="I473" s="174"/>
      <c r="L473" s="170"/>
      <c r="M473" s="175"/>
      <c r="N473" s="176"/>
      <c r="O473" s="176"/>
      <c r="P473" s="176"/>
      <c r="Q473" s="176"/>
      <c r="R473" s="176"/>
      <c r="S473" s="176"/>
      <c r="T473" s="177"/>
      <c r="AT473" s="171" t="s">
        <v>162</v>
      </c>
      <c r="AU473" s="171" t="s">
        <v>82</v>
      </c>
      <c r="AV473" s="13" t="s">
        <v>82</v>
      </c>
      <c r="AW473" s="13" t="s">
        <v>34</v>
      </c>
      <c r="AX473" s="13" t="s">
        <v>72</v>
      </c>
      <c r="AY473" s="171" t="s">
        <v>150</v>
      </c>
    </row>
    <row r="474" spans="1:65" s="13" customFormat="1" ht="11.25">
      <c r="B474" s="170"/>
      <c r="D474" s="166" t="s">
        <v>162</v>
      </c>
      <c r="E474" s="171" t="s">
        <v>3</v>
      </c>
      <c r="F474" s="172" t="s">
        <v>229</v>
      </c>
      <c r="H474" s="173">
        <v>-2.2000000000000002</v>
      </c>
      <c r="I474" s="174"/>
      <c r="L474" s="170"/>
      <c r="M474" s="175"/>
      <c r="N474" s="176"/>
      <c r="O474" s="176"/>
      <c r="P474" s="176"/>
      <c r="Q474" s="176"/>
      <c r="R474" s="176"/>
      <c r="S474" s="176"/>
      <c r="T474" s="177"/>
      <c r="AT474" s="171" t="s">
        <v>162</v>
      </c>
      <c r="AU474" s="171" t="s">
        <v>82</v>
      </c>
      <c r="AV474" s="13" t="s">
        <v>82</v>
      </c>
      <c r="AW474" s="13" t="s">
        <v>34</v>
      </c>
      <c r="AX474" s="13" t="s">
        <v>72</v>
      </c>
      <c r="AY474" s="171" t="s">
        <v>150</v>
      </c>
    </row>
    <row r="475" spans="1:65" s="13" customFormat="1" ht="11.25">
      <c r="B475" s="170"/>
      <c r="D475" s="166" t="s">
        <v>162</v>
      </c>
      <c r="E475" s="171" t="s">
        <v>3</v>
      </c>
      <c r="F475" s="172" t="s">
        <v>230</v>
      </c>
      <c r="H475" s="173">
        <v>-3.39</v>
      </c>
      <c r="I475" s="174"/>
      <c r="L475" s="170"/>
      <c r="M475" s="175"/>
      <c r="N475" s="176"/>
      <c r="O475" s="176"/>
      <c r="P475" s="176"/>
      <c r="Q475" s="176"/>
      <c r="R475" s="176"/>
      <c r="S475" s="176"/>
      <c r="T475" s="177"/>
      <c r="AT475" s="171" t="s">
        <v>162</v>
      </c>
      <c r="AU475" s="171" t="s">
        <v>82</v>
      </c>
      <c r="AV475" s="13" t="s">
        <v>82</v>
      </c>
      <c r="AW475" s="13" t="s">
        <v>34</v>
      </c>
      <c r="AX475" s="13" t="s">
        <v>72</v>
      </c>
      <c r="AY475" s="171" t="s">
        <v>150</v>
      </c>
    </row>
    <row r="476" spans="1:65" s="13" customFormat="1" ht="11.25">
      <c r="B476" s="170"/>
      <c r="D476" s="166" t="s">
        <v>162</v>
      </c>
      <c r="E476" s="171" t="s">
        <v>3</v>
      </c>
      <c r="F476" s="172" t="s">
        <v>231</v>
      </c>
      <c r="H476" s="173">
        <v>50.05</v>
      </c>
      <c r="I476" s="174"/>
      <c r="L476" s="170"/>
      <c r="M476" s="175"/>
      <c r="N476" s="176"/>
      <c r="O476" s="176"/>
      <c r="P476" s="176"/>
      <c r="Q476" s="176"/>
      <c r="R476" s="176"/>
      <c r="S476" s="176"/>
      <c r="T476" s="177"/>
      <c r="AT476" s="171" t="s">
        <v>162</v>
      </c>
      <c r="AU476" s="171" t="s">
        <v>82</v>
      </c>
      <c r="AV476" s="13" t="s">
        <v>82</v>
      </c>
      <c r="AW476" s="13" t="s">
        <v>34</v>
      </c>
      <c r="AX476" s="13" t="s">
        <v>72</v>
      </c>
      <c r="AY476" s="171" t="s">
        <v>150</v>
      </c>
    </row>
    <row r="477" spans="1:65" s="13" customFormat="1" ht="11.25">
      <c r="B477" s="170"/>
      <c r="D477" s="166" t="s">
        <v>162</v>
      </c>
      <c r="E477" s="171" t="s">
        <v>3</v>
      </c>
      <c r="F477" s="172" t="s">
        <v>229</v>
      </c>
      <c r="H477" s="173">
        <v>-2.2000000000000002</v>
      </c>
      <c r="I477" s="174"/>
      <c r="L477" s="170"/>
      <c r="M477" s="175"/>
      <c r="N477" s="176"/>
      <c r="O477" s="176"/>
      <c r="P477" s="176"/>
      <c r="Q477" s="176"/>
      <c r="R477" s="176"/>
      <c r="S477" s="176"/>
      <c r="T477" s="177"/>
      <c r="AT477" s="171" t="s">
        <v>162</v>
      </c>
      <c r="AU477" s="171" t="s">
        <v>82</v>
      </c>
      <c r="AV477" s="13" t="s">
        <v>82</v>
      </c>
      <c r="AW477" s="13" t="s">
        <v>34</v>
      </c>
      <c r="AX477" s="13" t="s">
        <v>72</v>
      </c>
      <c r="AY477" s="171" t="s">
        <v>150</v>
      </c>
    </row>
    <row r="478" spans="1:65" s="13" customFormat="1" ht="11.25">
      <c r="B478" s="170"/>
      <c r="D478" s="166" t="s">
        <v>162</v>
      </c>
      <c r="E478" s="171" t="s">
        <v>3</v>
      </c>
      <c r="F478" s="172" t="s">
        <v>230</v>
      </c>
      <c r="H478" s="173">
        <v>-3.39</v>
      </c>
      <c r="I478" s="174"/>
      <c r="L478" s="170"/>
      <c r="M478" s="175"/>
      <c r="N478" s="176"/>
      <c r="O478" s="176"/>
      <c r="P478" s="176"/>
      <c r="Q478" s="176"/>
      <c r="R478" s="176"/>
      <c r="S478" s="176"/>
      <c r="T478" s="177"/>
      <c r="AT478" s="171" t="s">
        <v>162</v>
      </c>
      <c r="AU478" s="171" t="s">
        <v>82</v>
      </c>
      <c r="AV478" s="13" t="s">
        <v>82</v>
      </c>
      <c r="AW478" s="13" t="s">
        <v>34</v>
      </c>
      <c r="AX478" s="13" t="s">
        <v>72</v>
      </c>
      <c r="AY478" s="171" t="s">
        <v>150</v>
      </c>
    </row>
    <row r="479" spans="1:65" s="13" customFormat="1" ht="11.25">
      <c r="B479" s="170"/>
      <c r="D479" s="166" t="s">
        <v>162</v>
      </c>
      <c r="E479" s="171" t="s">
        <v>3</v>
      </c>
      <c r="F479" s="172" t="s">
        <v>232</v>
      </c>
      <c r="H479" s="173">
        <v>17.850000000000001</v>
      </c>
      <c r="I479" s="174"/>
      <c r="L479" s="170"/>
      <c r="M479" s="175"/>
      <c r="N479" s="176"/>
      <c r="O479" s="176"/>
      <c r="P479" s="176"/>
      <c r="Q479" s="176"/>
      <c r="R479" s="176"/>
      <c r="S479" s="176"/>
      <c r="T479" s="177"/>
      <c r="AT479" s="171" t="s">
        <v>162</v>
      </c>
      <c r="AU479" s="171" t="s">
        <v>82</v>
      </c>
      <c r="AV479" s="13" t="s">
        <v>82</v>
      </c>
      <c r="AW479" s="13" t="s">
        <v>34</v>
      </c>
      <c r="AX479" s="13" t="s">
        <v>72</v>
      </c>
      <c r="AY479" s="171" t="s">
        <v>150</v>
      </c>
    </row>
    <row r="480" spans="1:65" s="13" customFormat="1" ht="11.25">
      <c r="B480" s="170"/>
      <c r="D480" s="166" t="s">
        <v>162</v>
      </c>
      <c r="E480" s="171" t="s">
        <v>3</v>
      </c>
      <c r="F480" s="172" t="s">
        <v>233</v>
      </c>
      <c r="H480" s="173">
        <v>-1.2</v>
      </c>
      <c r="I480" s="174"/>
      <c r="L480" s="170"/>
      <c r="M480" s="175"/>
      <c r="N480" s="176"/>
      <c r="O480" s="176"/>
      <c r="P480" s="176"/>
      <c r="Q480" s="176"/>
      <c r="R480" s="176"/>
      <c r="S480" s="176"/>
      <c r="T480" s="177"/>
      <c r="AT480" s="171" t="s">
        <v>162</v>
      </c>
      <c r="AU480" s="171" t="s">
        <v>82</v>
      </c>
      <c r="AV480" s="13" t="s">
        <v>82</v>
      </c>
      <c r="AW480" s="13" t="s">
        <v>34</v>
      </c>
      <c r="AX480" s="13" t="s">
        <v>72</v>
      </c>
      <c r="AY480" s="171" t="s">
        <v>150</v>
      </c>
    </row>
    <row r="481" spans="2:51" s="13" customFormat="1" ht="11.25">
      <c r="B481" s="170"/>
      <c r="D481" s="166" t="s">
        <v>162</v>
      </c>
      <c r="E481" s="171" t="s">
        <v>3</v>
      </c>
      <c r="F481" s="172" t="s">
        <v>232</v>
      </c>
      <c r="H481" s="173">
        <v>17.850000000000001</v>
      </c>
      <c r="I481" s="174"/>
      <c r="L481" s="170"/>
      <c r="M481" s="175"/>
      <c r="N481" s="176"/>
      <c r="O481" s="176"/>
      <c r="P481" s="176"/>
      <c r="Q481" s="176"/>
      <c r="R481" s="176"/>
      <c r="S481" s="176"/>
      <c r="T481" s="177"/>
      <c r="AT481" s="171" t="s">
        <v>162</v>
      </c>
      <c r="AU481" s="171" t="s">
        <v>82</v>
      </c>
      <c r="AV481" s="13" t="s">
        <v>82</v>
      </c>
      <c r="AW481" s="13" t="s">
        <v>34</v>
      </c>
      <c r="AX481" s="13" t="s">
        <v>72</v>
      </c>
      <c r="AY481" s="171" t="s">
        <v>150</v>
      </c>
    </row>
    <row r="482" spans="2:51" s="13" customFormat="1" ht="11.25">
      <c r="B482" s="170"/>
      <c r="D482" s="166" t="s">
        <v>162</v>
      </c>
      <c r="E482" s="171" t="s">
        <v>3</v>
      </c>
      <c r="F482" s="172" t="s">
        <v>233</v>
      </c>
      <c r="H482" s="173">
        <v>-1.2</v>
      </c>
      <c r="I482" s="174"/>
      <c r="L482" s="170"/>
      <c r="M482" s="175"/>
      <c r="N482" s="176"/>
      <c r="O482" s="176"/>
      <c r="P482" s="176"/>
      <c r="Q482" s="176"/>
      <c r="R482" s="176"/>
      <c r="S482" s="176"/>
      <c r="T482" s="177"/>
      <c r="AT482" s="171" t="s">
        <v>162</v>
      </c>
      <c r="AU482" s="171" t="s">
        <v>82</v>
      </c>
      <c r="AV482" s="13" t="s">
        <v>82</v>
      </c>
      <c r="AW482" s="13" t="s">
        <v>34</v>
      </c>
      <c r="AX482" s="13" t="s">
        <v>72</v>
      </c>
      <c r="AY482" s="171" t="s">
        <v>150</v>
      </c>
    </row>
    <row r="483" spans="2:51" s="13" customFormat="1" ht="11.25">
      <c r="B483" s="170"/>
      <c r="D483" s="166" t="s">
        <v>162</v>
      </c>
      <c r="E483" s="171" t="s">
        <v>3</v>
      </c>
      <c r="F483" s="172" t="s">
        <v>232</v>
      </c>
      <c r="H483" s="173">
        <v>17.850000000000001</v>
      </c>
      <c r="I483" s="174"/>
      <c r="L483" s="170"/>
      <c r="M483" s="175"/>
      <c r="N483" s="176"/>
      <c r="O483" s="176"/>
      <c r="P483" s="176"/>
      <c r="Q483" s="176"/>
      <c r="R483" s="176"/>
      <c r="S483" s="176"/>
      <c r="T483" s="177"/>
      <c r="AT483" s="171" t="s">
        <v>162</v>
      </c>
      <c r="AU483" s="171" t="s">
        <v>82</v>
      </c>
      <c r="AV483" s="13" t="s">
        <v>82</v>
      </c>
      <c r="AW483" s="13" t="s">
        <v>34</v>
      </c>
      <c r="AX483" s="13" t="s">
        <v>72</v>
      </c>
      <c r="AY483" s="171" t="s">
        <v>150</v>
      </c>
    </row>
    <row r="484" spans="2:51" s="13" customFormat="1" ht="11.25">
      <c r="B484" s="170"/>
      <c r="D484" s="166" t="s">
        <v>162</v>
      </c>
      <c r="E484" s="171" t="s">
        <v>3</v>
      </c>
      <c r="F484" s="172" t="s">
        <v>233</v>
      </c>
      <c r="H484" s="173">
        <v>-1.2</v>
      </c>
      <c r="I484" s="174"/>
      <c r="L484" s="170"/>
      <c r="M484" s="175"/>
      <c r="N484" s="176"/>
      <c r="O484" s="176"/>
      <c r="P484" s="176"/>
      <c r="Q484" s="176"/>
      <c r="R484" s="176"/>
      <c r="S484" s="176"/>
      <c r="T484" s="177"/>
      <c r="AT484" s="171" t="s">
        <v>162</v>
      </c>
      <c r="AU484" s="171" t="s">
        <v>82</v>
      </c>
      <c r="AV484" s="13" t="s">
        <v>82</v>
      </c>
      <c r="AW484" s="13" t="s">
        <v>34</v>
      </c>
      <c r="AX484" s="13" t="s">
        <v>72</v>
      </c>
      <c r="AY484" s="171" t="s">
        <v>150</v>
      </c>
    </row>
    <row r="485" spans="2:51" s="13" customFormat="1" ht="11.25">
      <c r="B485" s="170"/>
      <c r="D485" s="166" t="s">
        <v>162</v>
      </c>
      <c r="E485" s="171" t="s">
        <v>3</v>
      </c>
      <c r="F485" s="172" t="s">
        <v>234</v>
      </c>
      <c r="H485" s="173">
        <v>-1.4</v>
      </c>
      <c r="I485" s="174"/>
      <c r="L485" s="170"/>
      <c r="M485" s="175"/>
      <c r="N485" s="176"/>
      <c r="O485" s="176"/>
      <c r="P485" s="176"/>
      <c r="Q485" s="176"/>
      <c r="R485" s="176"/>
      <c r="S485" s="176"/>
      <c r="T485" s="177"/>
      <c r="AT485" s="171" t="s">
        <v>162</v>
      </c>
      <c r="AU485" s="171" t="s">
        <v>82</v>
      </c>
      <c r="AV485" s="13" t="s">
        <v>82</v>
      </c>
      <c r="AW485" s="13" t="s">
        <v>34</v>
      </c>
      <c r="AX485" s="13" t="s">
        <v>72</v>
      </c>
      <c r="AY485" s="171" t="s">
        <v>150</v>
      </c>
    </row>
    <row r="486" spans="2:51" s="13" customFormat="1" ht="11.25">
      <c r="B486" s="170"/>
      <c r="D486" s="166" t="s">
        <v>162</v>
      </c>
      <c r="E486" s="171" t="s">
        <v>3</v>
      </c>
      <c r="F486" s="172" t="s">
        <v>232</v>
      </c>
      <c r="H486" s="173">
        <v>17.850000000000001</v>
      </c>
      <c r="I486" s="174"/>
      <c r="L486" s="170"/>
      <c r="M486" s="175"/>
      <c r="N486" s="176"/>
      <c r="O486" s="176"/>
      <c r="P486" s="176"/>
      <c r="Q486" s="176"/>
      <c r="R486" s="176"/>
      <c r="S486" s="176"/>
      <c r="T486" s="177"/>
      <c r="AT486" s="171" t="s">
        <v>162</v>
      </c>
      <c r="AU486" s="171" t="s">
        <v>82</v>
      </c>
      <c r="AV486" s="13" t="s">
        <v>82</v>
      </c>
      <c r="AW486" s="13" t="s">
        <v>34</v>
      </c>
      <c r="AX486" s="13" t="s">
        <v>72</v>
      </c>
      <c r="AY486" s="171" t="s">
        <v>150</v>
      </c>
    </row>
    <row r="487" spans="2:51" s="13" customFormat="1" ht="11.25">
      <c r="B487" s="170"/>
      <c r="D487" s="166" t="s">
        <v>162</v>
      </c>
      <c r="E487" s="171" t="s">
        <v>3</v>
      </c>
      <c r="F487" s="172" t="s">
        <v>233</v>
      </c>
      <c r="H487" s="173">
        <v>-1.2</v>
      </c>
      <c r="I487" s="174"/>
      <c r="L487" s="170"/>
      <c r="M487" s="175"/>
      <c r="N487" s="176"/>
      <c r="O487" s="176"/>
      <c r="P487" s="176"/>
      <c r="Q487" s="176"/>
      <c r="R487" s="176"/>
      <c r="S487" s="176"/>
      <c r="T487" s="177"/>
      <c r="AT487" s="171" t="s">
        <v>162</v>
      </c>
      <c r="AU487" s="171" t="s">
        <v>82</v>
      </c>
      <c r="AV487" s="13" t="s">
        <v>82</v>
      </c>
      <c r="AW487" s="13" t="s">
        <v>34</v>
      </c>
      <c r="AX487" s="13" t="s">
        <v>72</v>
      </c>
      <c r="AY487" s="171" t="s">
        <v>150</v>
      </c>
    </row>
    <row r="488" spans="2:51" s="13" customFormat="1" ht="11.25">
      <c r="B488" s="170"/>
      <c r="D488" s="166" t="s">
        <v>162</v>
      </c>
      <c r="E488" s="171" t="s">
        <v>3</v>
      </c>
      <c r="F488" s="172" t="s">
        <v>234</v>
      </c>
      <c r="H488" s="173">
        <v>-1.4</v>
      </c>
      <c r="I488" s="174"/>
      <c r="L488" s="170"/>
      <c r="M488" s="175"/>
      <c r="N488" s="176"/>
      <c r="O488" s="176"/>
      <c r="P488" s="176"/>
      <c r="Q488" s="176"/>
      <c r="R488" s="176"/>
      <c r="S488" s="176"/>
      <c r="T488" s="177"/>
      <c r="AT488" s="171" t="s">
        <v>162</v>
      </c>
      <c r="AU488" s="171" t="s">
        <v>82</v>
      </c>
      <c r="AV488" s="13" t="s">
        <v>82</v>
      </c>
      <c r="AW488" s="13" t="s">
        <v>34</v>
      </c>
      <c r="AX488" s="13" t="s">
        <v>72</v>
      </c>
      <c r="AY488" s="171" t="s">
        <v>150</v>
      </c>
    </row>
    <row r="489" spans="2:51" s="13" customFormat="1" ht="11.25">
      <c r="B489" s="170"/>
      <c r="D489" s="166" t="s">
        <v>162</v>
      </c>
      <c r="E489" s="171" t="s">
        <v>3</v>
      </c>
      <c r="F489" s="172" t="s">
        <v>235</v>
      </c>
      <c r="H489" s="173">
        <v>61.95</v>
      </c>
      <c r="I489" s="174"/>
      <c r="L489" s="170"/>
      <c r="M489" s="175"/>
      <c r="N489" s="176"/>
      <c r="O489" s="176"/>
      <c r="P489" s="176"/>
      <c r="Q489" s="176"/>
      <c r="R489" s="176"/>
      <c r="S489" s="176"/>
      <c r="T489" s="177"/>
      <c r="AT489" s="171" t="s">
        <v>162</v>
      </c>
      <c r="AU489" s="171" t="s">
        <v>82</v>
      </c>
      <c r="AV489" s="13" t="s">
        <v>82</v>
      </c>
      <c r="AW489" s="13" t="s">
        <v>34</v>
      </c>
      <c r="AX489" s="13" t="s">
        <v>72</v>
      </c>
      <c r="AY489" s="171" t="s">
        <v>150</v>
      </c>
    </row>
    <row r="490" spans="2:51" s="13" customFormat="1" ht="11.25">
      <c r="B490" s="170"/>
      <c r="D490" s="166" t="s">
        <v>162</v>
      </c>
      <c r="E490" s="171" t="s">
        <v>3</v>
      </c>
      <c r="F490" s="172" t="s">
        <v>229</v>
      </c>
      <c r="H490" s="173">
        <v>-2.2000000000000002</v>
      </c>
      <c r="I490" s="174"/>
      <c r="L490" s="170"/>
      <c r="M490" s="175"/>
      <c r="N490" s="176"/>
      <c r="O490" s="176"/>
      <c r="P490" s="176"/>
      <c r="Q490" s="176"/>
      <c r="R490" s="176"/>
      <c r="S490" s="176"/>
      <c r="T490" s="177"/>
      <c r="AT490" s="171" t="s">
        <v>162</v>
      </c>
      <c r="AU490" s="171" t="s">
        <v>82</v>
      </c>
      <c r="AV490" s="13" t="s">
        <v>82</v>
      </c>
      <c r="AW490" s="13" t="s">
        <v>34</v>
      </c>
      <c r="AX490" s="13" t="s">
        <v>72</v>
      </c>
      <c r="AY490" s="171" t="s">
        <v>150</v>
      </c>
    </row>
    <row r="491" spans="2:51" s="13" customFormat="1" ht="11.25">
      <c r="B491" s="170"/>
      <c r="D491" s="166" t="s">
        <v>162</v>
      </c>
      <c r="E491" s="171" t="s">
        <v>3</v>
      </c>
      <c r="F491" s="172" t="s">
        <v>230</v>
      </c>
      <c r="H491" s="173">
        <v>-3.39</v>
      </c>
      <c r="I491" s="174"/>
      <c r="L491" s="170"/>
      <c r="M491" s="175"/>
      <c r="N491" s="176"/>
      <c r="O491" s="176"/>
      <c r="P491" s="176"/>
      <c r="Q491" s="176"/>
      <c r="R491" s="176"/>
      <c r="S491" s="176"/>
      <c r="T491" s="177"/>
      <c r="AT491" s="171" t="s">
        <v>162</v>
      </c>
      <c r="AU491" s="171" t="s">
        <v>82</v>
      </c>
      <c r="AV491" s="13" t="s">
        <v>82</v>
      </c>
      <c r="AW491" s="13" t="s">
        <v>34</v>
      </c>
      <c r="AX491" s="13" t="s">
        <v>72</v>
      </c>
      <c r="AY491" s="171" t="s">
        <v>150</v>
      </c>
    </row>
    <row r="492" spans="2:51" s="13" customFormat="1" ht="11.25">
      <c r="B492" s="170"/>
      <c r="D492" s="166" t="s">
        <v>162</v>
      </c>
      <c r="E492" s="171" t="s">
        <v>3</v>
      </c>
      <c r="F492" s="172" t="s">
        <v>236</v>
      </c>
      <c r="H492" s="173">
        <v>70.349999999999994</v>
      </c>
      <c r="I492" s="174"/>
      <c r="L492" s="170"/>
      <c r="M492" s="175"/>
      <c r="N492" s="176"/>
      <c r="O492" s="176"/>
      <c r="P492" s="176"/>
      <c r="Q492" s="176"/>
      <c r="R492" s="176"/>
      <c r="S492" s="176"/>
      <c r="T492" s="177"/>
      <c r="AT492" s="171" t="s">
        <v>162</v>
      </c>
      <c r="AU492" s="171" t="s">
        <v>82</v>
      </c>
      <c r="AV492" s="13" t="s">
        <v>82</v>
      </c>
      <c r="AW492" s="13" t="s">
        <v>34</v>
      </c>
      <c r="AX492" s="13" t="s">
        <v>72</v>
      </c>
      <c r="AY492" s="171" t="s">
        <v>150</v>
      </c>
    </row>
    <row r="493" spans="2:51" s="13" customFormat="1" ht="11.25">
      <c r="B493" s="170"/>
      <c r="D493" s="166" t="s">
        <v>162</v>
      </c>
      <c r="E493" s="171" t="s">
        <v>3</v>
      </c>
      <c r="F493" s="172" t="s">
        <v>229</v>
      </c>
      <c r="H493" s="173">
        <v>-2.2000000000000002</v>
      </c>
      <c r="I493" s="174"/>
      <c r="L493" s="170"/>
      <c r="M493" s="175"/>
      <c r="N493" s="176"/>
      <c r="O493" s="176"/>
      <c r="P493" s="176"/>
      <c r="Q493" s="176"/>
      <c r="R493" s="176"/>
      <c r="S493" s="176"/>
      <c r="T493" s="177"/>
      <c r="AT493" s="171" t="s">
        <v>162</v>
      </c>
      <c r="AU493" s="171" t="s">
        <v>82</v>
      </c>
      <c r="AV493" s="13" t="s">
        <v>82</v>
      </c>
      <c r="AW493" s="13" t="s">
        <v>34</v>
      </c>
      <c r="AX493" s="13" t="s">
        <v>72</v>
      </c>
      <c r="AY493" s="171" t="s">
        <v>150</v>
      </c>
    </row>
    <row r="494" spans="2:51" s="13" customFormat="1" ht="11.25">
      <c r="B494" s="170"/>
      <c r="D494" s="166" t="s">
        <v>162</v>
      </c>
      <c r="E494" s="171" t="s">
        <v>3</v>
      </c>
      <c r="F494" s="172" t="s">
        <v>237</v>
      </c>
      <c r="H494" s="173">
        <v>-5.07</v>
      </c>
      <c r="I494" s="174"/>
      <c r="L494" s="170"/>
      <c r="M494" s="175"/>
      <c r="N494" s="176"/>
      <c r="O494" s="176"/>
      <c r="P494" s="176"/>
      <c r="Q494" s="176"/>
      <c r="R494" s="176"/>
      <c r="S494" s="176"/>
      <c r="T494" s="177"/>
      <c r="AT494" s="171" t="s">
        <v>162</v>
      </c>
      <c r="AU494" s="171" t="s">
        <v>82</v>
      </c>
      <c r="AV494" s="13" t="s">
        <v>82</v>
      </c>
      <c r="AW494" s="13" t="s">
        <v>34</v>
      </c>
      <c r="AX494" s="13" t="s">
        <v>72</v>
      </c>
      <c r="AY494" s="171" t="s">
        <v>150</v>
      </c>
    </row>
    <row r="495" spans="2:51" s="13" customFormat="1" ht="11.25">
      <c r="B495" s="170"/>
      <c r="D495" s="166" t="s">
        <v>162</v>
      </c>
      <c r="E495" s="171" t="s">
        <v>3</v>
      </c>
      <c r="F495" s="172" t="s">
        <v>238</v>
      </c>
      <c r="H495" s="173">
        <v>154.41999999999999</v>
      </c>
      <c r="I495" s="174"/>
      <c r="L495" s="170"/>
      <c r="M495" s="175"/>
      <c r="N495" s="176"/>
      <c r="O495" s="176"/>
      <c r="P495" s="176"/>
      <c r="Q495" s="176"/>
      <c r="R495" s="176"/>
      <c r="S495" s="176"/>
      <c r="T495" s="177"/>
      <c r="AT495" s="171" t="s">
        <v>162</v>
      </c>
      <c r="AU495" s="171" t="s">
        <v>82</v>
      </c>
      <c r="AV495" s="13" t="s">
        <v>82</v>
      </c>
      <c r="AW495" s="13" t="s">
        <v>34</v>
      </c>
      <c r="AX495" s="13" t="s">
        <v>72</v>
      </c>
      <c r="AY495" s="171" t="s">
        <v>150</v>
      </c>
    </row>
    <row r="496" spans="2:51" s="13" customFormat="1" ht="11.25">
      <c r="B496" s="170"/>
      <c r="D496" s="166" t="s">
        <v>162</v>
      </c>
      <c r="E496" s="171" t="s">
        <v>3</v>
      </c>
      <c r="F496" s="172" t="s">
        <v>239</v>
      </c>
      <c r="H496" s="173">
        <v>-3.2450000000000001</v>
      </c>
      <c r="I496" s="174"/>
      <c r="L496" s="170"/>
      <c r="M496" s="175"/>
      <c r="N496" s="176"/>
      <c r="O496" s="176"/>
      <c r="P496" s="176"/>
      <c r="Q496" s="176"/>
      <c r="R496" s="176"/>
      <c r="S496" s="176"/>
      <c r="T496" s="177"/>
      <c r="AT496" s="171" t="s">
        <v>162</v>
      </c>
      <c r="AU496" s="171" t="s">
        <v>82</v>
      </c>
      <c r="AV496" s="13" t="s">
        <v>82</v>
      </c>
      <c r="AW496" s="13" t="s">
        <v>34</v>
      </c>
      <c r="AX496" s="13" t="s">
        <v>72</v>
      </c>
      <c r="AY496" s="171" t="s">
        <v>150</v>
      </c>
    </row>
    <row r="497" spans="2:51" s="13" customFormat="1" ht="11.25">
      <c r="B497" s="170"/>
      <c r="D497" s="166" t="s">
        <v>162</v>
      </c>
      <c r="E497" s="171" t="s">
        <v>3</v>
      </c>
      <c r="F497" s="172" t="s">
        <v>240</v>
      </c>
      <c r="H497" s="173">
        <v>-8.8000000000000007</v>
      </c>
      <c r="I497" s="174"/>
      <c r="L497" s="170"/>
      <c r="M497" s="175"/>
      <c r="N497" s="176"/>
      <c r="O497" s="176"/>
      <c r="P497" s="176"/>
      <c r="Q497" s="176"/>
      <c r="R497" s="176"/>
      <c r="S497" s="176"/>
      <c r="T497" s="177"/>
      <c r="AT497" s="171" t="s">
        <v>162</v>
      </c>
      <c r="AU497" s="171" t="s">
        <v>82</v>
      </c>
      <c r="AV497" s="13" t="s">
        <v>82</v>
      </c>
      <c r="AW497" s="13" t="s">
        <v>34</v>
      </c>
      <c r="AX497" s="13" t="s">
        <v>72</v>
      </c>
      <c r="AY497" s="171" t="s">
        <v>150</v>
      </c>
    </row>
    <row r="498" spans="2:51" s="13" customFormat="1" ht="11.25">
      <c r="B498" s="170"/>
      <c r="D498" s="166" t="s">
        <v>162</v>
      </c>
      <c r="E498" s="171" t="s">
        <v>3</v>
      </c>
      <c r="F498" s="172" t="s">
        <v>241</v>
      </c>
      <c r="H498" s="173">
        <v>-2.8</v>
      </c>
      <c r="I498" s="174"/>
      <c r="L498" s="170"/>
      <c r="M498" s="175"/>
      <c r="N498" s="176"/>
      <c r="O498" s="176"/>
      <c r="P498" s="176"/>
      <c r="Q498" s="176"/>
      <c r="R498" s="176"/>
      <c r="S498" s="176"/>
      <c r="T498" s="177"/>
      <c r="AT498" s="171" t="s">
        <v>162</v>
      </c>
      <c r="AU498" s="171" t="s">
        <v>82</v>
      </c>
      <c r="AV498" s="13" t="s">
        <v>82</v>
      </c>
      <c r="AW498" s="13" t="s">
        <v>34</v>
      </c>
      <c r="AX498" s="13" t="s">
        <v>72</v>
      </c>
      <c r="AY498" s="171" t="s">
        <v>150</v>
      </c>
    </row>
    <row r="499" spans="2:51" s="13" customFormat="1" ht="11.25">
      <c r="B499" s="170"/>
      <c r="D499" s="166" t="s">
        <v>162</v>
      </c>
      <c r="E499" s="171" t="s">
        <v>3</v>
      </c>
      <c r="F499" s="172" t="s">
        <v>242</v>
      </c>
      <c r="H499" s="173">
        <v>-1.6</v>
      </c>
      <c r="I499" s="174"/>
      <c r="L499" s="170"/>
      <c r="M499" s="175"/>
      <c r="N499" s="176"/>
      <c r="O499" s="176"/>
      <c r="P499" s="176"/>
      <c r="Q499" s="176"/>
      <c r="R499" s="176"/>
      <c r="S499" s="176"/>
      <c r="T499" s="177"/>
      <c r="AT499" s="171" t="s">
        <v>162</v>
      </c>
      <c r="AU499" s="171" t="s">
        <v>82</v>
      </c>
      <c r="AV499" s="13" t="s">
        <v>82</v>
      </c>
      <c r="AW499" s="13" t="s">
        <v>34</v>
      </c>
      <c r="AX499" s="13" t="s">
        <v>72</v>
      </c>
      <c r="AY499" s="171" t="s">
        <v>150</v>
      </c>
    </row>
    <row r="500" spans="2:51" s="13" customFormat="1" ht="11.25">
      <c r="B500" s="170"/>
      <c r="D500" s="166" t="s">
        <v>162</v>
      </c>
      <c r="E500" s="171" t="s">
        <v>3</v>
      </c>
      <c r="F500" s="172" t="s">
        <v>243</v>
      </c>
      <c r="H500" s="173">
        <v>-6.25</v>
      </c>
      <c r="I500" s="174"/>
      <c r="L500" s="170"/>
      <c r="M500" s="175"/>
      <c r="N500" s="176"/>
      <c r="O500" s="176"/>
      <c r="P500" s="176"/>
      <c r="Q500" s="176"/>
      <c r="R500" s="176"/>
      <c r="S500" s="176"/>
      <c r="T500" s="177"/>
      <c r="AT500" s="171" t="s">
        <v>162</v>
      </c>
      <c r="AU500" s="171" t="s">
        <v>82</v>
      </c>
      <c r="AV500" s="13" t="s">
        <v>82</v>
      </c>
      <c r="AW500" s="13" t="s">
        <v>34</v>
      </c>
      <c r="AX500" s="13" t="s">
        <v>72</v>
      </c>
      <c r="AY500" s="171" t="s">
        <v>150</v>
      </c>
    </row>
    <row r="501" spans="2:51" s="13" customFormat="1" ht="11.25">
      <c r="B501" s="170"/>
      <c r="D501" s="166" t="s">
        <v>162</v>
      </c>
      <c r="E501" s="171" t="s">
        <v>3</v>
      </c>
      <c r="F501" s="172" t="s">
        <v>244</v>
      </c>
      <c r="H501" s="173">
        <v>-5.3250000000000002</v>
      </c>
      <c r="I501" s="174"/>
      <c r="L501" s="170"/>
      <c r="M501" s="175"/>
      <c r="N501" s="176"/>
      <c r="O501" s="176"/>
      <c r="P501" s="176"/>
      <c r="Q501" s="176"/>
      <c r="R501" s="176"/>
      <c r="S501" s="176"/>
      <c r="T501" s="177"/>
      <c r="AT501" s="171" t="s">
        <v>162</v>
      </c>
      <c r="AU501" s="171" t="s">
        <v>82</v>
      </c>
      <c r="AV501" s="13" t="s">
        <v>82</v>
      </c>
      <c r="AW501" s="13" t="s">
        <v>34</v>
      </c>
      <c r="AX501" s="13" t="s">
        <v>72</v>
      </c>
      <c r="AY501" s="171" t="s">
        <v>150</v>
      </c>
    </row>
    <row r="502" spans="2:51" s="13" customFormat="1" ht="11.25">
      <c r="B502" s="170"/>
      <c r="D502" s="166" t="s">
        <v>162</v>
      </c>
      <c r="E502" s="171" t="s">
        <v>3</v>
      </c>
      <c r="F502" s="172" t="s">
        <v>245</v>
      </c>
      <c r="H502" s="173">
        <v>61.32</v>
      </c>
      <c r="I502" s="174"/>
      <c r="L502" s="170"/>
      <c r="M502" s="175"/>
      <c r="N502" s="176"/>
      <c r="O502" s="176"/>
      <c r="P502" s="176"/>
      <c r="Q502" s="176"/>
      <c r="R502" s="176"/>
      <c r="S502" s="176"/>
      <c r="T502" s="177"/>
      <c r="AT502" s="171" t="s">
        <v>162</v>
      </c>
      <c r="AU502" s="171" t="s">
        <v>82</v>
      </c>
      <c r="AV502" s="13" t="s">
        <v>82</v>
      </c>
      <c r="AW502" s="13" t="s">
        <v>34</v>
      </c>
      <c r="AX502" s="13" t="s">
        <v>72</v>
      </c>
      <c r="AY502" s="171" t="s">
        <v>150</v>
      </c>
    </row>
    <row r="503" spans="2:51" s="13" customFormat="1" ht="11.25">
      <c r="B503" s="170"/>
      <c r="D503" s="166" t="s">
        <v>162</v>
      </c>
      <c r="E503" s="171" t="s">
        <v>3</v>
      </c>
      <c r="F503" s="172" t="s">
        <v>242</v>
      </c>
      <c r="H503" s="173">
        <v>-1.6</v>
      </c>
      <c r="I503" s="174"/>
      <c r="L503" s="170"/>
      <c r="M503" s="175"/>
      <c r="N503" s="176"/>
      <c r="O503" s="176"/>
      <c r="P503" s="176"/>
      <c r="Q503" s="176"/>
      <c r="R503" s="176"/>
      <c r="S503" s="176"/>
      <c r="T503" s="177"/>
      <c r="AT503" s="171" t="s">
        <v>162</v>
      </c>
      <c r="AU503" s="171" t="s">
        <v>82</v>
      </c>
      <c r="AV503" s="13" t="s">
        <v>82</v>
      </c>
      <c r="AW503" s="13" t="s">
        <v>34</v>
      </c>
      <c r="AX503" s="13" t="s">
        <v>72</v>
      </c>
      <c r="AY503" s="171" t="s">
        <v>150</v>
      </c>
    </row>
    <row r="504" spans="2:51" s="13" customFormat="1" ht="11.25">
      <c r="B504" s="170"/>
      <c r="D504" s="166" t="s">
        <v>162</v>
      </c>
      <c r="E504" s="171" t="s">
        <v>3</v>
      </c>
      <c r="F504" s="172" t="s">
        <v>246</v>
      </c>
      <c r="H504" s="173">
        <v>-3.5720000000000001</v>
      </c>
      <c r="I504" s="174"/>
      <c r="L504" s="170"/>
      <c r="M504" s="175"/>
      <c r="N504" s="176"/>
      <c r="O504" s="176"/>
      <c r="P504" s="176"/>
      <c r="Q504" s="176"/>
      <c r="R504" s="176"/>
      <c r="S504" s="176"/>
      <c r="T504" s="177"/>
      <c r="AT504" s="171" t="s">
        <v>162</v>
      </c>
      <c r="AU504" s="171" t="s">
        <v>82</v>
      </c>
      <c r="AV504" s="13" t="s">
        <v>82</v>
      </c>
      <c r="AW504" s="13" t="s">
        <v>34</v>
      </c>
      <c r="AX504" s="13" t="s">
        <v>72</v>
      </c>
      <c r="AY504" s="171" t="s">
        <v>150</v>
      </c>
    </row>
    <row r="505" spans="2:51" s="13" customFormat="1" ht="11.25">
      <c r="B505" s="170"/>
      <c r="D505" s="166" t="s">
        <v>162</v>
      </c>
      <c r="E505" s="171" t="s">
        <v>3</v>
      </c>
      <c r="F505" s="172" t="s">
        <v>247</v>
      </c>
      <c r="H505" s="173">
        <v>54.32</v>
      </c>
      <c r="I505" s="174"/>
      <c r="L505" s="170"/>
      <c r="M505" s="175"/>
      <c r="N505" s="176"/>
      <c r="O505" s="176"/>
      <c r="P505" s="176"/>
      <c r="Q505" s="176"/>
      <c r="R505" s="176"/>
      <c r="S505" s="176"/>
      <c r="T505" s="177"/>
      <c r="AT505" s="171" t="s">
        <v>162</v>
      </c>
      <c r="AU505" s="171" t="s">
        <v>82</v>
      </c>
      <c r="AV505" s="13" t="s">
        <v>82</v>
      </c>
      <c r="AW505" s="13" t="s">
        <v>34</v>
      </c>
      <c r="AX505" s="13" t="s">
        <v>72</v>
      </c>
      <c r="AY505" s="171" t="s">
        <v>150</v>
      </c>
    </row>
    <row r="506" spans="2:51" s="13" customFormat="1" ht="11.25">
      <c r="B506" s="170"/>
      <c r="D506" s="166" t="s">
        <v>162</v>
      </c>
      <c r="E506" s="171" t="s">
        <v>3</v>
      </c>
      <c r="F506" s="172" t="s">
        <v>234</v>
      </c>
      <c r="H506" s="173">
        <v>-1.4</v>
      </c>
      <c r="I506" s="174"/>
      <c r="L506" s="170"/>
      <c r="M506" s="175"/>
      <c r="N506" s="176"/>
      <c r="O506" s="176"/>
      <c r="P506" s="176"/>
      <c r="Q506" s="176"/>
      <c r="R506" s="176"/>
      <c r="S506" s="176"/>
      <c r="T506" s="177"/>
      <c r="AT506" s="171" t="s">
        <v>162</v>
      </c>
      <c r="AU506" s="171" t="s">
        <v>82</v>
      </c>
      <c r="AV506" s="13" t="s">
        <v>82</v>
      </c>
      <c r="AW506" s="13" t="s">
        <v>34</v>
      </c>
      <c r="AX506" s="13" t="s">
        <v>72</v>
      </c>
      <c r="AY506" s="171" t="s">
        <v>150</v>
      </c>
    </row>
    <row r="507" spans="2:51" s="13" customFormat="1" ht="11.25">
      <c r="B507" s="170"/>
      <c r="D507" s="166" t="s">
        <v>162</v>
      </c>
      <c r="E507" s="171" t="s">
        <v>3</v>
      </c>
      <c r="F507" s="172" t="s">
        <v>248</v>
      </c>
      <c r="H507" s="173">
        <v>-0.48</v>
      </c>
      <c r="I507" s="174"/>
      <c r="L507" s="170"/>
      <c r="M507" s="175"/>
      <c r="N507" s="176"/>
      <c r="O507" s="176"/>
      <c r="P507" s="176"/>
      <c r="Q507" s="176"/>
      <c r="R507" s="176"/>
      <c r="S507" s="176"/>
      <c r="T507" s="177"/>
      <c r="AT507" s="171" t="s">
        <v>162</v>
      </c>
      <c r="AU507" s="171" t="s">
        <v>82</v>
      </c>
      <c r="AV507" s="13" t="s">
        <v>82</v>
      </c>
      <c r="AW507" s="13" t="s">
        <v>34</v>
      </c>
      <c r="AX507" s="13" t="s">
        <v>72</v>
      </c>
      <c r="AY507" s="171" t="s">
        <v>150</v>
      </c>
    </row>
    <row r="508" spans="2:51" s="13" customFormat="1" ht="11.25">
      <c r="B508" s="170"/>
      <c r="D508" s="166" t="s">
        <v>162</v>
      </c>
      <c r="E508" s="171" t="s">
        <v>3</v>
      </c>
      <c r="F508" s="172" t="s">
        <v>249</v>
      </c>
      <c r="H508" s="173">
        <v>62.51</v>
      </c>
      <c r="I508" s="174"/>
      <c r="L508" s="170"/>
      <c r="M508" s="175"/>
      <c r="N508" s="176"/>
      <c r="O508" s="176"/>
      <c r="P508" s="176"/>
      <c r="Q508" s="176"/>
      <c r="R508" s="176"/>
      <c r="S508" s="176"/>
      <c r="T508" s="177"/>
      <c r="AT508" s="171" t="s">
        <v>162</v>
      </c>
      <c r="AU508" s="171" t="s">
        <v>82</v>
      </c>
      <c r="AV508" s="13" t="s">
        <v>82</v>
      </c>
      <c r="AW508" s="13" t="s">
        <v>34</v>
      </c>
      <c r="AX508" s="13" t="s">
        <v>72</v>
      </c>
      <c r="AY508" s="171" t="s">
        <v>150</v>
      </c>
    </row>
    <row r="509" spans="2:51" s="13" customFormat="1" ht="11.25">
      <c r="B509" s="170"/>
      <c r="D509" s="166" t="s">
        <v>162</v>
      </c>
      <c r="E509" s="171" t="s">
        <v>3</v>
      </c>
      <c r="F509" s="172" t="s">
        <v>229</v>
      </c>
      <c r="H509" s="173">
        <v>-2.2000000000000002</v>
      </c>
      <c r="I509" s="174"/>
      <c r="L509" s="170"/>
      <c r="M509" s="175"/>
      <c r="N509" s="176"/>
      <c r="O509" s="176"/>
      <c r="P509" s="176"/>
      <c r="Q509" s="176"/>
      <c r="R509" s="176"/>
      <c r="S509" s="176"/>
      <c r="T509" s="177"/>
      <c r="AT509" s="171" t="s">
        <v>162</v>
      </c>
      <c r="AU509" s="171" t="s">
        <v>82</v>
      </c>
      <c r="AV509" s="13" t="s">
        <v>82</v>
      </c>
      <c r="AW509" s="13" t="s">
        <v>34</v>
      </c>
      <c r="AX509" s="13" t="s">
        <v>72</v>
      </c>
      <c r="AY509" s="171" t="s">
        <v>150</v>
      </c>
    </row>
    <row r="510" spans="2:51" s="13" customFormat="1" ht="11.25">
      <c r="B510" s="170"/>
      <c r="D510" s="166" t="s">
        <v>162</v>
      </c>
      <c r="E510" s="171" t="s">
        <v>3</v>
      </c>
      <c r="F510" s="172" t="s">
        <v>242</v>
      </c>
      <c r="H510" s="173">
        <v>-1.6</v>
      </c>
      <c r="I510" s="174"/>
      <c r="L510" s="170"/>
      <c r="M510" s="175"/>
      <c r="N510" s="176"/>
      <c r="O510" s="176"/>
      <c r="P510" s="176"/>
      <c r="Q510" s="176"/>
      <c r="R510" s="176"/>
      <c r="S510" s="176"/>
      <c r="T510" s="177"/>
      <c r="AT510" s="171" t="s">
        <v>162</v>
      </c>
      <c r="AU510" s="171" t="s">
        <v>82</v>
      </c>
      <c r="AV510" s="13" t="s">
        <v>82</v>
      </c>
      <c r="AW510" s="13" t="s">
        <v>34</v>
      </c>
      <c r="AX510" s="13" t="s">
        <v>72</v>
      </c>
      <c r="AY510" s="171" t="s">
        <v>150</v>
      </c>
    </row>
    <row r="511" spans="2:51" s="13" customFormat="1" ht="11.25">
      <c r="B511" s="170"/>
      <c r="D511" s="166" t="s">
        <v>162</v>
      </c>
      <c r="E511" s="171" t="s">
        <v>3</v>
      </c>
      <c r="F511" s="172" t="s">
        <v>250</v>
      </c>
      <c r="H511" s="173">
        <v>-1.92</v>
      </c>
      <c r="I511" s="174"/>
      <c r="L511" s="170"/>
      <c r="M511" s="175"/>
      <c r="N511" s="176"/>
      <c r="O511" s="176"/>
      <c r="P511" s="176"/>
      <c r="Q511" s="176"/>
      <c r="R511" s="176"/>
      <c r="S511" s="176"/>
      <c r="T511" s="177"/>
      <c r="AT511" s="171" t="s">
        <v>162</v>
      </c>
      <c r="AU511" s="171" t="s">
        <v>82</v>
      </c>
      <c r="AV511" s="13" t="s">
        <v>82</v>
      </c>
      <c r="AW511" s="13" t="s">
        <v>34</v>
      </c>
      <c r="AX511" s="13" t="s">
        <v>72</v>
      </c>
      <c r="AY511" s="171" t="s">
        <v>150</v>
      </c>
    </row>
    <row r="512" spans="2:51" s="13" customFormat="1" ht="11.25">
      <c r="B512" s="170"/>
      <c r="D512" s="166" t="s">
        <v>162</v>
      </c>
      <c r="E512" s="171" t="s">
        <v>3</v>
      </c>
      <c r="F512" s="172" t="s">
        <v>251</v>
      </c>
      <c r="H512" s="173">
        <v>-0.24</v>
      </c>
      <c r="I512" s="174"/>
      <c r="L512" s="170"/>
      <c r="M512" s="175"/>
      <c r="N512" s="176"/>
      <c r="O512" s="176"/>
      <c r="P512" s="176"/>
      <c r="Q512" s="176"/>
      <c r="R512" s="176"/>
      <c r="S512" s="176"/>
      <c r="T512" s="177"/>
      <c r="AT512" s="171" t="s">
        <v>162</v>
      </c>
      <c r="AU512" s="171" t="s">
        <v>82</v>
      </c>
      <c r="AV512" s="13" t="s">
        <v>82</v>
      </c>
      <c r="AW512" s="13" t="s">
        <v>34</v>
      </c>
      <c r="AX512" s="13" t="s">
        <v>72</v>
      </c>
      <c r="AY512" s="171" t="s">
        <v>150</v>
      </c>
    </row>
    <row r="513" spans="2:51" s="13" customFormat="1" ht="11.25">
      <c r="B513" s="170"/>
      <c r="D513" s="166" t="s">
        <v>162</v>
      </c>
      <c r="E513" s="171" t="s">
        <v>3</v>
      </c>
      <c r="F513" s="172" t="s">
        <v>252</v>
      </c>
      <c r="H513" s="173">
        <v>63.91</v>
      </c>
      <c r="I513" s="174"/>
      <c r="L513" s="170"/>
      <c r="M513" s="175"/>
      <c r="N513" s="176"/>
      <c r="O513" s="176"/>
      <c r="P513" s="176"/>
      <c r="Q513" s="176"/>
      <c r="R513" s="176"/>
      <c r="S513" s="176"/>
      <c r="T513" s="177"/>
      <c r="AT513" s="171" t="s">
        <v>162</v>
      </c>
      <c r="AU513" s="171" t="s">
        <v>82</v>
      </c>
      <c r="AV513" s="13" t="s">
        <v>82</v>
      </c>
      <c r="AW513" s="13" t="s">
        <v>34</v>
      </c>
      <c r="AX513" s="13" t="s">
        <v>72</v>
      </c>
      <c r="AY513" s="171" t="s">
        <v>150</v>
      </c>
    </row>
    <row r="514" spans="2:51" s="13" customFormat="1" ht="11.25">
      <c r="B514" s="170"/>
      <c r="D514" s="166" t="s">
        <v>162</v>
      </c>
      <c r="E514" s="171" t="s">
        <v>3</v>
      </c>
      <c r="F514" s="172" t="s">
        <v>229</v>
      </c>
      <c r="H514" s="173">
        <v>-2.2000000000000002</v>
      </c>
      <c r="I514" s="174"/>
      <c r="L514" s="170"/>
      <c r="M514" s="175"/>
      <c r="N514" s="176"/>
      <c r="O514" s="176"/>
      <c r="P514" s="176"/>
      <c r="Q514" s="176"/>
      <c r="R514" s="176"/>
      <c r="S514" s="176"/>
      <c r="T514" s="177"/>
      <c r="AT514" s="171" t="s">
        <v>162</v>
      </c>
      <c r="AU514" s="171" t="s">
        <v>82</v>
      </c>
      <c r="AV514" s="13" t="s">
        <v>82</v>
      </c>
      <c r="AW514" s="13" t="s">
        <v>34</v>
      </c>
      <c r="AX514" s="13" t="s">
        <v>72</v>
      </c>
      <c r="AY514" s="171" t="s">
        <v>150</v>
      </c>
    </row>
    <row r="515" spans="2:51" s="13" customFormat="1" ht="11.25">
      <c r="B515" s="170"/>
      <c r="D515" s="166" t="s">
        <v>162</v>
      </c>
      <c r="E515" s="171" t="s">
        <v>3</v>
      </c>
      <c r="F515" s="172" t="s">
        <v>242</v>
      </c>
      <c r="H515" s="173">
        <v>-1.6</v>
      </c>
      <c r="I515" s="174"/>
      <c r="L515" s="170"/>
      <c r="M515" s="175"/>
      <c r="N515" s="176"/>
      <c r="O515" s="176"/>
      <c r="P515" s="176"/>
      <c r="Q515" s="176"/>
      <c r="R515" s="176"/>
      <c r="S515" s="176"/>
      <c r="T515" s="177"/>
      <c r="AT515" s="171" t="s">
        <v>162</v>
      </c>
      <c r="AU515" s="171" t="s">
        <v>82</v>
      </c>
      <c r="AV515" s="13" t="s">
        <v>82</v>
      </c>
      <c r="AW515" s="13" t="s">
        <v>34</v>
      </c>
      <c r="AX515" s="13" t="s">
        <v>72</v>
      </c>
      <c r="AY515" s="171" t="s">
        <v>150</v>
      </c>
    </row>
    <row r="516" spans="2:51" s="13" customFormat="1" ht="11.25">
      <c r="B516" s="170"/>
      <c r="D516" s="166" t="s">
        <v>162</v>
      </c>
      <c r="E516" s="171" t="s">
        <v>3</v>
      </c>
      <c r="F516" s="172" t="s">
        <v>230</v>
      </c>
      <c r="H516" s="173">
        <v>-3.39</v>
      </c>
      <c r="I516" s="174"/>
      <c r="L516" s="170"/>
      <c r="M516" s="175"/>
      <c r="N516" s="176"/>
      <c r="O516" s="176"/>
      <c r="P516" s="176"/>
      <c r="Q516" s="176"/>
      <c r="R516" s="176"/>
      <c r="S516" s="176"/>
      <c r="T516" s="177"/>
      <c r="AT516" s="171" t="s">
        <v>162</v>
      </c>
      <c r="AU516" s="171" t="s">
        <v>82</v>
      </c>
      <c r="AV516" s="13" t="s">
        <v>82</v>
      </c>
      <c r="AW516" s="13" t="s">
        <v>34</v>
      </c>
      <c r="AX516" s="13" t="s">
        <v>72</v>
      </c>
      <c r="AY516" s="171" t="s">
        <v>150</v>
      </c>
    </row>
    <row r="517" spans="2:51" s="13" customFormat="1" ht="11.25">
      <c r="B517" s="170"/>
      <c r="D517" s="166" t="s">
        <v>162</v>
      </c>
      <c r="E517" s="171" t="s">
        <v>3</v>
      </c>
      <c r="F517" s="172" t="s">
        <v>253</v>
      </c>
      <c r="H517" s="173">
        <v>165.41</v>
      </c>
      <c r="I517" s="174"/>
      <c r="L517" s="170"/>
      <c r="M517" s="175"/>
      <c r="N517" s="176"/>
      <c r="O517" s="176"/>
      <c r="P517" s="176"/>
      <c r="Q517" s="176"/>
      <c r="R517" s="176"/>
      <c r="S517" s="176"/>
      <c r="T517" s="177"/>
      <c r="AT517" s="171" t="s">
        <v>162</v>
      </c>
      <c r="AU517" s="171" t="s">
        <v>82</v>
      </c>
      <c r="AV517" s="13" t="s">
        <v>82</v>
      </c>
      <c r="AW517" s="13" t="s">
        <v>34</v>
      </c>
      <c r="AX517" s="13" t="s">
        <v>72</v>
      </c>
      <c r="AY517" s="171" t="s">
        <v>150</v>
      </c>
    </row>
    <row r="518" spans="2:51" s="13" customFormat="1" ht="11.25">
      <c r="B518" s="170"/>
      <c r="D518" s="166" t="s">
        <v>162</v>
      </c>
      <c r="E518" s="171" t="s">
        <v>3</v>
      </c>
      <c r="F518" s="172" t="s">
        <v>254</v>
      </c>
      <c r="H518" s="173">
        <v>-3.78</v>
      </c>
      <c r="I518" s="174"/>
      <c r="L518" s="170"/>
      <c r="M518" s="175"/>
      <c r="N518" s="176"/>
      <c r="O518" s="176"/>
      <c r="P518" s="176"/>
      <c r="Q518" s="176"/>
      <c r="R518" s="176"/>
      <c r="S518" s="176"/>
      <c r="T518" s="177"/>
      <c r="AT518" s="171" t="s">
        <v>162</v>
      </c>
      <c r="AU518" s="171" t="s">
        <v>82</v>
      </c>
      <c r="AV518" s="13" t="s">
        <v>82</v>
      </c>
      <c r="AW518" s="13" t="s">
        <v>34</v>
      </c>
      <c r="AX518" s="13" t="s">
        <v>72</v>
      </c>
      <c r="AY518" s="171" t="s">
        <v>150</v>
      </c>
    </row>
    <row r="519" spans="2:51" s="13" customFormat="1" ht="11.25">
      <c r="B519" s="170"/>
      <c r="D519" s="166" t="s">
        <v>162</v>
      </c>
      <c r="E519" s="171" t="s">
        <v>3</v>
      </c>
      <c r="F519" s="172" t="s">
        <v>255</v>
      </c>
      <c r="H519" s="173">
        <v>-2.6</v>
      </c>
      <c r="I519" s="174"/>
      <c r="L519" s="170"/>
      <c r="M519" s="175"/>
      <c r="N519" s="176"/>
      <c r="O519" s="176"/>
      <c r="P519" s="176"/>
      <c r="Q519" s="176"/>
      <c r="R519" s="176"/>
      <c r="S519" s="176"/>
      <c r="T519" s="177"/>
      <c r="AT519" s="171" t="s">
        <v>162</v>
      </c>
      <c r="AU519" s="171" t="s">
        <v>82</v>
      </c>
      <c r="AV519" s="13" t="s">
        <v>82</v>
      </c>
      <c r="AW519" s="13" t="s">
        <v>34</v>
      </c>
      <c r="AX519" s="13" t="s">
        <v>72</v>
      </c>
      <c r="AY519" s="171" t="s">
        <v>150</v>
      </c>
    </row>
    <row r="520" spans="2:51" s="13" customFormat="1" ht="11.25">
      <c r="B520" s="170"/>
      <c r="D520" s="166" t="s">
        <v>162</v>
      </c>
      <c r="E520" s="171" t="s">
        <v>3</v>
      </c>
      <c r="F520" s="172" t="s">
        <v>244</v>
      </c>
      <c r="H520" s="173">
        <v>-5.3250000000000002</v>
      </c>
      <c r="I520" s="174"/>
      <c r="L520" s="170"/>
      <c r="M520" s="175"/>
      <c r="N520" s="176"/>
      <c r="O520" s="176"/>
      <c r="P520" s="176"/>
      <c r="Q520" s="176"/>
      <c r="R520" s="176"/>
      <c r="S520" s="176"/>
      <c r="T520" s="177"/>
      <c r="AT520" s="171" t="s">
        <v>162</v>
      </c>
      <c r="AU520" s="171" t="s">
        <v>82</v>
      </c>
      <c r="AV520" s="13" t="s">
        <v>82</v>
      </c>
      <c r="AW520" s="13" t="s">
        <v>34</v>
      </c>
      <c r="AX520" s="13" t="s">
        <v>72</v>
      </c>
      <c r="AY520" s="171" t="s">
        <v>150</v>
      </c>
    </row>
    <row r="521" spans="2:51" s="13" customFormat="1" ht="11.25">
      <c r="B521" s="170"/>
      <c r="D521" s="166" t="s">
        <v>162</v>
      </c>
      <c r="E521" s="171" t="s">
        <v>3</v>
      </c>
      <c r="F521" s="172" t="s">
        <v>256</v>
      </c>
      <c r="H521" s="173">
        <v>-11.76</v>
      </c>
      <c r="I521" s="174"/>
      <c r="L521" s="170"/>
      <c r="M521" s="175"/>
      <c r="N521" s="176"/>
      <c r="O521" s="176"/>
      <c r="P521" s="176"/>
      <c r="Q521" s="176"/>
      <c r="R521" s="176"/>
      <c r="S521" s="176"/>
      <c r="T521" s="177"/>
      <c r="AT521" s="171" t="s">
        <v>162</v>
      </c>
      <c r="AU521" s="171" t="s">
        <v>82</v>
      </c>
      <c r="AV521" s="13" t="s">
        <v>82</v>
      </c>
      <c r="AW521" s="13" t="s">
        <v>34</v>
      </c>
      <c r="AX521" s="13" t="s">
        <v>72</v>
      </c>
      <c r="AY521" s="171" t="s">
        <v>150</v>
      </c>
    </row>
    <row r="522" spans="2:51" s="13" customFormat="1" ht="11.25">
      <c r="B522" s="170"/>
      <c r="D522" s="166" t="s">
        <v>162</v>
      </c>
      <c r="E522" s="171" t="s">
        <v>3</v>
      </c>
      <c r="F522" s="172" t="s">
        <v>242</v>
      </c>
      <c r="H522" s="173">
        <v>-1.6</v>
      </c>
      <c r="I522" s="174"/>
      <c r="L522" s="170"/>
      <c r="M522" s="175"/>
      <c r="N522" s="176"/>
      <c r="O522" s="176"/>
      <c r="P522" s="176"/>
      <c r="Q522" s="176"/>
      <c r="R522" s="176"/>
      <c r="S522" s="176"/>
      <c r="T522" s="177"/>
      <c r="AT522" s="171" t="s">
        <v>162</v>
      </c>
      <c r="AU522" s="171" t="s">
        <v>82</v>
      </c>
      <c r="AV522" s="13" t="s">
        <v>82</v>
      </c>
      <c r="AW522" s="13" t="s">
        <v>34</v>
      </c>
      <c r="AX522" s="13" t="s">
        <v>72</v>
      </c>
      <c r="AY522" s="171" t="s">
        <v>150</v>
      </c>
    </row>
    <row r="523" spans="2:51" s="13" customFormat="1" ht="11.25">
      <c r="B523" s="170"/>
      <c r="D523" s="166" t="s">
        <v>162</v>
      </c>
      <c r="E523" s="171" t="s">
        <v>3</v>
      </c>
      <c r="F523" s="172" t="s">
        <v>229</v>
      </c>
      <c r="H523" s="173">
        <v>-2.2000000000000002</v>
      </c>
      <c r="I523" s="174"/>
      <c r="L523" s="170"/>
      <c r="M523" s="175"/>
      <c r="N523" s="176"/>
      <c r="O523" s="176"/>
      <c r="P523" s="176"/>
      <c r="Q523" s="176"/>
      <c r="R523" s="176"/>
      <c r="S523" s="176"/>
      <c r="T523" s="177"/>
      <c r="AT523" s="171" t="s">
        <v>162</v>
      </c>
      <c r="AU523" s="171" t="s">
        <v>82</v>
      </c>
      <c r="AV523" s="13" t="s">
        <v>82</v>
      </c>
      <c r="AW523" s="13" t="s">
        <v>34</v>
      </c>
      <c r="AX523" s="13" t="s">
        <v>72</v>
      </c>
      <c r="AY523" s="171" t="s">
        <v>150</v>
      </c>
    </row>
    <row r="524" spans="2:51" s="13" customFormat="1" ht="11.25">
      <c r="B524" s="170"/>
      <c r="D524" s="166" t="s">
        <v>162</v>
      </c>
      <c r="E524" s="171" t="s">
        <v>3</v>
      </c>
      <c r="F524" s="172" t="s">
        <v>257</v>
      </c>
      <c r="H524" s="173">
        <v>-2</v>
      </c>
      <c r="I524" s="174"/>
      <c r="L524" s="170"/>
      <c r="M524" s="175"/>
      <c r="N524" s="176"/>
      <c r="O524" s="176"/>
      <c r="P524" s="176"/>
      <c r="Q524" s="176"/>
      <c r="R524" s="176"/>
      <c r="S524" s="176"/>
      <c r="T524" s="177"/>
      <c r="AT524" s="171" t="s">
        <v>162</v>
      </c>
      <c r="AU524" s="171" t="s">
        <v>82</v>
      </c>
      <c r="AV524" s="13" t="s">
        <v>82</v>
      </c>
      <c r="AW524" s="13" t="s">
        <v>34</v>
      </c>
      <c r="AX524" s="13" t="s">
        <v>72</v>
      </c>
      <c r="AY524" s="171" t="s">
        <v>150</v>
      </c>
    </row>
    <row r="525" spans="2:51" s="13" customFormat="1" ht="11.25">
      <c r="B525" s="170"/>
      <c r="D525" s="166" t="s">
        <v>162</v>
      </c>
      <c r="E525" s="171" t="s">
        <v>3</v>
      </c>
      <c r="F525" s="172" t="s">
        <v>258</v>
      </c>
      <c r="H525" s="173">
        <v>-3.6</v>
      </c>
      <c r="I525" s="174"/>
      <c r="L525" s="170"/>
      <c r="M525" s="175"/>
      <c r="N525" s="176"/>
      <c r="O525" s="176"/>
      <c r="P525" s="176"/>
      <c r="Q525" s="176"/>
      <c r="R525" s="176"/>
      <c r="S525" s="176"/>
      <c r="T525" s="177"/>
      <c r="AT525" s="171" t="s">
        <v>162</v>
      </c>
      <c r="AU525" s="171" t="s">
        <v>82</v>
      </c>
      <c r="AV525" s="13" t="s">
        <v>82</v>
      </c>
      <c r="AW525" s="13" t="s">
        <v>34</v>
      </c>
      <c r="AX525" s="13" t="s">
        <v>72</v>
      </c>
      <c r="AY525" s="171" t="s">
        <v>150</v>
      </c>
    </row>
    <row r="526" spans="2:51" s="13" customFormat="1" ht="11.25">
      <c r="B526" s="170"/>
      <c r="D526" s="166" t="s">
        <v>162</v>
      </c>
      <c r="E526" s="171" t="s">
        <v>3</v>
      </c>
      <c r="F526" s="172" t="s">
        <v>259</v>
      </c>
      <c r="H526" s="173">
        <v>1.82</v>
      </c>
      <c r="I526" s="174"/>
      <c r="L526" s="170"/>
      <c r="M526" s="175"/>
      <c r="N526" s="176"/>
      <c r="O526" s="176"/>
      <c r="P526" s="176"/>
      <c r="Q526" s="176"/>
      <c r="R526" s="176"/>
      <c r="S526" s="176"/>
      <c r="T526" s="177"/>
      <c r="AT526" s="171" t="s">
        <v>162</v>
      </c>
      <c r="AU526" s="171" t="s">
        <v>82</v>
      </c>
      <c r="AV526" s="13" t="s">
        <v>82</v>
      </c>
      <c r="AW526" s="13" t="s">
        <v>34</v>
      </c>
      <c r="AX526" s="13" t="s">
        <v>72</v>
      </c>
      <c r="AY526" s="171" t="s">
        <v>150</v>
      </c>
    </row>
    <row r="527" spans="2:51" s="13" customFormat="1" ht="11.25">
      <c r="B527" s="170"/>
      <c r="D527" s="166" t="s">
        <v>162</v>
      </c>
      <c r="E527" s="171" t="s">
        <v>3</v>
      </c>
      <c r="F527" s="172" t="s">
        <v>260</v>
      </c>
      <c r="H527" s="173">
        <v>192.29</v>
      </c>
      <c r="I527" s="174"/>
      <c r="L527" s="170"/>
      <c r="M527" s="175"/>
      <c r="N527" s="176"/>
      <c r="O527" s="176"/>
      <c r="P527" s="176"/>
      <c r="Q527" s="176"/>
      <c r="R527" s="176"/>
      <c r="S527" s="176"/>
      <c r="T527" s="177"/>
      <c r="AT527" s="171" t="s">
        <v>162</v>
      </c>
      <c r="AU527" s="171" t="s">
        <v>82</v>
      </c>
      <c r="AV527" s="13" t="s">
        <v>82</v>
      </c>
      <c r="AW527" s="13" t="s">
        <v>34</v>
      </c>
      <c r="AX527" s="13" t="s">
        <v>72</v>
      </c>
      <c r="AY527" s="171" t="s">
        <v>150</v>
      </c>
    </row>
    <row r="528" spans="2:51" s="13" customFormat="1" ht="11.25">
      <c r="B528" s="170"/>
      <c r="D528" s="166" t="s">
        <v>162</v>
      </c>
      <c r="E528" s="171" t="s">
        <v>3</v>
      </c>
      <c r="F528" s="172" t="s">
        <v>261</v>
      </c>
      <c r="H528" s="173">
        <v>-7.2</v>
      </c>
      <c r="I528" s="174"/>
      <c r="L528" s="170"/>
      <c r="M528" s="175"/>
      <c r="N528" s="176"/>
      <c r="O528" s="176"/>
      <c r="P528" s="176"/>
      <c r="Q528" s="176"/>
      <c r="R528" s="176"/>
      <c r="S528" s="176"/>
      <c r="T528" s="177"/>
      <c r="AT528" s="171" t="s">
        <v>162</v>
      </c>
      <c r="AU528" s="171" t="s">
        <v>82</v>
      </c>
      <c r="AV528" s="13" t="s">
        <v>82</v>
      </c>
      <c r="AW528" s="13" t="s">
        <v>34</v>
      </c>
      <c r="AX528" s="13" t="s">
        <v>72</v>
      </c>
      <c r="AY528" s="171" t="s">
        <v>150</v>
      </c>
    </row>
    <row r="529" spans="2:51" s="13" customFormat="1" ht="11.25">
      <c r="B529" s="170"/>
      <c r="D529" s="166" t="s">
        <v>162</v>
      </c>
      <c r="E529" s="171" t="s">
        <v>3</v>
      </c>
      <c r="F529" s="172" t="s">
        <v>262</v>
      </c>
      <c r="H529" s="173">
        <v>-19.8</v>
      </c>
      <c r="I529" s="174"/>
      <c r="L529" s="170"/>
      <c r="M529" s="175"/>
      <c r="N529" s="176"/>
      <c r="O529" s="176"/>
      <c r="P529" s="176"/>
      <c r="Q529" s="176"/>
      <c r="R529" s="176"/>
      <c r="S529" s="176"/>
      <c r="T529" s="177"/>
      <c r="AT529" s="171" t="s">
        <v>162</v>
      </c>
      <c r="AU529" s="171" t="s">
        <v>82</v>
      </c>
      <c r="AV529" s="13" t="s">
        <v>82</v>
      </c>
      <c r="AW529" s="13" t="s">
        <v>34</v>
      </c>
      <c r="AX529" s="13" t="s">
        <v>72</v>
      </c>
      <c r="AY529" s="171" t="s">
        <v>150</v>
      </c>
    </row>
    <row r="530" spans="2:51" s="13" customFormat="1" ht="11.25">
      <c r="B530" s="170"/>
      <c r="D530" s="166" t="s">
        <v>162</v>
      </c>
      <c r="E530" s="171" t="s">
        <v>3</v>
      </c>
      <c r="F530" s="172" t="s">
        <v>263</v>
      </c>
      <c r="H530" s="173">
        <v>-3.2</v>
      </c>
      <c r="I530" s="174"/>
      <c r="L530" s="170"/>
      <c r="M530" s="175"/>
      <c r="N530" s="176"/>
      <c r="O530" s="176"/>
      <c r="P530" s="176"/>
      <c r="Q530" s="176"/>
      <c r="R530" s="176"/>
      <c r="S530" s="176"/>
      <c r="T530" s="177"/>
      <c r="AT530" s="171" t="s">
        <v>162</v>
      </c>
      <c r="AU530" s="171" t="s">
        <v>82</v>
      </c>
      <c r="AV530" s="13" t="s">
        <v>82</v>
      </c>
      <c r="AW530" s="13" t="s">
        <v>34</v>
      </c>
      <c r="AX530" s="13" t="s">
        <v>72</v>
      </c>
      <c r="AY530" s="171" t="s">
        <v>150</v>
      </c>
    </row>
    <row r="531" spans="2:51" s="13" customFormat="1" ht="11.25">
      <c r="B531" s="170"/>
      <c r="D531" s="166" t="s">
        <v>162</v>
      </c>
      <c r="E531" s="171" t="s">
        <v>3</v>
      </c>
      <c r="F531" s="172" t="s">
        <v>264</v>
      </c>
      <c r="H531" s="173">
        <v>-3.6</v>
      </c>
      <c r="I531" s="174"/>
      <c r="L531" s="170"/>
      <c r="M531" s="175"/>
      <c r="N531" s="176"/>
      <c r="O531" s="176"/>
      <c r="P531" s="176"/>
      <c r="Q531" s="176"/>
      <c r="R531" s="176"/>
      <c r="S531" s="176"/>
      <c r="T531" s="177"/>
      <c r="AT531" s="171" t="s">
        <v>162</v>
      </c>
      <c r="AU531" s="171" t="s">
        <v>82</v>
      </c>
      <c r="AV531" s="13" t="s">
        <v>82</v>
      </c>
      <c r="AW531" s="13" t="s">
        <v>34</v>
      </c>
      <c r="AX531" s="13" t="s">
        <v>72</v>
      </c>
      <c r="AY531" s="171" t="s">
        <v>150</v>
      </c>
    </row>
    <row r="532" spans="2:51" s="13" customFormat="1" ht="11.25">
      <c r="B532" s="170"/>
      <c r="D532" s="166" t="s">
        <v>162</v>
      </c>
      <c r="E532" s="171" t="s">
        <v>3</v>
      </c>
      <c r="F532" s="172" t="s">
        <v>265</v>
      </c>
      <c r="H532" s="173">
        <v>5.76</v>
      </c>
      <c r="I532" s="174"/>
      <c r="L532" s="170"/>
      <c r="M532" s="175"/>
      <c r="N532" s="176"/>
      <c r="O532" s="176"/>
      <c r="P532" s="176"/>
      <c r="Q532" s="176"/>
      <c r="R532" s="176"/>
      <c r="S532" s="176"/>
      <c r="T532" s="177"/>
      <c r="AT532" s="171" t="s">
        <v>162</v>
      </c>
      <c r="AU532" s="171" t="s">
        <v>82</v>
      </c>
      <c r="AV532" s="13" t="s">
        <v>82</v>
      </c>
      <c r="AW532" s="13" t="s">
        <v>34</v>
      </c>
      <c r="AX532" s="13" t="s">
        <v>72</v>
      </c>
      <c r="AY532" s="171" t="s">
        <v>150</v>
      </c>
    </row>
    <row r="533" spans="2:51" s="13" customFormat="1" ht="11.25">
      <c r="B533" s="170"/>
      <c r="D533" s="166" t="s">
        <v>162</v>
      </c>
      <c r="E533" s="171" t="s">
        <v>3</v>
      </c>
      <c r="F533" s="172" t="s">
        <v>266</v>
      </c>
      <c r="H533" s="173">
        <v>53.9</v>
      </c>
      <c r="I533" s="174"/>
      <c r="L533" s="170"/>
      <c r="M533" s="175"/>
      <c r="N533" s="176"/>
      <c r="O533" s="176"/>
      <c r="P533" s="176"/>
      <c r="Q533" s="176"/>
      <c r="R533" s="176"/>
      <c r="S533" s="176"/>
      <c r="T533" s="177"/>
      <c r="AT533" s="171" t="s">
        <v>162</v>
      </c>
      <c r="AU533" s="171" t="s">
        <v>82</v>
      </c>
      <c r="AV533" s="13" t="s">
        <v>82</v>
      </c>
      <c r="AW533" s="13" t="s">
        <v>34</v>
      </c>
      <c r="AX533" s="13" t="s">
        <v>72</v>
      </c>
      <c r="AY533" s="171" t="s">
        <v>150</v>
      </c>
    </row>
    <row r="534" spans="2:51" s="13" customFormat="1" ht="11.25">
      <c r="B534" s="170"/>
      <c r="D534" s="166" t="s">
        <v>162</v>
      </c>
      <c r="E534" s="171" t="s">
        <v>3</v>
      </c>
      <c r="F534" s="172" t="s">
        <v>229</v>
      </c>
      <c r="H534" s="173">
        <v>-2.2000000000000002</v>
      </c>
      <c r="I534" s="174"/>
      <c r="L534" s="170"/>
      <c r="M534" s="175"/>
      <c r="N534" s="176"/>
      <c r="O534" s="176"/>
      <c r="P534" s="176"/>
      <c r="Q534" s="176"/>
      <c r="R534" s="176"/>
      <c r="S534" s="176"/>
      <c r="T534" s="177"/>
      <c r="AT534" s="171" t="s">
        <v>162</v>
      </c>
      <c r="AU534" s="171" t="s">
        <v>82</v>
      </c>
      <c r="AV534" s="13" t="s">
        <v>82</v>
      </c>
      <c r="AW534" s="13" t="s">
        <v>34</v>
      </c>
      <c r="AX534" s="13" t="s">
        <v>72</v>
      </c>
      <c r="AY534" s="171" t="s">
        <v>150</v>
      </c>
    </row>
    <row r="535" spans="2:51" s="13" customFormat="1" ht="11.25">
      <c r="B535" s="170"/>
      <c r="D535" s="166" t="s">
        <v>162</v>
      </c>
      <c r="E535" s="171" t="s">
        <v>3</v>
      </c>
      <c r="F535" s="172" t="s">
        <v>257</v>
      </c>
      <c r="H535" s="173">
        <v>-2</v>
      </c>
      <c r="I535" s="174"/>
      <c r="L535" s="170"/>
      <c r="M535" s="175"/>
      <c r="N535" s="176"/>
      <c r="O535" s="176"/>
      <c r="P535" s="176"/>
      <c r="Q535" s="176"/>
      <c r="R535" s="176"/>
      <c r="S535" s="176"/>
      <c r="T535" s="177"/>
      <c r="AT535" s="171" t="s">
        <v>162</v>
      </c>
      <c r="AU535" s="171" t="s">
        <v>82</v>
      </c>
      <c r="AV535" s="13" t="s">
        <v>82</v>
      </c>
      <c r="AW535" s="13" t="s">
        <v>34</v>
      </c>
      <c r="AX535" s="13" t="s">
        <v>72</v>
      </c>
      <c r="AY535" s="171" t="s">
        <v>150</v>
      </c>
    </row>
    <row r="536" spans="2:51" s="13" customFormat="1" ht="11.25">
      <c r="B536" s="170"/>
      <c r="D536" s="166" t="s">
        <v>162</v>
      </c>
      <c r="E536" s="171" t="s">
        <v>3</v>
      </c>
      <c r="F536" s="172" t="s">
        <v>267</v>
      </c>
      <c r="H536" s="173">
        <v>-1.125</v>
      </c>
      <c r="I536" s="174"/>
      <c r="L536" s="170"/>
      <c r="M536" s="175"/>
      <c r="N536" s="176"/>
      <c r="O536" s="176"/>
      <c r="P536" s="176"/>
      <c r="Q536" s="176"/>
      <c r="R536" s="176"/>
      <c r="S536" s="176"/>
      <c r="T536" s="177"/>
      <c r="AT536" s="171" t="s">
        <v>162</v>
      </c>
      <c r="AU536" s="171" t="s">
        <v>82</v>
      </c>
      <c r="AV536" s="13" t="s">
        <v>82</v>
      </c>
      <c r="AW536" s="13" t="s">
        <v>34</v>
      </c>
      <c r="AX536" s="13" t="s">
        <v>72</v>
      </c>
      <c r="AY536" s="171" t="s">
        <v>150</v>
      </c>
    </row>
    <row r="537" spans="2:51" s="13" customFormat="1" ht="11.25">
      <c r="B537" s="170"/>
      <c r="D537" s="166" t="s">
        <v>162</v>
      </c>
      <c r="E537" s="171" t="s">
        <v>3</v>
      </c>
      <c r="F537" s="172" t="s">
        <v>268</v>
      </c>
      <c r="H537" s="173">
        <v>-4.41</v>
      </c>
      <c r="I537" s="174"/>
      <c r="L537" s="170"/>
      <c r="M537" s="175"/>
      <c r="N537" s="176"/>
      <c r="O537" s="176"/>
      <c r="P537" s="176"/>
      <c r="Q537" s="176"/>
      <c r="R537" s="176"/>
      <c r="S537" s="176"/>
      <c r="T537" s="177"/>
      <c r="AT537" s="171" t="s">
        <v>162</v>
      </c>
      <c r="AU537" s="171" t="s">
        <v>82</v>
      </c>
      <c r="AV537" s="13" t="s">
        <v>82</v>
      </c>
      <c r="AW537" s="13" t="s">
        <v>34</v>
      </c>
      <c r="AX537" s="13" t="s">
        <v>72</v>
      </c>
      <c r="AY537" s="171" t="s">
        <v>150</v>
      </c>
    </row>
    <row r="538" spans="2:51" s="13" customFormat="1" ht="11.25">
      <c r="B538" s="170"/>
      <c r="D538" s="166" t="s">
        <v>162</v>
      </c>
      <c r="E538" s="171" t="s">
        <v>3</v>
      </c>
      <c r="F538" s="172" t="s">
        <v>269</v>
      </c>
      <c r="H538" s="173">
        <v>2.16</v>
      </c>
      <c r="I538" s="174"/>
      <c r="L538" s="170"/>
      <c r="M538" s="175"/>
      <c r="N538" s="176"/>
      <c r="O538" s="176"/>
      <c r="P538" s="176"/>
      <c r="Q538" s="176"/>
      <c r="R538" s="176"/>
      <c r="S538" s="176"/>
      <c r="T538" s="177"/>
      <c r="AT538" s="171" t="s">
        <v>162</v>
      </c>
      <c r="AU538" s="171" t="s">
        <v>82</v>
      </c>
      <c r="AV538" s="13" t="s">
        <v>82</v>
      </c>
      <c r="AW538" s="13" t="s">
        <v>34</v>
      </c>
      <c r="AX538" s="13" t="s">
        <v>72</v>
      </c>
      <c r="AY538" s="171" t="s">
        <v>150</v>
      </c>
    </row>
    <row r="539" spans="2:51" s="13" customFormat="1" ht="11.25">
      <c r="B539" s="170"/>
      <c r="D539" s="166" t="s">
        <v>162</v>
      </c>
      <c r="E539" s="171" t="s">
        <v>3</v>
      </c>
      <c r="F539" s="172" t="s">
        <v>270</v>
      </c>
      <c r="H539" s="173">
        <v>65.94</v>
      </c>
      <c r="I539" s="174"/>
      <c r="L539" s="170"/>
      <c r="M539" s="175"/>
      <c r="N539" s="176"/>
      <c r="O539" s="176"/>
      <c r="P539" s="176"/>
      <c r="Q539" s="176"/>
      <c r="R539" s="176"/>
      <c r="S539" s="176"/>
      <c r="T539" s="177"/>
      <c r="AT539" s="171" t="s">
        <v>162</v>
      </c>
      <c r="AU539" s="171" t="s">
        <v>82</v>
      </c>
      <c r="AV539" s="13" t="s">
        <v>82</v>
      </c>
      <c r="AW539" s="13" t="s">
        <v>34</v>
      </c>
      <c r="AX539" s="13" t="s">
        <v>72</v>
      </c>
      <c r="AY539" s="171" t="s">
        <v>150</v>
      </c>
    </row>
    <row r="540" spans="2:51" s="13" customFormat="1" ht="11.25">
      <c r="B540" s="170"/>
      <c r="D540" s="166" t="s">
        <v>162</v>
      </c>
      <c r="E540" s="171" t="s">
        <v>3</v>
      </c>
      <c r="F540" s="172" t="s">
        <v>229</v>
      </c>
      <c r="H540" s="173">
        <v>-2.2000000000000002</v>
      </c>
      <c r="I540" s="174"/>
      <c r="L540" s="170"/>
      <c r="M540" s="175"/>
      <c r="N540" s="176"/>
      <c r="O540" s="176"/>
      <c r="P540" s="176"/>
      <c r="Q540" s="176"/>
      <c r="R540" s="176"/>
      <c r="S540" s="176"/>
      <c r="T540" s="177"/>
      <c r="AT540" s="171" t="s">
        <v>162</v>
      </c>
      <c r="AU540" s="171" t="s">
        <v>82</v>
      </c>
      <c r="AV540" s="13" t="s">
        <v>82</v>
      </c>
      <c r="AW540" s="13" t="s">
        <v>34</v>
      </c>
      <c r="AX540" s="13" t="s">
        <v>72</v>
      </c>
      <c r="AY540" s="171" t="s">
        <v>150</v>
      </c>
    </row>
    <row r="541" spans="2:51" s="13" customFormat="1" ht="11.25">
      <c r="B541" s="170"/>
      <c r="D541" s="166" t="s">
        <v>162</v>
      </c>
      <c r="E541" s="171" t="s">
        <v>3</v>
      </c>
      <c r="F541" s="172" t="s">
        <v>271</v>
      </c>
      <c r="H541" s="173">
        <v>-0.66</v>
      </c>
      <c r="I541" s="174"/>
      <c r="L541" s="170"/>
      <c r="M541" s="175"/>
      <c r="N541" s="176"/>
      <c r="O541" s="176"/>
      <c r="P541" s="176"/>
      <c r="Q541" s="176"/>
      <c r="R541" s="176"/>
      <c r="S541" s="176"/>
      <c r="T541" s="177"/>
      <c r="AT541" s="171" t="s">
        <v>162</v>
      </c>
      <c r="AU541" s="171" t="s">
        <v>82</v>
      </c>
      <c r="AV541" s="13" t="s">
        <v>82</v>
      </c>
      <c r="AW541" s="13" t="s">
        <v>34</v>
      </c>
      <c r="AX541" s="13" t="s">
        <v>72</v>
      </c>
      <c r="AY541" s="171" t="s">
        <v>150</v>
      </c>
    </row>
    <row r="542" spans="2:51" s="13" customFormat="1" ht="11.25">
      <c r="B542" s="170"/>
      <c r="D542" s="166" t="s">
        <v>162</v>
      </c>
      <c r="E542" s="171" t="s">
        <v>3</v>
      </c>
      <c r="F542" s="172" t="s">
        <v>272</v>
      </c>
      <c r="H542" s="173">
        <v>62.37</v>
      </c>
      <c r="I542" s="174"/>
      <c r="L542" s="170"/>
      <c r="M542" s="175"/>
      <c r="N542" s="176"/>
      <c r="O542" s="176"/>
      <c r="P542" s="176"/>
      <c r="Q542" s="176"/>
      <c r="R542" s="176"/>
      <c r="S542" s="176"/>
      <c r="T542" s="177"/>
      <c r="AT542" s="171" t="s">
        <v>162</v>
      </c>
      <c r="AU542" s="171" t="s">
        <v>82</v>
      </c>
      <c r="AV542" s="13" t="s">
        <v>82</v>
      </c>
      <c r="AW542" s="13" t="s">
        <v>34</v>
      </c>
      <c r="AX542" s="13" t="s">
        <v>72</v>
      </c>
      <c r="AY542" s="171" t="s">
        <v>150</v>
      </c>
    </row>
    <row r="543" spans="2:51" s="13" customFormat="1" ht="11.25">
      <c r="B543" s="170"/>
      <c r="D543" s="166" t="s">
        <v>162</v>
      </c>
      <c r="E543" s="171" t="s">
        <v>3</v>
      </c>
      <c r="F543" s="172" t="s">
        <v>273</v>
      </c>
      <c r="H543" s="173">
        <v>0.02</v>
      </c>
      <c r="I543" s="174"/>
      <c r="L543" s="170"/>
      <c r="M543" s="175"/>
      <c r="N543" s="176"/>
      <c r="O543" s="176"/>
      <c r="P543" s="176"/>
      <c r="Q543" s="176"/>
      <c r="R543" s="176"/>
      <c r="S543" s="176"/>
      <c r="T543" s="177"/>
      <c r="AT543" s="171" t="s">
        <v>162</v>
      </c>
      <c r="AU543" s="171" t="s">
        <v>82</v>
      </c>
      <c r="AV543" s="13" t="s">
        <v>82</v>
      </c>
      <c r="AW543" s="13" t="s">
        <v>34</v>
      </c>
      <c r="AX543" s="13" t="s">
        <v>72</v>
      </c>
      <c r="AY543" s="171" t="s">
        <v>150</v>
      </c>
    </row>
    <row r="544" spans="2:51" s="13" customFormat="1" ht="11.25">
      <c r="B544" s="170"/>
      <c r="D544" s="166" t="s">
        <v>162</v>
      </c>
      <c r="E544" s="171" t="s">
        <v>3</v>
      </c>
      <c r="F544" s="172" t="s">
        <v>271</v>
      </c>
      <c r="H544" s="173">
        <v>-0.66</v>
      </c>
      <c r="I544" s="174"/>
      <c r="L544" s="170"/>
      <c r="M544" s="175"/>
      <c r="N544" s="176"/>
      <c r="O544" s="176"/>
      <c r="P544" s="176"/>
      <c r="Q544" s="176"/>
      <c r="R544" s="176"/>
      <c r="S544" s="176"/>
      <c r="T544" s="177"/>
      <c r="AT544" s="171" t="s">
        <v>162</v>
      </c>
      <c r="AU544" s="171" t="s">
        <v>82</v>
      </c>
      <c r="AV544" s="13" t="s">
        <v>82</v>
      </c>
      <c r="AW544" s="13" t="s">
        <v>34</v>
      </c>
      <c r="AX544" s="13" t="s">
        <v>72</v>
      </c>
      <c r="AY544" s="171" t="s">
        <v>150</v>
      </c>
    </row>
    <row r="545" spans="2:51" s="13" customFormat="1" ht="11.25">
      <c r="B545" s="170"/>
      <c r="D545" s="166" t="s">
        <v>162</v>
      </c>
      <c r="E545" s="171" t="s">
        <v>3</v>
      </c>
      <c r="F545" s="172" t="s">
        <v>272</v>
      </c>
      <c r="H545" s="173">
        <v>62.37</v>
      </c>
      <c r="I545" s="174"/>
      <c r="L545" s="170"/>
      <c r="M545" s="175"/>
      <c r="N545" s="176"/>
      <c r="O545" s="176"/>
      <c r="P545" s="176"/>
      <c r="Q545" s="176"/>
      <c r="R545" s="176"/>
      <c r="S545" s="176"/>
      <c r="T545" s="177"/>
      <c r="AT545" s="171" t="s">
        <v>162</v>
      </c>
      <c r="AU545" s="171" t="s">
        <v>82</v>
      </c>
      <c r="AV545" s="13" t="s">
        <v>82</v>
      </c>
      <c r="AW545" s="13" t="s">
        <v>34</v>
      </c>
      <c r="AX545" s="13" t="s">
        <v>72</v>
      </c>
      <c r="AY545" s="171" t="s">
        <v>150</v>
      </c>
    </row>
    <row r="546" spans="2:51" s="13" customFormat="1" ht="11.25">
      <c r="B546" s="170"/>
      <c r="D546" s="166" t="s">
        <v>162</v>
      </c>
      <c r="E546" s="171" t="s">
        <v>3</v>
      </c>
      <c r="F546" s="172" t="s">
        <v>274</v>
      </c>
      <c r="H546" s="173">
        <v>-0.04</v>
      </c>
      <c r="I546" s="174"/>
      <c r="L546" s="170"/>
      <c r="M546" s="175"/>
      <c r="N546" s="176"/>
      <c r="O546" s="176"/>
      <c r="P546" s="176"/>
      <c r="Q546" s="176"/>
      <c r="R546" s="176"/>
      <c r="S546" s="176"/>
      <c r="T546" s="177"/>
      <c r="AT546" s="171" t="s">
        <v>162</v>
      </c>
      <c r="AU546" s="171" t="s">
        <v>82</v>
      </c>
      <c r="AV546" s="13" t="s">
        <v>82</v>
      </c>
      <c r="AW546" s="13" t="s">
        <v>34</v>
      </c>
      <c r="AX546" s="13" t="s">
        <v>72</v>
      </c>
      <c r="AY546" s="171" t="s">
        <v>150</v>
      </c>
    </row>
    <row r="547" spans="2:51" s="13" customFormat="1" ht="11.25">
      <c r="B547" s="170"/>
      <c r="D547" s="166" t="s">
        <v>162</v>
      </c>
      <c r="E547" s="171" t="s">
        <v>3</v>
      </c>
      <c r="F547" s="172" t="s">
        <v>271</v>
      </c>
      <c r="H547" s="173">
        <v>-0.66</v>
      </c>
      <c r="I547" s="174"/>
      <c r="L547" s="170"/>
      <c r="M547" s="175"/>
      <c r="N547" s="176"/>
      <c r="O547" s="176"/>
      <c r="P547" s="176"/>
      <c r="Q547" s="176"/>
      <c r="R547" s="176"/>
      <c r="S547" s="176"/>
      <c r="T547" s="177"/>
      <c r="AT547" s="171" t="s">
        <v>162</v>
      </c>
      <c r="AU547" s="171" t="s">
        <v>82</v>
      </c>
      <c r="AV547" s="13" t="s">
        <v>82</v>
      </c>
      <c r="AW547" s="13" t="s">
        <v>34</v>
      </c>
      <c r="AX547" s="13" t="s">
        <v>72</v>
      </c>
      <c r="AY547" s="171" t="s">
        <v>150</v>
      </c>
    </row>
    <row r="548" spans="2:51" s="13" customFormat="1" ht="11.25">
      <c r="B548" s="170"/>
      <c r="D548" s="166" t="s">
        <v>162</v>
      </c>
      <c r="E548" s="171" t="s">
        <v>3</v>
      </c>
      <c r="F548" s="172" t="s">
        <v>275</v>
      </c>
      <c r="H548" s="173">
        <v>76.510000000000005</v>
      </c>
      <c r="I548" s="174"/>
      <c r="L548" s="170"/>
      <c r="M548" s="175"/>
      <c r="N548" s="176"/>
      <c r="O548" s="176"/>
      <c r="P548" s="176"/>
      <c r="Q548" s="176"/>
      <c r="R548" s="176"/>
      <c r="S548" s="176"/>
      <c r="T548" s="177"/>
      <c r="AT548" s="171" t="s">
        <v>162</v>
      </c>
      <c r="AU548" s="171" t="s">
        <v>82</v>
      </c>
      <c r="AV548" s="13" t="s">
        <v>82</v>
      </c>
      <c r="AW548" s="13" t="s">
        <v>34</v>
      </c>
      <c r="AX548" s="13" t="s">
        <v>72</v>
      </c>
      <c r="AY548" s="171" t="s">
        <v>150</v>
      </c>
    </row>
    <row r="549" spans="2:51" s="13" customFormat="1" ht="11.25">
      <c r="B549" s="170"/>
      <c r="D549" s="166" t="s">
        <v>162</v>
      </c>
      <c r="E549" s="171" t="s">
        <v>3</v>
      </c>
      <c r="F549" s="172" t="s">
        <v>274</v>
      </c>
      <c r="H549" s="173">
        <v>-0.04</v>
      </c>
      <c r="I549" s="174"/>
      <c r="L549" s="170"/>
      <c r="M549" s="175"/>
      <c r="N549" s="176"/>
      <c r="O549" s="176"/>
      <c r="P549" s="176"/>
      <c r="Q549" s="176"/>
      <c r="R549" s="176"/>
      <c r="S549" s="176"/>
      <c r="T549" s="177"/>
      <c r="AT549" s="171" t="s">
        <v>162</v>
      </c>
      <c r="AU549" s="171" t="s">
        <v>82</v>
      </c>
      <c r="AV549" s="13" t="s">
        <v>82</v>
      </c>
      <c r="AW549" s="13" t="s">
        <v>34</v>
      </c>
      <c r="AX549" s="13" t="s">
        <v>72</v>
      </c>
      <c r="AY549" s="171" t="s">
        <v>150</v>
      </c>
    </row>
    <row r="550" spans="2:51" s="13" customFormat="1" ht="11.25">
      <c r="B550" s="170"/>
      <c r="D550" s="166" t="s">
        <v>162</v>
      </c>
      <c r="E550" s="171" t="s">
        <v>3</v>
      </c>
      <c r="F550" s="172" t="s">
        <v>276</v>
      </c>
      <c r="H550" s="173">
        <v>-1.32</v>
      </c>
      <c r="I550" s="174"/>
      <c r="L550" s="170"/>
      <c r="M550" s="175"/>
      <c r="N550" s="176"/>
      <c r="O550" s="176"/>
      <c r="P550" s="176"/>
      <c r="Q550" s="176"/>
      <c r="R550" s="176"/>
      <c r="S550" s="176"/>
      <c r="T550" s="177"/>
      <c r="AT550" s="171" t="s">
        <v>162</v>
      </c>
      <c r="AU550" s="171" t="s">
        <v>82</v>
      </c>
      <c r="AV550" s="13" t="s">
        <v>82</v>
      </c>
      <c r="AW550" s="13" t="s">
        <v>34</v>
      </c>
      <c r="AX550" s="13" t="s">
        <v>72</v>
      </c>
      <c r="AY550" s="171" t="s">
        <v>150</v>
      </c>
    </row>
    <row r="551" spans="2:51" s="13" customFormat="1" ht="11.25">
      <c r="B551" s="170"/>
      <c r="D551" s="166" t="s">
        <v>162</v>
      </c>
      <c r="E551" s="171" t="s">
        <v>3</v>
      </c>
      <c r="F551" s="172" t="s">
        <v>277</v>
      </c>
      <c r="H551" s="173">
        <v>77.209999999999994</v>
      </c>
      <c r="I551" s="174"/>
      <c r="L551" s="170"/>
      <c r="M551" s="175"/>
      <c r="N551" s="176"/>
      <c r="O551" s="176"/>
      <c r="P551" s="176"/>
      <c r="Q551" s="176"/>
      <c r="R551" s="176"/>
      <c r="S551" s="176"/>
      <c r="T551" s="177"/>
      <c r="AT551" s="171" t="s">
        <v>162</v>
      </c>
      <c r="AU551" s="171" t="s">
        <v>82</v>
      </c>
      <c r="AV551" s="13" t="s">
        <v>82</v>
      </c>
      <c r="AW551" s="13" t="s">
        <v>34</v>
      </c>
      <c r="AX551" s="13" t="s">
        <v>72</v>
      </c>
      <c r="AY551" s="171" t="s">
        <v>150</v>
      </c>
    </row>
    <row r="552" spans="2:51" s="13" customFormat="1" ht="11.25">
      <c r="B552" s="170"/>
      <c r="D552" s="166" t="s">
        <v>162</v>
      </c>
      <c r="E552" s="171" t="s">
        <v>3</v>
      </c>
      <c r="F552" s="172" t="s">
        <v>274</v>
      </c>
      <c r="H552" s="173">
        <v>-0.04</v>
      </c>
      <c r="I552" s="174"/>
      <c r="L552" s="170"/>
      <c r="M552" s="175"/>
      <c r="N552" s="176"/>
      <c r="O552" s="176"/>
      <c r="P552" s="176"/>
      <c r="Q552" s="176"/>
      <c r="R552" s="176"/>
      <c r="S552" s="176"/>
      <c r="T552" s="177"/>
      <c r="AT552" s="171" t="s">
        <v>162</v>
      </c>
      <c r="AU552" s="171" t="s">
        <v>82</v>
      </c>
      <c r="AV552" s="13" t="s">
        <v>82</v>
      </c>
      <c r="AW552" s="13" t="s">
        <v>34</v>
      </c>
      <c r="AX552" s="13" t="s">
        <v>72</v>
      </c>
      <c r="AY552" s="171" t="s">
        <v>150</v>
      </c>
    </row>
    <row r="553" spans="2:51" s="13" customFormat="1" ht="11.25">
      <c r="B553" s="170"/>
      <c r="D553" s="166" t="s">
        <v>162</v>
      </c>
      <c r="E553" s="171" t="s">
        <v>3</v>
      </c>
      <c r="F553" s="172" t="s">
        <v>276</v>
      </c>
      <c r="H553" s="173">
        <v>-1.32</v>
      </c>
      <c r="I553" s="174"/>
      <c r="L553" s="170"/>
      <c r="M553" s="175"/>
      <c r="N553" s="176"/>
      <c r="O553" s="176"/>
      <c r="P553" s="176"/>
      <c r="Q553" s="176"/>
      <c r="R553" s="176"/>
      <c r="S553" s="176"/>
      <c r="T553" s="177"/>
      <c r="AT553" s="171" t="s">
        <v>162</v>
      </c>
      <c r="AU553" s="171" t="s">
        <v>82</v>
      </c>
      <c r="AV553" s="13" t="s">
        <v>82</v>
      </c>
      <c r="AW553" s="13" t="s">
        <v>34</v>
      </c>
      <c r="AX553" s="13" t="s">
        <v>72</v>
      </c>
      <c r="AY553" s="171" t="s">
        <v>150</v>
      </c>
    </row>
    <row r="554" spans="2:51" s="13" customFormat="1" ht="11.25">
      <c r="B554" s="170"/>
      <c r="D554" s="166" t="s">
        <v>162</v>
      </c>
      <c r="E554" s="171" t="s">
        <v>3</v>
      </c>
      <c r="F554" s="172" t="s">
        <v>278</v>
      </c>
      <c r="H554" s="173">
        <v>63.07</v>
      </c>
      <c r="I554" s="174"/>
      <c r="L554" s="170"/>
      <c r="M554" s="175"/>
      <c r="N554" s="176"/>
      <c r="O554" s="176"/>
      <c r="P554" s="176"/>
      <c r="Q554" s="176"/>
      <c r="R554" s="176"/>
      <c r="S554" s="176"/>
      <c r="T554" s="177"/>
      <c r="AT554" s="171" t="s">
        <v>162</v>
      </c>
      <c r="AU554" s="171" t="s">
        <v>82</v>
      </c>
      <c r="AV554" s="13" t="s">
        <v>82</v>
      </c>
      <c r="AW554" s="13" t="s">
        <v>34</v>
      </c>
      <c r="AX554" s="13" t="s">
        <v>72</v>
      </c>
      <c r="AY554" s="171" t="s">
        <v>150</v>
      </c>
    </row>
    <row r="555" spans="2:51" s="13" customFormat="1" ht="11.25">
      <c r="B555" s="170"/>
      <c r="D555" s="166" t="s">
        <v>162</v>
      </c>
      <c r="E555" s="171" t="s">
        <v>3</v>
      </c>
      <c r="F555" s="172" t="s">
        <v>274</v>
      </c>
      <c r="H555" s="173">
        <v>-0.04</v>
      </c>
      <c r="I555" s="174"/>
      <c r="L555" s="170"/>
      <c r="M555" s="175"/>
      <c r="N555" s="176"/>
      <c r="O555" s="176"/>
      <c r="P555" s="176"/>
      <c r="Q555" s="176"/>
      <c r="R555" s="176"/>
      <c r="S555" s="176"/>
      <c r="T555" s="177"/>
      <c r="AT555" s="171" t="s">
        <v>162</v>
      </c>
      <c r="AU555" s="171" t="s">
        <v>82</v>
      </c>
      <c r="AV555" s="13" t="s">
        <v>82</v>
      </c>
      <c r="AW555" s="13" t="s">
        <v>34</v>
      </c>
      <c r="AX555" s="13" t="s">
        <v>72</v>
      </c>
      <c r="AY555" s="171" t="s">
        <v>150</v>
      </c>
    </row>
    <row r="556" spans="2:51" s="13" customFormat="1" ht="11.25">
      <c r="B556" s="170"/>
      <c r="D556" s="166" t="s">
        <v>162</v>
      </c>
      <c r="E556" s="171" t="s">
        <v>3</v>
      </c>
      <c r="F556" s="172" t="s">
        <v>271</v>
      </c>
      <c r="H556" s="173">
        <v>-0.66</v>
      </c>
      <c r="I556" s="174"/>
      <c r="L556" s="170"/>
      <c r="M556" s="175"/>
      <c r="N556" s="176"/>
      <c r="O556" s="176"/>
      <c r="P556" s="176"/>
      <c r="Q556" s="176"/>
      <c r="R556" s="176"/>
      <c r="S556" s="176"/>
      <c r="T556" s="177"/>
      <c r="AT556" s="171" t="s">
        <v>162</v>
      </c>
      <c r="AU556" s="171" t="s">
        <v>82</v>
      </c>
      <c r="AV556" s="13" t="s">
        <v>82</v>
      </c>
      <c r="AW556" s="13" t="s">
        <v>34</v>
      </c>
      <c r="AX556" s="13" t="s">
        <v>72</v>
      </c>
      <c r="AY556" s="171" t="s">
        <v>150</v>
      </c>
    </row>
    <row r="557" spans="2:51" s="13" customFormat="1" ht="11.25">
      <c r="B557" s="170"/>
      <c r="D557" s="166" t="s">
        <v>162</v>
      </c>
      <c r="E557" s="171" t="s">
        <v>3</v>
      </c>
      <c r="F557" s="172" t="s">
        <v>229</v>
      </c>
      <c r="H557" s="173">
        <v>-2.2000000000000002</v>
      </c>
      <c r="I557" s="174"/>
      <c r="L557" s="170"/>
      <c r="M557" s="175"/>
      <c r="N557" s="176"/>
      <c r="O557" s="176"/>
      <c r="P557" s="176"/>
      <c r="Q557" s="176"/>
      <c r="R557" s="176"/>
      <c r="S557" s="176"/>
      <c r="T557" s="177"/>
      <c r="AT557" s="171" t="s">
        <v>162</v>
      </c>
      <c r="AU557" s="171" t="s">
        <v>82</v>
      </c>
      <c r="AV557" s="13" t="s">
        <v>82</v>
      </c>
      <c r="AW557" s="13" t="s">
        <v>34</v>
      </c>
      <c r="AX557" s="13" t="s">
        <v>72</v>
      </c>
      <c r="AY557" s="171" t="s">
        <v>150</v>
      </c>
    </row>
    <row r="558" spans="2:51" s="13" customFormat="1" ht="11.25">
      <c r="B558" s="170"/>
      <c r="D558" s="166" t="s">
        <v>162</v>
      </c>
      <c r="E558" s="171" t="s">
        <v>3</v>
      </c>
      <c r="F558" s="172" t="s">
        <v>278</v>
      </c>
      <c r="H558" s="173">
        <v>63.07</v>
      </c>
      <c r="I558" s="174"/>
      <c r="L558" s="170"/>
      <c r="M558" s="175"/>
      <c r="N558" s="176"/>
      <c r="O558" s="176"/>
      <c r="P558" s="176"/>
      <c r="Q558" s="176"/>
      <c r="R558" s="176"/>
      <c r="S558" s="176"/>
      <c r="T558" s="177"/>
      <c r="AT558" s="171" t="s">
        <v>162</v>
      </c>
      <c r="AU558" s="171" t="s">
        <v>82</v>
      </c>
      <c r="AV558" s="13" t="s">
        <v>82</v>
      </c>
      <c r="AW558" s="13" t="s">
        <v>34</v>
      </c>
      <c r="AX558" s="13" t="s">
        <v>72</v>
      </c>
      <c r="AY558" s="171" t="s">
        <v>150</v>
      </c>
    </row>
    <row r="559" spans="2:51" s="13" customFormat="1" ht="11.25">
      <c r="B559" s="170"/>
      <c r="D559" s="166" t="s">
        <v>162</v>
      </c>
      <c r="E559" s="171" t="s">
        <v>3</v>
      </c>
      <c r="F559" s="172" t="s">
        <v>274</v>
      </c>
      <c r="H559" s="173">
        <v>-0.04</v>
      </c>
      <c r="I559" s="174"/>
      <c r="L559" s="170"/>
      <c r="M559" s="175"/>
      <c r="N559" s="176"/>
      <c r="O559" s="176"/>
      <c r="P559" s="176"/>
      <c r="Q559" s="176"/>
      <c r="R559" s="176"/>
      <c r="S559" s="176"/>
      <c r="T559" s="177"/>
      <c r="AT559" s="171" t="s">
        <v>162</v>
      </c>
      <c r="AU559" s="171" t="s">
        <v>82</v>
      </c>
      <c r="AV559" s="13" t="s">
        <v>82</v>
      </c>
      <c r="AW559" s="13" t="s">
        <v>34</v>
      </c>
      <c r="AX559" s="13" t="s">
        <v>72</v>
      </c>
      <c r="AY559" s="171" t="s">
        <v>150</v>
      </c>
    </row>
    <row r="560" spans="2:51" s="13" customFormat="1" ht="11.25">
      <c r="B560" s="170"/>
      <c r="D560" s="166" t="s">
        <v>162</v>
      </c>
      <c r="E560" s="171" t="s">
        <v>3</v>
      </c>
      <c r="F560" s="172" t="s">
        <v>271</v>
      </c>
      <c r="H560" s="173">
        <v>-0.66</v>
      </c>
      <c r="I560" s="174"/>
      <c r="L560" s="170"/>
      <c r="M560" s="175"/>
      <c r="N560" s="176"/>
      <c r="O560" s="176"/>
      <c r="P560" s="176"/>
      <c r="Q560" s="176"/>
      <c r="R560" s="176"/>
      <c r="S560" s="176"/>
      <c r="T560" s="177"/>
      <c r="AT560" s="171" t="s">
        <v>162</v>
      </c>
      <c r="AU560" s="171" t="s">
        <v>82</v>
      </c>
      <c r="AV560" s="13" t="s">
        <v>82</v>
      </c>
      <c r="AW560" s="13" t="s">
        <v>34</v>
      </c>
      <c r="AX560" s="13" t="s">
        <v>72</v>
      </c>
      <c r="AY560" s="171" t="s">
        <v>150</v>
      </c>
    </row>
    <row r="561" spans="1:65" s="14" customFormat="1" ht="11.25">
      <c r="B561" s="188"/>
      <c r="D561" s="166" t="s">
        <v>162</v>
      </c>
      <c r="E561" s="189" t="s">
        <v>3</v>
      </c>
      <c r="F561" s="190" t="s">
        <v>181</v>
      </c>
      <c r="H561" s="191">
        <v>1434.8279999999991</v>
      </c>
      <c r="I561" s="192"/>
      <c r="L561" s="188"/>
      <c r="M561" s="193"/>
      <c r="N561" s="194"/>
      <c r="O561" s="194"/>
      <c r="P561" s="194"/>
      <c r="Q561" s="194"/>
      <c r="R561" s="194"/>
      <c r="S561" s="194"/>
      <c r="T561" s="195"/>
      <c r="AT561" s="189" t="s">
        <v>162</v>
      </c>
      <c r="AU561" s="189" t="s">
        <v>82</v>
      </c>
      <c r="AV561" s="14" t="s">
        <v>158</v>
      </c>
      <c r="AW561" s="14" t="s">
        <v>34</v>
      </c>
      <c r="AX561" s="14" t="s">
        <v>80</v>
      </c>
      <c r="AY561" s="189" t="s">
        <v>150</v>
      </c>
    </row>
    <row r="562" spans="1:65" s="12" customFormat="1" ht="22.9" customHeight="1">
      <c r="B562" s="139"/>
      <c r="D562" s="140" t="s">
        <v>71</v>
      </c>
      <c r="E562" s="150" t="s">
        <v>505</v>
      </c>
      <c r="F562" s="150" t="s">
        <v>506</v>
      </c>
      <c r="I562" s="142"/>
      <c r="J562" s="151">
        <f>BK562</f>
        <v>0</v>
      </c>
      <c r="L562" s="139"/>
      <c r="M562" s="144"/>
      <c r="N562" s="145"/>
      <c r="O562" s="145"/>
      <c r="P562" s="146">
        <f>SUM(P563:P582)</f>
        <v>0</v>
      </c>
      <c r="Q562" s="145"/>
      <c r="R562" s="146">
        <f>SUM(R563:R582)</f>
        <v>0</v>
      </c>
      <c r="S562" s="145"/>
      <c r="T562" s="147">
        <f>SUM(T563:T582)</f>
        <v>0</v>
      </c>
      <c r="AR562" s="140" t="s">
        <v>80</v>
      </c>
      <c r="AT562" s="148" t="s">
        <v>71</v>
      </c>
      <c r="AU562" s="148" t="s">
        <v>80</v>
      </c>
      <c r="AY562" s="140" t="s">
        <v>150</v>
      </c>
      <c r="BK562" s="149">
        <f>SUM(BK563:BK582)</f>
        <v>0</v>
      </c>
    </row>
    <row r="563" spans="1:65" s="2" customFormat="1" ht="36" customHeight="1">
      <c r="A563" s="33"/>
      <c r="B563" s="152"/>
      <c r="C563" s="153" t="s">
        <v>507</v>
      </c>
      <c r="D563" s="153" t="s">
        <v>153</v>
      </c>
      <c r="E563" s="154" t="s">
        <v>508</v>
      </c>
      <c r="F563" s="155" t="s">
        <v>509</v>
      </c>
      <c r="G563" s="156" t="s">
        <v>166</v>
      </c>
      <c r="H563" s="157">
        <v>128.702</v>
      </c>
      <c r="I563" s="158"/>
      <c r="J563" s="159">
        <f>ROUND(I563*H563,2)</f>
        <v>0</v>
      </c>
      <c r="K563" s="155" t="s">
        <v>157</v>
      </c>
      <c r="L563" s="34"/>
      <c r="M563" s="160" t="s">
        <v>3</v>
      </c>
      <c r="N563" s="161" t="s">
        <v>43</v>
      </c>
      <c r="O563" s="54"/>
      <c r="P563" s="162">
        <f>O563*H563</f>
        <v>0</v>
      </c>
      <c r="Q563" s="162">
        <v>0</v>
      </c>
      <c r="R563" s="162">
        <f>Q563*H563</f>
        <v>0</v>
      </c>
      <c r="S563" s="162">
        <v>0</v>
      </c>
      <c r="T563" s="163">
        <f>S563*H563</f>
        <v>0</v>
      </c>
      <c r="U563" s="33"/>
      <c r="V563" s="33"/>
      <c r="W563" s="33"/>
      <c r="X563" s="33"/>
      <c r="Y563" s="33"/>
      <c r="Z563" s="33"/>
      <c r="AA563" s="33"/>
      <c r="AB563" s="33"/>
      <c r="AC563" s="33"/>
      <c r="AD563" s="33"/>
      <c r="AE563" s="33"/>
      <c r="AR563" s="164" t="s">
        <v>158</v>
      </c>
      <c r="AT563" s="164" t="s">
        <v>153</v>
      </c>
      <c r="AU563" s="164" t="s">
        <v>82</v>
      </c>
      <c r="AY563" s="18" t="s">
        <v>150</v>
      </c>
      <c r="BE563" s="165">
        <f>IF(N563="základní",J563,0)</f>
        <v>0</v>
      </c>
      <c r="BF563" s="165">
        <f>IF(N563="snížená",J563,0)</f>
        <v>0</v>
      </c>
      <c r="BG563" s="165">
        <f>IF(N563="zákl. přenesená",J563,0)</f>
        <v>0</v>
      </c>
      <c r="BH563" s="165">
        <f>IF(N563="sníž. přenesená",J563,0)</f>
        <v>0</v>
      </c>
      <c r="BI563" s="165">
        <f>IF(N563="nulová",J563,0)</f>
        <v>0</v>
      </c>
      <c r="BJ563" s="18" t="s">
        <v>80</v>
      </c>
      <c r="BK563" s="165">
        <f>ROUND(I563*H563,2)</f>
        <v>0</v>
      </c>
      <c r="BL563" s="18" t="s">
        <v>158</v>
      </c>
      <c r="BM563" s="164" t="s">
        <v>510</v>
      </c>
    </row>
    <row r="564" spans="1:65" s="2" customFormat="1" ht="146.25">
      <c r="A564" s="33"/>
      <c r="B564" s="34"/>
      <c r="C564" s="33"/>
      <c r="D564" s="166" t="s">
        <v>160</v>
      </c>
      <c r="E564" s="33"/>
      <c r="F564" s="167" t="s">
        <v>511</v>
      </c>
      <c r="G564" s="33"/>
      <c r="H564" s="33"/>
      <c r="I564" s="92"/>
      <c r="J564" s="33"/>
      <c r="K564" s="33"/>
      <c r="L564" s="34"/>
      <c r="M564" s="168"/>
      <c r="N564" s="169"/>
      <c r="O564" s="54"/>
      <c r="P564" s="54"/>
      <c r="Q564" s="54"/>
      <c r="R564" s="54"/>
      <c r="S564" s="54"/>
      <c r="T564" s="55"/>
      <c r="U564" s="33"/>
      <c r="V564" s="33"/>
      <c r="W564" s="33"/>
      <c r="X564" s="33"/>
      <c r="Y564" s="33"/>
      <c r="Z564" s="33"/>
      <c r="AA564" s="33"/>
      <c r="AB564" s="33"/>
      <c r="AC564" s="33"/>
      <c r="AD564" s="33"/>
      <c r="AE564" s="33"/>
      <c r="AT564" s="18" t="s">
        <v>160</v>
      </c>
      <c r="AU564" s="18" t="s">
        <v>82</v>
      </c>
    </row>
    <row r="565" spans="1:65" s="2" customFormat="1" ht="36" customHeight="1">
      <c r="A565" s="33"/>
      <c r="B565" s="152"/>
      <c r="C565" s="153" t="s">
        <v>512</v>
      </c>
      <c r="D565" s="153" t="s">
        <v>153</v>
      </c>
      <c r="E565" s="154" t="s">
        <v>513</v>
      </c>
      <c r="F565" s="155" t="s">
        <v>514</v>
      </c>
      <c r="G565" s="156" t="s">
        <v>166</v>
      </c>
      <c r="H565" s="157">
        <v>257.404</v>
      </c>
      <c r="I565" s="158"/>
      <c r="J565" s="159">
        <f>ROUND(I565*H565,2)</f>
        <v>0</v>
      </c>
      <c r="K565" s="155" t="s">
        <v>157</v>
      </c>
      <c r="L565" s="34"/>
      <c r="M565" s="160" t="s">
        <v>3</v>
      </c>
      <c r="N565" s="161" t="s">
        <v>43</v>
      </c>
      <c r="O565" s="54"/>
      <c r="P565" s="162">
        <f>O565*H565</f>
        <v>0</v>
      </c>
      <c r="Q565" s="162">
        <v>0</v>
      </c>
      <c r="R565" s="162">
        <f>Q565*H565</f>
        <v>0</v>
      </c>
      <c r="S565" s="162">
        <v>0</v>
      </c>
      <c r="T565" s="163">
        <f>S565*H565</f>
        <v>0</v>
      </c>
      <c r="U565" s="33"/>
      <c r="V565" s="33"/>
      <c r="W565" s="33"/>
      <c r="X565" s="33"/>
      <c r="Y565" s="33"/>
      <c r="Z565" s="33"/>
      <c r="AA565" s="33"/>
      <c r="AB565" s="33"/>
      <c r="AC565" s="33"/>
      <c r="AD565" s="33"/>
      <c r="AE565" s="33"/>
      <c r="AR565" s="164" t="s">
        <v>158</v>
      </c>
      <c r="AT565" s="164" t="s">
        <v>153</v>
      </c>
      <c r="AU565" s="164" t="s">
        <v>82</v>
      </c>
      <c r="AY565" s="18" t="s">
        <v>150</v>
      </c>
      <c r="BE565" s="165">
        <f>IF(N565="základní",J565,0)</f>
        <v>0</v>
      </c>
      <c r="BF565" s="165">
        <f>IF(N565="snížená",J565,0)</f>
        <v>0</v>
      </c>
      <c r="BG565" s="165">
        <f>IF(N565="zákl. přenesená",J565,0)</f>
        <v>0</v>
      </c>
      <c r="BH565" s="165">
        <f>IF(N565="sníž. přenesená",J565,0)</f>
        <v>0</v>
      </c>
      <c r="BI565" s="165">
        <f>IF(N565="nulová",J565,0)</f>
        <v>0</v>
      </c>
      <c r="BJ565" s="18" t="s">
        <v>80</v>
      </c>
      <c r="BK565" s="165">
        <f>ROUND(I565*H565,2)</f>
        <v>0</v>
      </c>
      <c r="BL565" s="18" t="s">
        <v>158</v>
      </c>
      <c r="BM565" s="164" t="s">
        <v>515</v>
      </c>
    </row>
    <row r="566" spans="1:65" s="2" customFormat="1" ht="87.75">
      <c r="A566" s="33"/>
      <c r="B566" s="34"/>
      <c r="C566" s="33"/>
      <c r="D566" s="166" t="s">
        <v>160</v>
      </c>
      <c r="E566" s="33"/>
      <c r="F566" s="167" t="s">
        <v>516</v>
      </c>
      <c r="G566" s="33"/>
      <c r="H566" s="33"/>
      <c r="I566" s="92"/>
      <c r="J566" s="33"/>
      <c r="K566" s="33"/>
      <c r="L566" s="34"/>
      <c r="M566" s="168"/>
      <c r="N566" s="169"/>
      <c r="O566" s="54"/>
      <c r="P566" s="54"/>
      <c r="Q566" s="54"/>
      <c r="R566" s="54"/>
      <c r="S566" s="54"/>
      <c r="T566" s="55"/>
      <c r="U566" s="33"/>
      <c r="V566" s="33"/>
      <c r="W566" s="33"/>
      <c r="X566" s="33"/>
      <c r="Y566" s="33"/>
      <c r="Z566" s="33"/>
      <c r="AA566" s="33"/>
      <c r="AB566" s="33"/>
      <c r="AC566" s="33"/>
      <c r="AD566" s="33"/>
      <c r="AE566" s="33"/>
      <c r="AT566" s="18" t="s">
        <v>160</v>
      </c>
      <c r="AU566" s="18" t="s">
        <v>82</v>
      </c>
    </row>
    <row r="567" spans="1:65" s="13" customFormat="1" ht="11.25">
      <c r="B567" s="170"/>
      <c r="D567" s="166" t="s">
        <v>162</v>
      </c>
      <c r="F567" s="172" t="s">
        <v>517</v>
      </c>
      <c r="H567" s="173">
        <v>257.404</v>
      </c>
      <c r="I567" s="174"/>
      <c r="L567" s="170"/>
      <c r="M567" s="175"/>
      <c r="N567" s="176"/>
      <c r="O567" s="176"/>
      <c r="P567" s="176"/>
      <c r="Q567" s="176"/>
      <c r="R567" s="176"/>
      <c r="S567" s="176"/>
      <c r="T567" s="177"/>
      <c r="AT567" s="171" t="s">
        <v>162</v>
      </c>
      <c r="AU567" s="171" t="s">
        <v>82</v>
      </c>
      <c r="AV567" s="13" t="s">
        <v>82</v>
      </c>
      <c r="AW567" s="13" t="s">
        <v>4</v>
      </c>
      <c r="AX567" s="13" t="s">
        <v>80</v>
      </c>
      <c r="AY567" s="171" t="s">
        <v>150</v>
      </c>
    </row>
    <row r="568" spans="1:65" s="2" customFormat="1" ht="36" customHeight="1">
      <c r="A568" s="33"/>
      <c r="B568" s="152"/>
      <c r="C568" s="153" t="s">
        <v>518</v>
      </c>
      <c r="D568" s="153" t="s">
        <v>153</v>
      </c>
      <c r="E568" s="154" t="s">
        <v>519</v>
      </c>
      <c r="F568" s="155" t="s">
        <v>520</v>
      </c>
      <c r="G568" s="156" t="s">
        <v>166</v>
      </c>
      <c r="H568" s="157">
        <v>128.702</v>
      </c>
      <c r="I568" s="158"/>
      <c r="J568" s="159">
        <f>ROUND(I568*H568,2)</f>
        <v>0</v>
      </c>
      <c r="K568" s="155" t="s">
        <v>157</v>
      </c>
      <c r="L568" s="34"/>
      <c r="M568" s="160" t="s">
        <v>3</v>
      </c>
      <c r="N568" s="161" t="s">
        <v>43</v>
      </c>
      <c r="O568" s="54"/>
      <c r="P568" s="162">
        <f>O568*H568</f>
        <v>0</v>
      </c>
      <c r="Q568" s="162">
        <v>0</v>
      </c>
      <c r="R568" s="162">
        <f>Q568*H568</f>
        <v>0</v>
      </c>
      <c r="S568" s="162">
        <v>0</v>
      </c>
      <c r="T568" s="163">
        <f>S568*H568</f>
        <v>0</v>
      </c>
      <c r="U568" s="33"/>
      <c r="V568" s="33"/>
      <c r="W568" s="33"/>
      <c r="X568" s="33"/>
      <c r="Y568" s="33"/>
      <c r="Z568" s="33"/>
      <c r="AA568" s="33"/>
      <c r="AB568" s="33"/>
      <c r="AC568" s="33"/>
      <c r="AD568" s="33"/>
      <c r="AE568" s="33"/>
      <c r="AR568" s="164" t="s">
        <v>158</v>
      </c>
      <c r="AT568" s="164" t="s">
        <v>153</v>
      </c>
      <c r="AU568" s="164" t="s">
        <v>82</v>
      </c>
      <c r="AY568" s="18" t="s">
        <v>150</v>
      </c>
      <c r="BE568" s="165">
        <f>IF(N568="základní",J568,0)</f>
        <v>0</v>
      </c>
      <c r="BF568" s="165">
        <f>IF(N568="snížená",J568,0)</f>
        <v>0</v>
      </c>
      <c r="BG568" s="165">
        <f>IF(N568="zákl. přenesená",J568,0)</f>
        <v>0</v>
      </c>
      <c r="BH568" s="165">
        <f>IF(N568="sníž. přenesená",J568,0)</f>
        <v>0</v>
      </c>
      <c r="BI568" s="165">
        <f>IF(N568="nulová",J568,0)</f>
        <v>0</v>
      </c>
      <c r="BJ568" s="18" t="s">
        <v>80</v>
      </c>
      <c r="BK568" s="165">
        <f>ROUND(I568*H568,2)</f>
        <v>0</v>
      </c>
      <c r="BL568" s="18" t="s">
        <v>158</v>
      </c>
      <c r="BM568" s="164" t="s">
        <v>521</v>
      </c>
    </row>
    <row r="569" spans="1:65" s="2" customFormat="1" ht="97.5">
      <c r="A569" s="33"/>
      <c r="B569" s="34"/>
      <c r="C569" s="33"/>
      <c r="D569" s="166" t="s">
        <v>160</v>
      </c>
      <c r="E569" s="33"/>
      <c r="F569" s="167" t="s">
        <v>522</v>
      </c>
      <c r="G569" s="33"/>
      <c r="H569" s="33"/>
      <c r="I569" s="92"/>
      <c r="J569" s="33"/>
      <c r="K569" s="33"/>
      <c r="L569" s="34"/>
      <c r="M569" s="168"/>
      <c r="N569" s="169"/>
      <c r="O569" s="54"/>
      <c r="P569" s="54"/>
      <c r="Q569" s="54"/>
      <c r="R569" s="54"/>
      <c r="S569" s="54"/>
      <c r="T569" s="55"/>
      <c r="U569" s="33"/>
      <c r="V569" s="33"/>
      <c r="W569" s="33"/>
      <c r="X569" s="33"/>
      <c r="Y569" s="33"/>
      <c r="Z569" s="33"/>
      <c r="AA569" s="33"/>
      <c r="AB569" s="33"/>
      <c r="AC569" s="33"/>
      <c r="AD569" s="33"/>
      <c r="AE569" s="33"/>
      <c r="AT569" s="18" t="s">
        <v>160</v>
      </c>
      <c r="AU569" s="18" t="s">
        <v>82</v>
      </c>
    </row>
    <row r="570" spans="1:65" s="2" customFormat="1" ht="36" customHeight="1">
      <c r="A570" s="33"/>
      <c r="B570" s="152"/>
      <c r="C570" s="153" t="s">
        <v>523</v>
      </c>
      <c r="D570" s="153" t="s">
        <v>153</v>
      </c>
      <c r="E570" s="154" t="s">
        <v>524</v>
      </c>
      <c r="F570" s="155" t="s">
        <v>525</v>
      </c>
      <c r="G570" s="156" t="s">
        <v>166</v>
      </c>
      <c r="H570" s="157">
        <v>9.6449999999999996</v>
      </c>
      <c r="I570" s="158"/>
      <c r="J570" s="159">
        <f>ROUND(I570*H570,2)</f>
        <v>0</v>
      </c>
      <c r="K570" s="155" t="s">
        <v>157</v>
      </c>
      <c r="L570" s="34"/>
      <c r="M570" s="160" t="s">
        <v>3</v>
      </c>
      <c r="N570" s="161" t="s">
        <v>43</v>
      </c>
      <c r="O570" s="54"/>
      <c r="P570" s="162">
        <f>O570*H570</f>
        <v>0</v>
      </c>
      <c r="Q570" s="162">
        <v>0</v>
      </c>
      <c r="R570" s="162">
        <f>Q570*H570</f>
        <v>0</v>
      </c>
      <c r="S570" s="162">
        <v>0</v>
      </c>
      <c r="T570" s="163">
        <f>S570*H570</f>
        <v>0</v>
      </c>
      <c r="U570" s="33"/>
      <c r="V570" s="33"/>
      <c r="W570" s="33"/>
      <c r="X570" s="33"/>
      <c r="Y570" s="33"/>
      <c r="Z570" s="33"/>
      <c r="AA570" s="33"/>
      <c r="AB570" s="33"/>
      <c r="AC570" s="33"/>
      <c r="AD570" s="33"/>
      <c r="AE570" s="33"/>
      <c r="AR570" s="164" t="s">
        <v>158</v>
      </c>
      <c r="AT570" s="164" t="s">
        <v>153</v>
      </c>
      <c r="AU570" s="164" t="s">
        <v>82</v>
      </c>
      <c r="AY570" s="18" t="s">
        <v>150</v>
      </c>
      <c r="BE570" s="165">
        <f>IF(N570="základní",J570,0)</f>
        <v>0</v>
      </c>
      <c r="BF570" s="165">
        <f>IF(N570="snížená",J570,0)</f>
        <v>0</v>
      </c>
      <c r="BG570" s="165">
        <f>IF(N570="zákl. přenesená",J570,0)</f>
        <v>0</v>
      </c>
      <c r="BH570" s="165">
        <f>IF(N570="sníž. přenesená",J570,0)</f>
        <v>0</v>
      </c>
      <c r="BI570" s="165">
        <f>IF(N570="nulová",J570,0)</f>
        <v>0</v>
      </c>
      <c r="BJ570" s="18" t="s">
        <v>80</v>
      </c>
      <c r="BK570" s="165">
        <f>ROUND(I570*H570,2)</f>
        <v>0</v>
      </c>
      <c r="BL570" s="18" t="s">
        <v>158</v>
      </c>
      <c r="BM570" s="164" t="s">
        <v>526</v>
      </c>
    </row>
    <row r="571" spans="1:65" s="2" customFormat="1" ht="97.5">
      <c r="A571" s="33"/>
      <c r="B571" s="34"/>
      <c r="C571" s="33"/>
      <c r="D571" s="166" t="s">
        <v>160</v>
      </c>
      <c r="E571" s="33"/>
      <c r="F571" s="167" t="s">
        <v>527</v>
      </c>
      <c r="G571" s="33"/>
      <c r="H571" s="33"/>
      <c r="I571" s="92"/>
      <c r="J571" s="33"/>
      <c r="K571" s="33"/>
      <c r="L571" s="34"/>
      <c r="M571" s="168"/>
      <c r="N571" s="169"/>
      <c r="O571" s="54"/>
      <c r="P571" s="54"/>
      <c r="Q571" s="54"/>
      <c r="R571" s="54"/>
      <c r="S571" s="54"/>
      <c r="T571" s="55"/>
      <c r="U571" s="33"/>
      <c r="V571" s="33"/>
      <c r="W571" s="33"/>
      <c r="X571" s="33"/>
      <c r="Y571" s="33"/>
      <c r="Z571" s="33"/>
      <c r="AA571" s="33"/>
      <c r="AB571" s="33"/>
      <c r="AC571" s="33"/>
      <c r="AD571" s="33"/>
      <c r="AE571" s="33"/>
      <c r="AT571" s="18" t="s">
        <v>160</v>
      </c>
      <c r="AU571" s="18" t="s">
        <v>82</v>
      </c>
    </row>
    <row r="572" spans="1:65" s="13" customFormat="1" ht="11.25">
      <c r="B572" s="170"/>
      <c r="D572" s="166" t="s">
        <v>162</v>
      </c>
      <c r="E572" s="171" t="s">
        <v>3</v>
      </c>
      <c r="F572" s="172" t="s">
        <v>528</v>
      </c>
      <c r="H572" s="173">
        <v>9.6449999999999996</v>
      </c>
      <c r="I572" s="174"/>
      <c r="L572" s="170"/>
      <c r="M572" s="175"/>
      <c r="N572" s="176"/>
      <c r="O572" s="176"/>
      <c r="P572" s="176"/>
      <c r="Q572" s="176"/>
      <c r="R572" s="176"/>
      <c r="S572" s="176"/>
      <c r="T572" s="177"/>
      <c r="AT572" s="171" t="s">
        <v>162</v>
      </c>
      <c r="AU572" s="171" t="s">
        <v>82</v>
      </c>
      <c r="AV572" s="13" t="s">
        <v>82</v>
      </c>
      <c r="AW572" s="13" t="s">
        <v>34</v>
      </c>
      <c r="AX572" s="13" t="s">
        <v>80</v>
      </c>
      <c r="AY572" s="171" t="s">
        <v>150</v>
      </c>
    </row>
    <row r="573" spans="1:65" s="2" customFormat="1" ht="36" customHeight="1">
      <c r="A573" s="33"/>
      <c r="B573" s="152"/>
      <c r="C573" s="153" t="s">
        <v>529</v>
      </c>
      <c r="D573" s="153" t="s">
        <v>153</v>
      </c>
      <c r="E573" s="154" t="s">
        <v>530</v>
      </c>
      <c r="F573" s="155" t="s">
        <v>531</v>
      </c>
      <c r="G573" s="156" t="s">
        <v>166</v>
      </c>
      <c r="H573" s="157">
        <v>109.19</v>
      </c>
      <c r="I573" s="158"/>
      <c r="J573" s="159">
        <f>ROUND(I573*H573,2)</f>
        <v>0</v>
      </c>
      <c r="K573" s="155" t="s">
        <v>157</v>
      </c>
      <c r="L573" s="34"/>
      <c r="M573" s="160" t="s">
        <v>3</v>
      </c>
      <c r="N573" s="161" t="s">
        <v>43</v>
      </c>
      <c r="O573" s="54"/>
      <c r="P573" s="162">
        <f>O573*H573</f>
        <v>0</v>
      </c>
      <c r="Q573" s="162">
        <v>0</v>
      </c>
      <c r="R573" s="162">
        <f>Q573*H573</f>
        <v>0</v>
      </c>
      <c r="S573" s="162">
        <v>0</v>
      </c>
      <c r="T573" s="163">
        <f>S573*H573</f>
        <v>0</v>
      </c>
      <c r="U573" s="33"/>
      <c r="V573" s="33"/>
      <c r="W573" s="33"/>
      <c r="X573" s="33"/>
      <c r="Y573" s="33"/>
      <c r="Z573" s="33"/>
      <c r="AA573" s="33"/>
      <c r="AB573" s="33"/>
      <c r="AC573" s="33"/>
      <c r="AD573" s="33"/>
      <c r="AE573" s="33"/>
      <c r="AR573" s="164" t="s">
        <v>158</v>
      </c>
      <c r="AT573" s="164" t="s">
        <v>153</v>
      </c>
      <c r="AU573" s="164" t="s">
        <v>82</v>
      </c>
      <c r="AY573" s="18" t="s">
        <v>150</v>
      </c>
      <c r="BE573" s="165">
        <f>IF(N573="základní",J573,0)</f>
        <v>0</v>
      </c>
      <c r="BF573" s="165">
        <f>IF(N573="snížená",J573,0)</f>
        <v>0</v>
      </c>
      <c r="BG573" s="165">
        <f>IF(N573="zákl. přenesená",J573,0)</f>
        <v>0</v>
      </c>
      <c r="BH573" s="165">
        <f>IF(N573="sníž. přenesená",J573,0)</f>
        <v>0</v>
      </c>
      <c r="BI573" s="165">
        <f>IF(N573="nulová",J573,0)</f>
        <v>0</v>
      </c>
      <c r="BJ573" s="18" t="s">
        <v>80</v>
      </c>
      <c r="BK573" s="165">
        <f>ROUND(I573*H573,2)</f>
        <v>0</v>
      </c>
      <c r="BL573" s="18" t="s">
        <v>158</v>
      </c>
      <c r="BM573" s="164" t="s">
        <v>532</v>
      </c>
    </row>
    <row r="574" spans="1:65" s="2" customFormat="1" ht="97.5">
      <c r="A574" s="33"/>
      <c r="B574" s="34"/>
      <c r="C574" s="33"/>
      <c r="D574" s="166" t="s">
        <v>160</v>
      </c>
      <c r="E574" s="33"/>
      <c r="F574" s="167" t="s">
        <v>527</v>
      </c>
      <c r="G574" s="33"/>
      <c r="H574" s="33"/>
      <c r="I574" s="92"/>
      <c r="J574" s="33"/>
      <c r="K574" s="33"/>
      <c r="L574" s="34"/>
      <c r="M574" s="168"/>
      <c r="N574" s="169"/>
      <c r="O574" s="54"/>
      <c r="P574" s="54"/>
      <c r="Q574" s="54"/>
      <c r="R574" s="54"/>
      <c r="S574" s="54"/>
      <c r="T574" s="55"/>
      <c r="U574" s="33"/>
      <c r="V574" s="33"/>
      <c r="W574" s="33"/>
      <c r="X574" s="33"/>
      <c r="Y574" s="33"/>
      <c r="Z574" s="33"/>
      <c r="AA574" s="33"/>
      <c r="AB574" s="33"/>
      <c r="AC574" s="33"/>
      <c r="AD574" s="33"/>
      <c r="AE574" s="33"/>
      <c r="AT574" s="18" t="s">
        <v>160</v>
      </c>
      <c r="AU574" s="18" t="s">
        <v>82</v>
      </c>
    </row>
    <row r="575" spans="1:65" s="13" customFormat="1" ht="22.5">
      <c r="B575" s="170"/>
      <c r="D575" s="166" t="s">
        <v>162</v>
      </c>
      <c r="E575" s="171" t="s">
        <v>3</v>
      </c>
      <c r="F575" s="172" t="s">
        <v>533</v>
      </c>
      <c r="H575" s="173">
        <v>109.19</v>
      </c>
      <c r="I575" s="174"/>
      <c r="L575" s="170"/>
      <c r="M575" s="175"/>
      <c r="N575" s="176"/>
      <c r="O575" s="176"/>
      <c r="P575" s="176"/>
      <c r="Q575" s="176"/>
      <c r="R575" s="176"/>
      <c r="S575" s="176"/>
      <c r="T575" s="177"/>
      <c r="AT575" s="171" t="s">
        <v>162</v>
      </c>
      <c r="AU575" s="171" t="s">
        <v>82</v>
      </c>
      <c r="AV575" s="13" t="s">
        <v>82</v>
      </c>
      <c r="AW575" s="13" t="s">
        <v>34</v>
      </c>
      <c r="AX575" s="13" t="s">
        <v>80</v>
      </c>
      <c r="AY575" s="171" t="s">
        <v>150</v>
      </c>
    </row>
    <row r="576" spans="1:65" s="2" customFormat="1" ht="36" customHeight="1">
      <c r="A576" s="33"/>
      <c r="B576" s="152"/>
      <c r="C576" s="153" t="s">
        <v>534</v>
      </c>
      <c r="D576" s="153" t="s">
        <v>153</v>
      </c>
      <c r="E576" s="154" t="s">
        <v>535</v>
      </c>
      <c r="F576" s="155" t="s">
        <v>536</v>
      </c>
      <c r="G576" s="156" t="s">
        <v>166</v>
      </c>
      <c r="H576" s="157">
        <v>0.33100000000000002</v>
      </c>
      <c r="I576" s="158"/>
      <c r="J576" s="159">
        <f>ROUND(I576*H576,2)</f>
        <v>0</v>
      </c>
      <c r="K576" s="155" t="s">
        <v>157</v>
      </c>
      <c r="L576" s="34"/>
      <c r="M576" s="160" t="s">
        <v>3</v>
      </c>
      <c r="N576" s="161" t="s">
        <v>43</v>
      </c>
      <c r="O576" s="54"/>
      <c r="P576" s="162">
        <f>O576*H576</f>
        <v>0</v>
      </c>
      <c r="Q576" s="162">
        <v>0</v>
      </c>
      <c r="R576" s="162">
        <f>Q576*H576</f>
        <v>0</v>
      </c>
      <c r="S576" s="162">
        <v>0</v>
      </c>
      <c r="T576" s="163">
        <f>S576*H576</f>
        <v>0</v>
      </c>
      <c r="U576" s="33"/>
      <c r="V576" s="33"/>
      <c r="W576" s="33"/>
      <c r="X576" s="33"/>
      <c r="Y576" s="33"/>
      <c r="Z576" s="33"/>
      <c r="AA576" s="33"/>
      <c r="AB576" s="33"/>
      <c r="AC576" s="33"/>
      <c r="AD576" s="33"/>
      <c r="AE576" s="33"/>
      <c r="AR576" s="164" t="s">
        <v>158</v>
      </c>
      <c r="AT576" s="164" t="s">
        <v>153</v>
      </c>
      <c r="AU576" s="164" t="s">
        <v>82</v>
      </c>
      <c r="AY576" s="18" t="s">
        <v>150</v>
      </c>
      <c r="BE576" s="165">
        <f>IF(N576="základní",J576,0)</f>
        <v>0</v>
      </c>
      <c r="BF576" s="165">
        <f>IF(N576="snížená",J576,0)</f>
        <v>0</v>
      </c>
      <c r="BG576" s="165">
        <f>IF(N576="zákl. přenesená",J576,0)</f>
        <v>0</v>
      </c>
      <c r="BH576" s="165">
        <f>IF(N576="sníž. přenesená",J576,0)</f>
        <v>0</v>
      </c>
      <c r="BI576" s="165">
        <f>IF(N576="nulová",J576,0)</f>
        <v>0</v>
      </c>
      <c r="BJ576" s="18" t="s">
        <v>80</v>
      </c>
      <c r="BK576" s="165">
        <f>ROUND(I576*H576,2)</f>
        <v>0</v>
      </c>
      <c r="BL576" s="18" t="s">
        <v>158</v>
      </c>
      <c r="BM576" s="164" t="s">
        <v>537</v>
      </c>
    </row>
    <row r="577" spans="1:65" s="2" customFormat="1" ht="97.5">
      <c r="A577" s="33"/>
      <c r="B577" s="34"/>
      <c r="C577" s="33"/>
      <c r="D577" s="166" t="s">
        <v>160</v>
      </c>
      <c r="E577" s="33"/>
      <c r="F577" s="167" t="s">
        <v>527</v>
      </c>
      <c r="G577" s="33"/>
      <c r="H577" s="33"/>
      <c r="I577" s="92"/>
      <c r="J577" s="33"/>
      <c r="K577" s="33"/>
      <c r="L577" s="34"/>
      <c r="M577" s="168"/>
      <c r="N577" s="169"/>
      <c r="O577" s="54"/>
      <c r="P577" s="54"/>
      <c r="Q577" s="54"/>
      <c r="R577" s="54"/>
      <c r="S577" s="54"/>
      <c r="T577" s="55"/>
      <c r="U577" s="33"/>
      <c r="V577" s="33"/>
      <c r="W577" s="33"/>
      <c r="X577" s="33"/>
      <c r="Y577" s="33"/>
      <c r="Z577" s="33"/>
      <c r="AA577" s="33"/>
      <c r="AB577" s="33"/>
      <c r="AC577" s="33"/>
      <c r="AD577" s="33"/>
      <c r="AE577" s="33"/>
      <c r="AT577" s="18" t="s">
        <v>160</v>
      </c>
      <c r="AU577" s="18" t="s">
        <v>82</v>
      </c>
    </row>
    <row r="578" spans="1:65" s="2" customFormat="1" ht="36" customHeight="1">
      <c r="A578" s="33"/>
      <c r="B578" s="152"/>
      <c r="C578" s="153" t="s">
        <v>538</v>
      </c>
      <c r="D578" s="153" t="s">
        <v>153</v>
      </c>
      <c r="E578" s="154" t="s">
        <v>539</v>
      </c>
      <c r="F578" s="155" t="s">
        <v>540</v>
      </c>
      <c r="G578" s="156" t="s">
        <v>166</v>
      </c>
      <c r="H578" s="157">
        <v>3.0000000000000001E-3</v>
      </c>
      <c r="I578" s="158"/>
      <c r="J578" s="159">
        <f>ROUND(I578*H578,2)</f>
        <v>0</v>
      </c>
      <c r="K578" s="155" t="s">
        <v>157</v>
      </c>
      <c r="L578" s="34"/>
      <c r="M578" s="160" t="s">
        <v>3</v>
      </c>
      <c r="N578" s="161" t="s">
        <v>43</v>
      </c>
      <c r="O578" s="54"/>
      <c r="P578" s="162">
        <f>O578*H578</f>
        <v>0</v>
      </c>
      <c r="Q578" s="162">
        <v>0</v>
      </c>
      <c r="R578" s="162">
        <f>Q578*H578</f>
        <v>0</v>
      </c>
      <c r="S578" s="162">
        <v>0</v>
      </c>
      <c r="T578" s="163">
        <f>S578*H578</f>
        <v>0</v>
      </c>
      <c r="U578" s="33"/>
      <c r="V578" s="33"/>
      <c r="W578" s="33"/>
      <c r="X578" s="33"/>
      <c r="Y578" s="33"/>
      <c r="Z578" s="33"/>
      <c r="AA578" s="33"/>
      <c r="AB578" s="33"/>
      <c r="AC578" s="33"/>
      <c r="AD578" s="33"/>
      <c r="AE578" s="33"/>
      <c r="AR578" s="164" t="s">
        <v>158</v>
      </c>
      <c r="AT578" s="164" t="s">
        <v>153</v>
      </c>
      <c r="AU578" s="164" t="s">
        <v>82</v>
      </c>
      <c r="AY578" s="18" t="s">
        <v>150</v>
      </c>
      <c r="BE578" s="165">
        <f>IF(N578="základní",J578,0)</f>
        <v>0</v>
      </c>
      <c r="BF578" s="165">
        <f>IF(N578="snížená",J578,0)</f>
        <v>0</v>
      </c>
      <c r="BG578" s="165">
        <f>IF(N578="zákl. přenesená",J578,0)</f>
        <v>0</v>
      </c>
      <c r="BH578" s="165">
        <f>IF(N578="sníž. přenesená",J578,0)</f>
        <v>0</v>
      </c>
      <c r="BI578" s="165">
        <f>IF(N578="nulová",J578,0)</f>
        <v>0</v>
      </c>
      <c r="BJ578" s="18" t="s">
        <v>80</v>
      </c>
      <c r="BK578" s="165">
        <f>ROUND(I578*H578,2)</f>
        <v>0</v>
      </c>
      <c r="BL578" s="18" t="s">
        <v>158</v>
      </c>
      <c r="BM578" s="164" t="s">
        <v>541</v>
      </c>
    </row>
    <row r="579" spans="1:65" s="2" customFormat="1" ht="97.5">
      <c r="A579" s="33"/>
      <c r="B579" s="34"/>
      <c r="C579" s="33"/>
      <c r="D579" s="166" t="s">
        <v>160</v>
      </c>
      <c r="E579" s="33"/>
      <c r="F579" s="167" t="s">
        <v>527</v>
      </c>
      <c r="G579" s="33"/>
      <c r="H579" s="33"/>
      <c r="I579" s="92"/>
      <c r="J579" s="33"/>
      <c r="K579" s="33"/>
      <c r="L579" s="34"/>
      <c r="M579" s="168"/>
      <c r="N579" s="169"/>
      <c r="O579" s="54"/>
      <c r="P579" s="54"/>
      <c r="Q579" s="54"/>
      <c r="R579" s="54"/>
      <c r="S579" s="54"/>
      <c r="T579" s="55"/>
      <c r="U579" s="33"/>
      <c r="V579" s="33"/>
      <c r="W579" s="33"/>
      <c r="X579" s="33"/>
      <c r="Y579" s="33"/>
      <c r="Z579" s="33"/>
      <c r="AA579" s="33"/>
      <c r="AB579" s="33"/>
      <c r="AC579" s="33"/>
      <c r="AD579" s="33"/>
      <c r="AE579" s="33"/>
      <c r="AT579" s="18" t="s">
        <v>160</v>
      </c>
      <c r="AU579" s="18" t="s">
        <v>82</v>
      </c>
    </row>
    <row r="580" spans="1:65" s="2" customFormat="1" ht="36" customHeight="1">
      <c r="A580" s="33"/>
      <c r="B580" s="152"/>
      <c r="C580" s="153" t="s">
        <v>542</v>
      </c>
      <c r="D580" s="153" t="s">
        <v>153</v>
      </c>
      <c r="E580" s="154" t="s">
        <v>543</v>
      </c>
      <c r="F580" s="155" t="s">
        <v>544</v>
      </c>
      <c r="G580" s="156" t="s">
        <v>166</v>
      </c>
      <c r="H580" s="157">
        <v>9.5329999999999995</v>
      </c>
      <c r="I580" s="158"/>
      <c r="J580" s="159">
        <f>ROUND(I580*H580,2)</f>
        <v>0</v>
      </c>
      <c r="K580" s="155" t="s">
        <v>157</v>
      </c>
      <c r="L580" s="34"/>
      <c r="M580" s="160" t="s">
        <v>3</v>
      </c>
      <c r="N580" s="161" t="s">
        <v>43</v>
      </c>
      <c r="O580" s="54"/>
      <c r="P580" s="162">
        <f>O580*H580</f>
        <v>0</v>
      </c>
      <c r="Q580" s="162">
        <v>0</v>
      </c>
      <c r="R580" s="162">
        <f>Q580*H580</f>
        <v>0</v>
      </c>
      <c r="S580" s="162">
        <v>0</v>
      </c>
      <c r="T580" s="163">
        <f>S580*H580</f>
        <v>0</v>
      </c>
      <c r="U580" s="33"/>
      <c r="V580" s="33"/>
      <c r="W580" s="33"/>
      <c r="X580" s="33"/>
      <c r="Y580" s="33"/>
      <c r="Z580" s="33"/>
      <c r="AA580" s="33"/>
      <c r="AB580" s="33"/>
      <c r="AC580" s="33"/>
      <c r="AD580" s="33"/>
      <c r="AE580" s="33"/>
      <c r="AR580" s="164" t="s">
        <v>158</v>
      </c>
      <c r="AT580" s="164" t="s">
        <v>153</v>
      </c>
      <c r="AU580" s="164" t="s">
        <v>82</v>
      </c>
      <c r="AY580" s="18" t="s">
        <v>150</v>
      </c>
      <c r="BE580" s="165">
        <f>IF(N580="základní",J580,0)</f>
        <v>0</v>
      </c>
      <c r="BF580" s="165">
        <f>IF(N580="snížená",J580,0)</f>
        <v>0</v>
      </c>
      <c r="BG580" s="165">
        <f>IF(N580="zákl. přenesená",J580,0)</f>
        <v>0</v>
      </c>
      <c r="BH580" s="165">
        <f>IF(N580="sníž. přenesená",J580,0)</f>
        <v>0</v>
      </c>
      <c r="BI580" s="165">
        <f>IF(N580="nulová",J580,0)</f>
        <v>0</v>
      </c>
      <c r="BJ580" s="18" t="s">
        <v>80</v>
      </c>
      <c r="BK580" s="165">
        <f>ROUND(I580*H580,2)</f>
        <v>0</v>
      </c>
      <c r="BL580" s="18" t="s">
        <v>158</v>
      </c>
      <c r="BM580" s="164" t="s">
        <v>545</v>
      </c>
    </row>
    <row r="581" spans="1:65" s="2" customFormat="1" ht="97.5">
      <c r="A581" s="33"/>
      <c r="B581" s="34"/>
      <c r="C581" s="33"/>
      <c r="D581" s="166" t="s">
        <v>160</v>
      </c>
      <c r="E581" s="33"/>
      <c r="F581" s="167" t="s">
        <v>527</v>
      </c>
      <c r="G581" s="33"/>
      <c r="H581" s="33"/>
      <c r="I581" s="92"/>
      <c r="J581" s="33"/>
      <c r="K581" s="33"/>
      <c r="L581" s="34"/>
      <c r="M581" s="168"/>
      <c r="N581" s="169"/>
      <c r="O581" s="54"/>
      <c r="P581" s="54"/>
      <c r="Q581" s="54"/>
      <c r="R581" s="54"/>
      <c r="S581" s="54"/>
      <c r="T581" s="55"/>
      <c r="U581" s="33"/>
      <c r="V581" s="33"/>
      <c r="W581" s="33"/>
      <c r="X581" s="33"/>
      <c r="Y581" s="33"/>
      <c r="Z581" s="33"/>
      <c r="AA581" s="33"/>
      <c r="AB581" s="33"/>
      <c r="AC581" s="33"/>
      <c r="AD581" s="33"/>
      <c r="AE581" s="33"/>
      <c r="AT581" s="18" t="s">
        <v>160</v>
      </c>
      <c r="AU581" s="18" t="s">
        <v>82</v>
      </c>
    </row>
    <row r="582" spans="1:65" s="13" customFormat="1" ht="11.25">
      <c r="B582" s="170"/>
      <c r="D582" s="166" t="s">
        <v>162</v>
      </c>
      <c r="E582" s="171" t="s">
        <v>3</v>
      </c>
      <c r="F582" s="172" t="s">
        <v>546</v>
      </c>
      <c r="H582" s="173">
        <v>9.5329999999999995</v>
      </c>
      <c r="I582" s="174"/>
      <c r="L582" s="170"/>
      <c r="M582" s="175"/>
      <c r="N582" s="176"/>
      <c r="O582" s="176"/>
      <c r="P582" s="176"/>
      <c r="Q582" s="176"/>
      <c r="R582" s="176"/>
      <c r="S582" s="176"/>
      <c r="T582" s="177"/>
      <c r="AT582" s="171" t="s">
        <v>162</v>
      </c>
      <c r="AU582" s="171" t="s">
        <v>82</v>
      </c>
      <c r="AV582" s="13" t="s">
        <v>82</v>
      </c>
      <c r="AW582" s="13" t="s">
        <v>34</v>
      </c>
      <c r="AX582" s="13" t="s">
        <v>80</v>
      </c>
      <c r="AY582" s="171" t="s">
        <v>150</v>
      </c>
    </row>
    <row r="583" spans="1:65" s="12" customFormat="1" ht="22.9" customHeight="1">
      <c r="B583" s="139"/>
      <c r="D583" s="140" t="s">
        <v>71</v>
      </c>
      <c r="E583" s="150" t="s">
        <v>547</v>
      </c>
      <c r="F583" s="150" t="s">
        <v>548</v>
      </c>
      <c r="I583" s="142"/>
      <c r="J583" s="151">
        <f>BK583</f>
        <v>0</v>
      </c>
      <c r="L583" s="139"/>
      <c r="M583" s="144"/>
      <c r="N583" s="145"/>
      <c r="O583" s="145"/>
      <c r="P583" s="146">
        <f>SUM(P584:P585)</f>
        <v>0</v>
      </c>
      <c r="Q583" s="145"/>
      <c r="R583" s="146">
        <f>SUM(R584:R585)</f>
        <v>0</v>
      </c>
      <c r="S583" s="145"/>
      <c r="T583" s="147">
        <f>SUM(T584:T585)</f>
        <v>0</v>
      </c>
      <c r="AR583" s="140" t="s">
        <v>80</v>
      </c>
      <c r="AT583" s="148" t="s">
        <v>71</v>
      </c>
      <c r="AU583" s="148" t="s">
        <v>80</v>
      </c>
      <c r="AY583" s="140" t="s">
        <v>150</v>
      </c>
      <c r="BK583" s="149">
        <f>SUM(BK584:BK585)</f>
        <v>0</v>
      </c>
    </row>
    <row r="584" spans="1:65" s="2" customFormat="1" ht="48" customHeight="1">
      <c r="A584" s="33"/>
      <c r="B584" s="152"/>
      <c r="C584" s="153" t="s">
        <v>549</v>
      </c>
      <c r="D584" s="153" t="s">
        <v>153</v>
      </c>
      <c r="E584" s="154" t="s">
        <v>550</v>
      </c>
      <c r="F584" s="155" t="s">
        <v>551</v>
      </c>
      <c r="G584" s="156" t="s">
        <v>166</v>
      </c>
      <c r="H584" s="157">
        <v>63.883000000000003</v>
      </c>
      <c r="I584" s="158"/>
      <c r="J584" s="159">
        <f>ROUND(I584*H584,2)</f>
        <v>0</v>
      </c>
      <c r="K584" s="155" t="s">
        <v>157</v>
      </c>
      <c r="L584" s="34"/>
      <c r="M584" s="160" t="s">
        <v>3</v>
      </c>
      <c r="N584" s="161" t="s">
        <v>43</v>
      </c>
      <c r="O584" s="54"/>
      <c r="P584" s="162">
        <f>O584*H584</f>
        <v>0</v>
      </c>
      <c r="Q584" s="162">
        <v>0</v>
      </c>
      <c r="R584" s="162">
        <f>Q584*H584</f>
        <v>0</v>
      </c>
      <c r="S584" s="162">
        <v>0</v>
      </c>
      <c r="T584" s="163">
        <f>S584*H584</f>
        <v>0</v>
      </c>
      <c r="U584" s="33"/>
      <c r="V584" s="33"/>
      <c r="W584" s="33"/>
      <c r="X584" s="33"/>
      <c r="Y584" s="33"/>
      <c r="Z584" s="33"/>
      <c r="AA584" s="33"/>
      <c r="AB584" s="33"/>
      <c r="AC584" s="33"/>
      <c r="AD584" s="33"/>
      <c r="AE584" s="33"/>
      <c r="AR584" s="164" t="s">
        <v>158</v>
      </c>
      <c r="AT584" s="164" t="s">
        <v>153</v>
      </c>
      <c r="AU584" s="164" t="s">
        <v>82</v>
      </c>
      <c r="AY584" s="18" t="s">
        <v>150</v>
      </c>
      <c r="BE584" s="165">
        <f>IF(N584="základní",J584,0)</f>
        <v>0</v>
      </c>
      <c r="BF584" s="165">
        <f>IF(N584="snížená",J584,0)</f>
        <v>0</v>
      </c>
      <c r="BG584" s="165">
        <f>IF(N584="zákl. přenesená",J584,0)</f>
        <v>0</v>
      </c>
      <c r="BH584" s="165">
        <f>IF(N584="sníž. přenesená",J584,0)</f>
        <v>0</v>
      </c>
      <c r="BI584" s="165">
        <f>IF(N584="nulová",J584,0)</f>
        <v>0</v>
      </c>
      <c r="BJ584" s="18" t="s">
        <v>80</v>
      </c>
      <c r="BK584" s="165">
        <f>ROUND(I584*H584,2)</f>
        <v>0</v>
      </c>
      <c r="BL584" s="18" t="s">
        <v>158</v>
      </c>
      <c r="BM584" s="164" t="s">
        <v>552</v>
      </c>
    </row>
    <row r="585" spans="1:65" s="2" customFormat="1" ht="87.75">
      <c r="A585" s="33"/>
      <c r="B585" s="34"/>
      <c r="C585" s="33"/>
      <c r="D585" s="166" t="s">
        <v>160</v>
      </c>
      <c r="E585" s="33"/>
      <c r="F585" s="167" t="s">
        <v>553</v>
      </c>
      <c r="G585" s="33"/>
      <c r="H585" s="33"/>
      <c r="I585" s="92"/>
      <c r="J585" s="33"/>
      <c r="K585" s="33"/>
      <c r="L585" s="34"/>
      <c r="M585" s="168"/>
      <c r="N585" s="169"/>
      <c r="O585" s="54"/>
      <c r="P585" s="54"/>
      <c r="Q585" s="54"/>
      <c r="R585" s="54"/>
      <c r="S585" s="54"/>
      <c r="T585" s="55"/>
      <c r="U585" s="33"/>
      <c r="V585" s="33"/>
      <c r="W585" s="33"/>
      <c r="X585" s="33"/>
      <c r="Y585" s="33"/>
      <c r="Z585" s="33"/>
      <c r="AA585" s="33"/>
      <c r="AB585" s="33"/>
      <c r="AC585" s="33"/>
      <c r="AD585" s="33"/>
      <c r="AE585" s="33"/>
      <c r="AT585" s="18" t="s">
        <v>160</v>
      </c>
      <c r="AU585" s="18" t="s">
        <v>82</v>
      </c>
    </row>
    <row r="586" spans="1:65" s="12" customFormat="1" ht="25.9" customHeight="1">
      <c r="B586" s="139"/>
      <c r="D586" s="140" t="s">
        <v>71</v>
      </c>
      <c r="E586" s="141" t="s">
        <v>554</v>
      </c>
      <c r="F586" s="141" t="s">
        <v>555</v>
      </c>
      <c r="I586" s="142"/>
      <c r="J586" s="143">
        <f>BK586</f>
        <v>0</v>
      </c>
      <c r="L586" s="139"/>
      <c r="M586" s="144"/>
      <c r="N586" s="145"/>
      <c r="O586" s="145"/>
      <c r="P586" s="146">
        <f>P587+P598+P614+P619+P652+P699+P721+P766+P786+P835+P844+P1103</f>
        <v>0</v>
      </c>
      <c r="Q586" s="145"/>
      <c r="R586" s="146">
        <f>R587+R598+R614+R619+R652+R699+R721+R766+R786+R835+R844+R1103</f>
        <v>12.76834728</v>
      </c>
      <c r="S586" s="145"/>
      <c r="T586" s="147">
        <f>T587+T598+T614+T619+T652+T699+T721+T766+T786+T835+T844+T1103</f>
        <v>38.519437649999993</v>
      </c>
      <c r="AR586" s="140" t="s">
        <v>82</v>
      </c>
      <c r="AT586" s="148" t="s">
        <v>71</v>
      </c>
      <c r="AU586" s="148" t="s">
        <v>72</v>
      </c>
      <c r="AY586" s="140" t="s">
        <v>150</v>
      </c>
      <c r="BK586" s="149">
        <f>BK587+BK598+BK614+BK619+BK652+BK699+BK721+BK766+BK786+BK835+BK844+BK1103</f>
        <v>0</v>
      </c>
    </row>
    <row r="587" spans="1:65" s="12" customFormat="1" ht="22.9" customHeight="1">
      <c r="B587" s="139"/>
      <c r="D587" s="140" t="s">
        <v>71</v>
      </c>
      <c r="E587" s="150" t="s">
        <v>556</v>
      </c>
      <c r="F587" s="150" t="s">
        <v>557</v>
      </c>
      <c r="I587" s="142"/>
      <c r="J587" s="151">
        <f>BK587</f>
        <v>0</v>
      </c>
      <c r="L587" s="139"/>
      <c r="M587" s="144"/>
      <c r="N587" s="145"/>
      <c r="O587" s="145"/>
      <c r="P587" s="146">
        <f>SUM(P588:P597)</f>
        <v>0</v>
      </c>
      <c r="Q587" s="145"/>
      <c r="R587" s="146">
        <f>SUM(R588:R597)</f>
        <v>2.8140000000000002E-2</v>
      </c>
      <c r="S587" s="145"/>
      <c r="T587" s="147">
        <f>SUM(T588:T597)</f>
        <v>0</v>
      </c>
      <c r="AR587" s="140" t="s">
        <v>82</v>
      </c>
      <c r="AT587" s="148" t="s">
        <v>71</v>
      </c>
      <c r="AU587" s="148" t="s">
        <v>80</v>
      </c>
      <c r="AY587" s="140" t="s">
        <v>150</v>
      </c>
      <c r="BK587" s="149">
        <f>SUM(BK588:BK597)</f>
        <v>0</v>
      </c>
    </row>
    <row r="588" spans="1:65" s="2" customFormat="1" ht="16.5" customHeight="1">
      <c r="A588" s="33"/>
      <c r="B588" s="152"/>
      <c r="C588" s="153" t="s">
        <v>558</v>
      </c>
      <c r="D588" s="153" t="s">
        <v>153</v>
      </c>
      <c r="E588" s="154" t="s">
        <v>559</v>
      </c>
      <c r="F588" s="155" t="s">
        <v>560</v>
      </c>
      <c r="G588" s="156" t="s">
        <v>216</v>
      </c>
      <c r="H588" s="157">
        <v>20.399999999999999</v>
      </c>
      <c r="I588" s="158"/>
      <c r="J588" s="159">
        <f>ROUND(I588*H588,2)</f>
        <v>0</v>
      </c>
      <c r="K588" s="155" t="s">
        <v>3</v>
      </c>
      <c r="L588" s="34"/>
      <c r="M588" s="160" t="s">
        <v>3</v>
      </c>
      <c r="N588" s="161" t="s">
        <v>43</v>
      </c>
      <c r="O588" s="54"/>
      <c r="P588" s="162">
        <f>O588*H588</f>
        <v>0</v>
      </c>
      <c r="Q588" s="162">
        <v>0</v>
      </c>
      <c r="R588" s="162">
        <f>Q588*H588</f>
        <v>0</v>
      </c>
      <c r="S588" s="162">
        <v>0</v>
      </c>
      <c r="T588" s="163">
        <f>S588*H588</f>
        <v>0</v>
      </c>
      <c r="U588" s="33"/>
      <c r="V588" s="33"/>
      <c r="W588" s="33"/>
      <c r="X588" s="33"/>
      <c r="Y588" s="33"/>
      <c r="Z588" s="33"/>
      <c r="AA588" s="33"/>
      <c r="AB588" s="33"/>
      <c r="AC588" s="33"/>
      <c r="AD588" s="33"/>
      <c r="AE588" s="33"/>
      <c r="AR588" s="164" t="s">
        <v>302</v>
      </c>
      <c r="AT588" s="164" t="s">
        <v>153</v>
      </c>
      <c r="AU588" s="164" t="s">
        <v>82</v>
      </c>
      <c r="AY588" s="18" t="s">
        <v>150</v>
      </c>
      <c r="BE588" s="165">
        <f>IF(N588="základní",J588,0)</f>
        <v>0</v>
      </c>
      <c r="BF588" s="165">
        <f>IF(N588="snížená",J588,0)</f>
        <v>0</v>
      </c>
      <c r="BG588" s="165">
        <f>IF(N588="zákl. přenesená",J588,0)</f>
        <v>0</v>
      </c>
      <c r="BH588" s="165">
        <f>IF(N588="sníž. přenesená",J588,0)</f>
        <v>0</v>
      </c>
      <c r="BI588" s="165">
        <f>IF(N588="nulová",J588,0)</f>
        <v>0</v>
      </c>
      <c r="BJ588" s="18" t="s">
        <v>80</v>
      </c>
      <c r="BK588" s="165">
        <f>ROUND(I588*H588,2)</f>
        <v>0</v>
      </c>
      <c r="BL588" s="18" t="s">
        <v>302</v>
      </c>
      <c r="BM588" s="164" t="s">
        <v>561</v>
      </c>
    </row>
    <row r="589" spans="1:65" s="13" customFormat="1" ht="11.25">
      <c r="B589" s="170"/>
      <c r="D589" s="166" t="s">
        <v>162</v>
      </c>
      <c r="E589" s="171" t="s">
        <v>3</v>
      </c>
      <c r="F589" s="172" t="s">
        <v>562</v>
      </c>
      <c r="H589" s="173">
        <v>20.399999999999999</v>
      </c>
      <c r="I589" s="174"/>
      <c r="L589" s="170"/>
      <c r="M589" s="175"/>
      <c r="N589" s="176"/>
      <c r="O589" s="176"/>
      <c r="P589" s="176"/>
      <c r="Q589" s="176"/>
      <c r="R589" s="176"/>
      <c r="S589" s="176"/>
      <c r="T589" s="177"/>
      <c r="AT589" s="171" t="s">
        <v>162</v>
      </c>
      <c r="AU589" s="171" t="s">
        <v>82</v>
      </c>
      <c r="AV589" s="13" t="s">
        <v>82</v>
      </c>
      <c r="AW589" s="13" t="s">
        <v>34</v>
      </c>
      <c r="AX589" s="13" t="s">
        <v>80</v>
      </c>
      <c r="AY589" s="171" t="s">
        <v>150</v>
      </c>
    </row>
    <row r="590" spans="1:65" s="2" customFormat="1" ht="24" customHeight="1">
      <c r="A590" s="33"/>
      <c r="B590" s="152"/>
      <c r="C590" s="153" t="s">
        <v>563</v>
      </c>
      <c r="D590" s="153" t="s">
        <v>153</v>
      </c>
      <c r="E590" s="154" t="s">
        <v>564</v>
      </c>
      <c r="F590" s="155" t="s">
        <v>565</v>
      </c>
      <c r="G590" s="156" t="s">
        <v>200</v>
      </c>
      <c r="H590" s="157">
        <v>6</v>
      </c>
      <c r="I590" s="158"/>
      <c r="J590" s="159">
        <f>ROUND(I590*H590,2)</f>
        <v>0</v>
      </c>
      <c r="K590" s="155" t="s">
        <v>157</v>
      </c>
      <c r="L590" s="34"/>
      <c r="M590" s="160" t="s">
        <v>3</v>
      </c>
      <c r="N590" s="161" t="s">
        <v>43</v>
      </c>
      <c r="O590" s="54"/>
      <c r="P590" s="162">
        <f>O590*H590</f>
        <v>0</v>
      </c>
      <c r="Q590" s="162">
        <v>3.5000000000000001E-3</v>
      </c>
      <c r="R590" s="162">
        <f>Q590*H590</f>
        <v>2.1000000000000001E-2</v>
      </c>
      <c r="S590" s="162">
        <v>0</v>
      </c>
      <c r="T590" s="163">
        <f>S590*H590</f>
        <v>0</v>
      </c>
      <c r="U590" s="33"/>
      <c r="V590" s="33"/>
      <c r="W590" s="33"/>
      <c r="X590" s="33"/>
      <c r="Y590" s="33"/>
      <c r="Z590" s="33"/>
      <c r="AA590" s="33"/>
      <c r="AB590" s="33"/>
      <c r="AC590" s="33"/>
      <c r="AD590" s="33"/>
      <c r="AE590" s="33"/>
      <c r="AR590" s="164" t="s">
        <v>302</v>
      </c>
      <c r="AT590" s="164" t="s">
        <v>153</v>
      </c>
      <c r="AU590" s="164" t="s">
        <v>82</v>
      </c>
      <c r="AY590" s="18" t="s">
        <v>150</v>
      </c>
      <c r="BE590" s="165">
        <f>IF(N590="základní",J590,0)</f>
        <v>0</v>
      </c>
      <c r="BF590" s="165">
        <f>IF(N590="snížená",J590,0)</f>
        <v>0</v>
      </c>
      <c r="BG590" s="165">
        <f>IF(N590="zákl. přenesená",J590,0)</f>
        <v>0</v>
      </c>
      <c r="BH590" s="165">
        <f>IF(N590="sníž. přenesená",J590,0)</f>
        <v>0</v>
      </c>
      <c r="BI590" s="165">
        <f>IF(N590="nulová",J590,0)</f>
        <v>0</v>
      </c>
      <c r="BJ590" s="18" t="s">
        <v>80</v>
      </c>
      <c r="BK590" s="165">
        <f>ROUND(I590*H590,2)</f>
        <v>0</v>
      </c>
      <c r="BL590" s="18" t="s">
        <v>302</v>
      </c>
      <c r="BM590" s="164" t="s">
        <v>566</v>
      </c>
    </row>
    <row r="591" spans="1:65" s="13" customFormat="1" ht="11.25">
      <c r="B591" s="170"/>
      <c r="D591" s="166" t="s">
        <v>162</v>
      </c>
      <c r="E591" s="171" t="s">
        <v>3</v>
      </c>
      <c r="F591" s="172" t="s">
        <v>480</v>
      </c>
      <c r="H591" s="173">
        <v>6</v>
      </c>
      <c r="I591" s="174"/>
      <c r="L591" s="170"/>
      <c r="M591" s="175"/>
      <c r="N591" s="176"/>
      <c r="O591" s="176"/>
      <c r="P591" s="176"/>
      <c r="Q591" s="176"/>
      <c r="R591" s="176"/>
      <c r="S591" s="176"/>
      <c r="T591" s="177"/>
      <c r="AT591" s="171" t="s">
        <v>162</v>
      </c>
      <c r="AU591" s="171" t="s">
        <v>82</v>
      </c>
      <c r="AV591" s="13" t="s">
        <v>82</v>
      </c>
      <c r="AW591" s="13" t="s">
        <v>34</v>
      </c>
      <c r="AX591" s="13" t="s">
        <v>80</v>
      </c>
      <c r="AY591" s="171" t="s">
        <v>150</v>
      </c>
    </row>
    <row r="592" spans="1:65" s="2" customFormat="1" ht="24" customHeight="1">
      <c r="A592" s="33"/>
      <c r="B592" s="152"/>
      <c r="C592" s="153" t="s">
        <v>567</v>
      </c>
      <c r="D592" s="153" t="s">
        <v>153</v>
      </c>
      <c r="E592" s="154" t="s">
        <v>568</v>
      </c>
      <c r="F592" s="155" t="s">
        <v>569</v>
      </c>
      <c r="G592" s="156" t="s">
        <v>200</v>
      </c>
      <c r="H592" s="157">
        <v>2.04</v>
      </c>
      <c r="I592" s="158"/>
      <c r="J592" s="159">
        <f>ROUND(I592*H592,2)</f>
        <v>0</v>
      </c>
      <c r="K592" s="155" t="s">
        <v>157</v>
      </c>
      <c r="L592" s="34"/>
      <c r="M592" s="160" t="s">
        <v>3</v>
      </c>
      <c r="N592" s="161" t="s">
        <v>43</v>
      </c>
      <c r="O592" s="54"/>
      <c r="P592" s="162">
        <f>O592*H592</f>
        <v>0</v>
      </c>
      <c r="Q592" s="162">
        <v>3.5000000000000001E-3</v>
      </c>
      <c r="R592" s="162">
        <f>Q592*H592</f>
        <v>7.1400000000000005E-3</v>
      </c>
      <c r="S592" s="162">
        <v>0</v>
      </c>
      <c r="T592" s="163">
        <f>S592*H592</f>
        <v>0</v>
      </c>
      <c r="U592" s="33"/>
      <c r="V592" s="33"/>
      <c r="W592" s="33"/>
      <c r="X592" s="33"/>
      <c r="Y592" s="33"/>
      <c r="Z592" s="33"/>
      <c r="AA592" s="33"/>
      <c r="AB592" s="33"/>
      <c r="AC592" s="33"/>
      <c r="AD592" s="33"/>
      <c r="AE592" s="33"/>
      <c r="AR592" s="164" t="s">
        <v>302</v>
      </c>
      <c r="AT592" s="164" t="s">
        <v>153</v>
      </c>
      <c r="AU592" s="164" t="s">
        <v>82</v>
      </c>
      <c r="AY592" s="18" t="s">
        <v>150</v>
      </c>
      <c r="BE592" s="165">
        <f>IF(N592="základní",J592,0)</f>
        <v>0</v>
      </c>
      <c r="BF592" s="165">
        <f>IF(N592="snížená",J592,0)</f>
        <v>0</v>
      </c>
      <c r="BG592" s="165">
        <f>IF(N592="zákl. přenesená",J592,0)</f>
        <v>0</v>
      </c>
      <c r="BH592" s="165">
        <f>IF(N592="sníž. přenesená",J592,0)</f>
        <v>0</v>
      </c>
      <c r="BI592" s="165">
        <f>IF(N592="nulová",J592,0)</f>
        <v>0</v>
      </c>
      <c r="BJ592" s="18" t="s">
        <v>80</v>
      </c>
      <c r="BK592" s="165">
        <f>ROUND(I592*H592,2)</f>
        <v>0</v>
      </c>
      <c r="BL592" s="18" t="s">
        <v>302</v>
      </c>
      <c r="BM592" s="164" t="s">
        <v>570</v>
      </c>
    </row>
    <row r="593" spans="1:65" s="13" customFormat="1" ht="11.25">
      <c r="B593" s="170"/>
      <c r="D593" s="166" t="s">
        <v>162</v>
      </c>
      <c r="E593" s="171" t="s">
        <v>3</v>
      </c>
      <c r="F593" s="172" t="s">
        <v>571</v>
      </c>
      <c r="H593" s="173">
        <v>2.04</v>
      </c>
      <c r="I593" s="174"/>
      <c r="L593" s="170"/>
      <c r="M593" s="175"/>
      <c r="N593" s="176"/>
      <c r="O593" s="176"/>
      <c r="P593" s="176"/>
      <c r="Q593" s="176"/>
      <c r="R593" s="176"/>
      <c r="S593" s="176"/>
      <c r="T593" s="177"/>
      <c r="AT593" s="171" t="s">
        <v>162</v>
      </c>
      <c r="AU593" s="171" t="s">
        <v>82</v>
      </c>
      <c r="AV593" s="13" t="s">
        <v>82</v>
      </c>
      <c r="AW593" s="13" t="s">
        <v>34</v>
      </c>
      <c r="AX593" s="13" t="s">
        <v>80</v>
      </c>
      <c r="AY593" s="171" t="s">
        <v>150</v>
      </c>
    </row>
    <row r="594" spans="1:65" s="2" customFormat="1" ht="48" customHeight="1">
      <c r="A594" s="33"/>
      <c r="B594" s="152"/>
      <c r="C594" s="153" t="s">
        <v>572</v>
      </c>
      <c r="D594" s="153" t="s">
        <v>153</v>
      </c>
      <c r="E594" s="154" t="s">
        <v>573</v>
      </c>
      <c r="F594" s="155" t="s">
        <v>574</v>
      </c>
      <c r="G594" s="156" t="s">
        <v>166</v>
      </c>
      <c r="H594" s="157">
        <v>2.8000000000000001E-2</v>
      </c>
      <c r="I594" s="158"/>
      <c r="J594" s="159">
        <f>ROUND(I594*H594,2)</f>
        <v>0</v>
      </c>
      <c r="K594" s="155" t="s">
        <v>157</v>
      </c>
      <c r="L594" s="34"/>
      <c r="M594" s="160" t="s">
        <v>3</v>
      </c>
      <c r="N594" s="161" t="s">
        <v>43</v>
      </c>
      <c r="O594" s="54"/>
      <c r="P594" s="162">
        <f>O594*H594</f>
        <v>0</v>
      </c>
      <c r="Q594" s="162">
        <v>0</v>
      </c>
      <c r="R594" s="162">
        <f>Q594*H594</f>
        <v>0</v>
      </c>
      <c r="S594" s="162">
        <v>0</v>
      </c>
      <c r="T594" s="163">
        <f>S594*H594</f>
        <v>0</v>
      </c>
      <c r="U594" s="33"/>
      <c r="V594" s="33"/>
      <c r="W594" s="33"/>
      <c r="X594" s="33"/>
      <c r="Y594" s="33"/>
      <c r="Z594" s="33"/>
      <c r="AA594" s="33"/>
      <c r="AB594" s="33"/>
      <c r="AC594" s="33"/>
      <c r="AD594" s="33"/>
      <c r="AE594" s="33"/>
      <c r="AR594" s="164" t="s">
        <v>302</v>
      </c>
      <c r="AT594" s="164" t="s">
        <v>153</v>
      </c>
      <c r="AU594" s="164" t="s">
        <v>82</v>
      </c>
      <c r="AY594" s="18" t="s">
        <v>150</v>
      </c>
      <c r="BE594" s="165">
        <f>IF(N594="základní",J594,0)</f>
        <v>0</v>
      </c>
      <c r="BF594" s="165">
        <f>IF(N594="snížená",J594,0)</f>
        <v>0</v>
      </c>
      <c r="BG594" s="165">
        <f>IF(N594="zákl. přenesená",J594,0)</f>
        <v>0</v>
      </c>
      <c r="BH594" s="165">
        <f>IF(N594="sníž. přenesená",J594,0)</f>
        <v>0</v>
      </c>
      <c r="BI594" s="165">
        <f>IF(N594="nulová",J594,0)</f>
        <v>0</v>
      </c>
      <c r="BJ594" s="18" t="s">
        <v>80</v>
      </c>
      <c r="BK594" s="165">
        <f>ROUND(I594*H594,2)</f>
        <v>0</v>
      </c>
      <c r="BL594" s="18" t="s">
        <v>302</v>
      </c>
      <c r="BM594" s="164" t="s">
        <v>575</v>
      </c>
    </row>
    <row r="595" spans="1:65" s="2" customFormat="1" ht="126.75">
      <c r="A595" s="33"/>
      <c r="B595" s="34"/>
      <c r="C595" s="33"/>
      <c r="D595" s="166" t="s">
        <v>160</v>
      </c>
      <c r="E595" s="33"/>
      <c r="F595" s="167" t="s">
        <v>576</v>
      </c>
      <c r="G595" s="33"/>
      <c r="H595" s="33"/>
      <c r="I595" s="92"/>
      <c r="J595" s="33"/>
      <c r="K595" s="33"/>
      <c r="L595" s="34"/>
      <c r="M595" s="168"/>
      <c r="N595" s="169"/>
      <c r="O595" s="54"/>
      <c r="P595" s="54"/>
      <c r="Q595" s="54"/>
      <c r="R595" s="54"/>
      <c r="S595" s="54"/>
      <c r="T595" s="55"/>
      <c r="U595" s="33"/>
      <c r="V595" s="33"/>
      <c r="W595" s="33"/>
      <c r="X595" s="33"/>
      <c r="Y595" s="33"/>
      <c r="Z595" s="33"/>
      <c r="AA595" s="33"/>
      <c r="AB595" s="33"/>
      <c r="AC595" s="33"/>
      <c r="AD595" s="33"/>
      <c r="AE595" s="33"/>
      <c r="AT595" s="18" t="s">
        <v>160</v>
      </c>
      <c r="AU595" s="18" t="s">
        <v>82</v>
      </c>
    </row>
    <row r="596" spans="1:65" s="2" customFormat="1" ht="48" customHeight="1">
      <c r="A596" s="33"/>
      <c r="B596" s="152"/>
      <c r="C596" s="153" t="s">
        <v>577</v>
      </c>
      <c r="D596" s="153" t="s">
        <v>153</v>
      </c>
      <c r="E596" s="154" t="s">
        <v>578</v>
      </c>
      <c r="F596" s="155" t="s">
        <v>579</v>
      </c>
      <c r="G596" s="156" t="s">
        <v>166</v>
      </c>
      <c r="H596" s="157">
        <v>2.8000000000000001E-2</v>
      </c>
      <c r="I596" s="158"/>
      <c r="J596" s="159">
        <f>ROUND(I596*H596,2)</f>
        <v>0</v>
      </c>
      <c r="K596" s="155" t="s">
        <v>157</v>
      </c>
      <c r="L596" s="34"/>
      <c r="M596" s="160" t="s">
        <v>3</v>
      </c>
      <c r="N596" s="161" t="s">
        <v>43</v>
      </c>
      <c r="O596" s="54"/>
      <c r="P596" s="162">
        <f>O596*H596</f>
        <v>0</v>
      </c>
      <c r="Q596" s="162">
        <v>0</v>
      </c>
      <c r="R596" s="162">
        <f>Q596*H596</f>
        <v>0</v>
      </c>
      <c r="S596" s="162">
        <v>0</v>
      </c>
      <c r="T596" s="163">
        <f>S596*H596</f>
        <v>0</v>
      </c>
      <c r="U596" s="33"/>
      <c r="V596" s="33"/>
      <c r="W596" s="33"/>
      <c r="X596" s="33"/>
      <c r="Y596" s="33"/>
      <c r="Z596" s="33"/>
      <c r="AA596" s="33"/>
      <c r="AB596" s="33"/>
      <c r="AC596" s="33"/>
      <c r="AD596" s="33"/>
      <c r="AE596" s="33"/>
      <c r="AR596" s="164" t="s">
        <v>302</v>
      </c>
      <c r="AT596" s="164" t="s">
        <v>153</v>
      </c>
      <c r="AU596" s="164" t="s">
        <v>82</v>
      </c>
      <c r="AY596" s="18" t="s">
        <v>150</v>
      </c>
      <c r="BE596" s="165">
        <f>IF(N596="základní",J596,0)</f>
        <v>0</v>
      </c>
      <c r="BF596" s="165">
        <f>IF(N596="snížená",J596,0)</f>
        <v>0</v>
      </c>
      <c r="BG596" s="165">
        <f>IF(N596="zákl. přenesená",J596,0)</f>
        <v>0</v>
      </c>
      <c r="BH596" s="165">
        <f>IF(N596="sníž. přenesená",J596,0)</f>
        <v>0</v>
      </c>
      <c r="BI596" s="165">
        <f>IF(N596="nulová",J596,0)</f>
        <v>0</v>
      </c>
      <c r="BJ596" s="18" t="s">
        <v>80</v>
      </c>
      <c r="BK596" s="165">
        <f>ROUND(I596*H596,2)</f>
        <v>0</v>
      </c>
      <c r="BL596" s="18" t="s">
        <v>302</v>
      </c>
      <c r="BM596" s="164" t="s">
        <v>580</v>
      </c>
    </row>
    <row r="597" spans="1:65" s="2" customFormat="1" ht="126.75">
      <c r="A597" s="33"/>
      <c r="B597" s="34"/>
      <c r="C597" s="33"/>
      <c r="D597" s="166" t="s">
        <v>160</v>
      </c>
      <c r="E597" s="33"/>
      <c r="F597" s="167" t="s">
        <v>576</v>
      </c>
      <c r="G597" s="33"/>
      <c r="H597" s="33"/>
      <c r="I597" s="92"/>
      <c r="J597" s="33"/>
      <c r="K597" s="33"/>
      <c r="L597" s="34"/>
      <c r="M597" s="168"/>
      <c r="N597" s="169"/>
      <c r="O597" s="54"/>
      <c r="P597" s="54"/>
      <c r="Q597" s="54"/>
      <c r="R597" s="54"/>
      <c r="S597" s="54"/>
      <c r="T597" s="55"/>
      <c r="U597" s="33"/>
      <c r="V597" s="33"/>
      <c r="W597" s="33"/>
      <c r="X597" s="33"/>
      <c r="Y597" s="33"/>
      <c r="Z597" s="33"/>
      <c r="AA597" s="33"/>
      <c r="AB597" s="33"/>
      <c r="AC597" s="33"/>
      <c r="AD597" s="33"/>
      <c r="AE597" s="33"/>
      <c r="AT597" s="18" t="s">
        <v>160</v>
      </c>
      <c r="AU597" s="18" t="s">
        <v>82</v>
      </c>
    </row>
    <row r="598" spans="1:65" s="12" customFormat="1" ht="22.9" customHeight="1">
      <c r="B598" s="139"/>
      <c r="D598" s="140" t="s">
        <v>71</v>
      </c>
      <c r="E598" s="150" t="s">
        <v>581</v>
      </c>
      <c r="F598" s="150" t="s">
        <v>582</v>
      </c>
      <c r="I598" s="142"/>
      <c r="J598" s="151">
        <f>BK598</f>
        <v>0</v>
      </c>
      <c r="L598" s="139"/>
      <c r="M598" s="144"/>
      <c r="N598" s="145"/>
      <c r="O598" s="145"/>
      <c r="P598" s="146">
        <f>SUM(P599:P613)</f>
        <v>0</v>
      </c>
      <c r="Q598" s="145"/>
      <c r="R598" s="146">
        <f>SUM(R599:R613)</f>
        <v>7.6000000000000009E-3</v>
      </c>
      <c r="S598" s="145"/>
      <c r="T598" s="147">
        <f>SUM(T599:T613)</f>
        <v>3.4399999999999999E-3</v>
      </c>
      <c r="AR598" s="140" t="s">
        <v>82</v>
      </c>
      <c r="AT598" s="148" t="s">
        <v>71</v>
      </c>
      <c r="AU598" s="148" t="s">
        <v>80</v>
      </c>
      <c r="AY598" s="140" t="s">
        <v>150</v>
      </c>
      <c r="BK598" s="149">
        <f>SUM(BK599:BK613)</f>
        <v>0</v>
      </c>
    </row>
    <row r="599" spans="1:65" s="2" customFormat="1" ht="48" customHeight="1">
      <c r="A599" s="33"/>
      <c r="B599" s="152"/>
      <c r="C599" s="153" t="s">
        <v>583</v>
      </c>
      <c r="D599" s="153" t="s">
        <v>153</v>
      </c>
      <c r="E599" s="154" t="s">
        <v>584</v>
      </c>
      <c r="F599" s="155" t="s">
        <v>585</v>
      </c>
      <c r="G599" s="156" t="s">
        <v>200</v>
      </c>
      <c r="H599" s="157">
        <v>8</v>
      </c>
      <c r="I599" s="158"/>
      <c r="J599" s="159">
        <f>ROUND(I599*H599,2)</f>
        <v>0</v>
      </c>
      <c r="K599" s="155" t="s">
        <v>157</v>
      </c>
      <c r="L599" s="34"/>
      <c r="M599" s="160" t="s">
        <v>3</v>
      </c>
      <c r="N599" s="161" t="s">
        <v>43</v>
      </c>
      <c r="O599" s="54"/>
      <c r="P599" s="162">
        <f>O599*H599</f>
        <v>0</v>
      </c>
      <c r="Q599" s="162">
        <v>0</v>
      </c>
      <c r="R599" s="162">
        <f>Q599*H599</f>
        <v>0</v>
      </c>
      <c r="S599" s="162">
        <v>4.2999999999999999E-4</v>
      </c>
      <c r="T599" s="163">
        <f>S599*H599</f>
        <v>3.4399999999999999E-3</v>
      </c>
      <c r="U599" s="33"/>
      <c r="V599" s="33"/>
      <c r="W599" s="33"/>
      <c r="X599" s="33"/>
      <c r="Y599" s="33"/>
      <c r="Z599" s="33"/>
      <c r="AA599" s="33"/>
      <c r="AB599" s="33"/>
      <c r="AC599" s="33"/>
      <c r="AD599" s="33"/>
      <c r="AE599" s="33"/>
      <c r="AR599" s="164" t="s">
        <v>302</v>
      </c>
      <c r="AT599" s="164" t="s">
        <v>153</v>
      </c>
      <c r="AU599" s="164" t="s">
        <v>82</v>
      </c>
      <c r="AY599" s="18" t="s">
        <v>150</v>
      </c>
      <c r="BE599" s="165">
        <f>IF(N599="základní",J599,0)</f>
        <v>0</v>
      </c>
      <c r="BF599" s="165">
        <f>IF(N599="snížená",J599,0)</f>
        <v>0</v>
      </c>
      <c r="BG599" s="165">
        <f>IF(N599="zákl. přenesená",J599,0)</f>
        <v>0</v>
      </c>
      <c r="BH599" s="165">
        <f>IF(N599="sníž. přenesená",J599,0)</f>
        <v>0</v>
      </c>
      <c r="BI599" s="165">
        <f>IF(N599="nulová",J599,0)</f>
        <v>0</v>
      </c>
      <c r="BJ599" s="18" t="s">
        <v>80</v>
      </c>
      <c r="BK599" s="165">
        <f>ROUND(I599*H599,2)</f>
        <v>0</v>
      </c>
      <c r="BL599" s="18" t="s">
        <v>302</v>
      </c>
      <c r="BM599" s="164" t="s">
        <v>586</v>
      </c>
    </row>
    <row r="600" spans="1:65" s="2" customFormat="1" ht="87.75">
      <c r="A600" s="33"/>
      <c r="B600" s="34"/>
      <c r="C600" s="33"/>
      <c r="D600" s="166" t="s">
        <v>160</v>
      </c>
      <c r="E600" s="33"/>
      <c r="F600" s="167" t="s">
        <v>587</v>
      </c>
      <c r="G600" s="33"/>
      <c r="H600" s="33"/>
      <c r="I600" s="92"/>
      <c r="J600" s="33"/>
      <c r="K600" s="33"/>
      <c r="L600" s="34"/>
      <c r="M600" s="168"/>
      <c r="N600" s="169"/>
      <c r="O600" s="54"/>
      <c r="P600" s="54"/>
      <c r="Q600" s="54"/>
      <c r="R600" s="54"/>
      <c r="S600" s="54"/>
      <c r="T600" s="55"/>
      <c r="U600" s="33"/>
      <c r="V600" s="33"/>
      <c r="W600" s="33"/>
      <c r="X600" s="33"/>
      <c r="Y600" s="33"/>
      <c r="Z600" s="33"/>
      <c r="AA600" s="33"/>
      <c r="AB600" s="33"/>
      <c r="AC600" s="33"/>
      <c r="AD600" s="33"/>
      <c r="AE600" s="33"/>
      <c r="AT600" s="18" t="s">
        <v>160</v>
      </c>
      <c r="AU600" s="18" t="s">
        <v>82</v>
      </c>
    </row>
    <row r="601" spans="1:65" s="13" customFormat="1" ht="11.25">
      <c r="B601" s="170"/>
      <c r="D601" s="166" t="s">
        <v>162</v>
      </c>
      <c r="E601" s="171" t="s">
        <v>3</v>
      </c>
      <c r="F601" s="172" t="s">
        <v>588</v>
      </c>
      <c r="H601" s="173">
        <v>8</v>
      </c>
      <c r="I601" s="174"/>
      <c r="L601" s="170"/>
      <c r="M601" s="175"/>
      <c r="N601" s="176"/>
      <c r="O601" s="176"/>
      <c r="P601" s="176"/>
      <c r="Q601" s="176"/>
      <c r="R601" s="176"/>
      <c r="S601" s="176"/>
      <c r="T601" s="177"/>
      <c r="AT601" s="171" t="s">
        <v>162</v>
      </c>
      <c r="AU601" s="171" t="s">
        <v>82</v>
      </c>
      <c r="AV601" s="13" t="s">
        <v>82</v>
      </c>
      <c r="AW601" s="13" t="s">
        <v>34</v>
      </c>
      <c r="AX601" s="13" t="s">
        <v>80</v>
      </c>
      <c r="AY601" s="171" t="s">
        <v>150</v>
      </c>
    </row>
    <row r="602" spans="1:65" s="2" customFormat="1" ht="36" customHeight="1">
      <c r="A602" s="33"/>
      <c r="B602" s="152"/>
      <c r="C602" s="153" t="s">
        <v>589</v>
      </c>
      <c r="D602" s="153" t="s">
        <v>153</v>
      </c>
      <c r="E602" s="154" t="s">
        <v>590</v>
      </c>
      <c r="F602" s="155" t="s">
        <v>591</v>
      </c>
      <c r="G602" s="156" t="s">
        <v>200</v>
      </c>
      <c r="H602" s="157">
        <v>8</v>
      </c>
      <c r="I602" s="158"/>
      <c r="J602" s="159">
        <f>ROUND(I602*H602,2)</f>
        <v>0</v>
      </c>
      <c r="K602" s="155" t="s">
        <v>157</v>
      </c>
      <c r="L602" s="34"/>
      <c r="M602" s="160" t="s">
        <v>3</v>
      </c>
      <c r="N602" s="161" t="s">
        <v>43</v>
      </c>
      <c r="O602" s="54"/>
      <c r="P602" s="162">
        <f>O602*H602</f>
        <v>0</v>
      </c>
      <c r="Q602" s="162">
        <v>0</v>
      </c>
      <c r="R602" s="162">
        <f>Q602*H602</f>
        <v>0</v>
      </c>
      <c r="S602" s="162">
        <v>0</v>
      </c>
      <c r="T602" s="163">
        <f>S602*H602</f>
        <v>0</v>
      </c>
      <c r="U602" s="33"/>
      <c r="V602" s="33"/>
      <c r="W602" s="33"/>
      <c r="X602" s="33"/>
      <c r="Y602" s="33"/>
      <c r="Z602" s="33"/>
      <c r="AA602" s="33"/>
      <c r="AB602" s="33"/>
      <c r="AC602" s="33"/>
      <c r="AD602" s="33"/>
      <c r="AE602" s="33"/>
      <c r="AR602" s="164" t="s">
        <v>302</v>
      </c>
      <c r="AT602" s="164" t="s">
        <v>153</v>
      </c>
      <c r="AU602" s="164" t="s">
        <v>82</v>
      </c>
      <c r="AY602" s="18" t="s">
        <v>150</v>
      </c>
      <c r="BE602" s="165">
        <f>IF(N602="základní",J602,0)</f>
        <v>0</v>
      </c>
      <c r="BF602" s="165">
        <f>IF(N602="snížená",J602,0)</f>
        <v>0</v>
      </c>
      <c r="BG602" s="165">
        <f>IF(N602="zákl. přenesená",J602,0)</f>
        <v>0</v>
      </c>
      <c r="BH602" s="165">
        <f>IF(N602="sníž. přenesená",J602,0)</f>
        <v>0</v>
      </c>
      <c r="BI602" s="165">
        <f>IF(N602="nulová",J602,0)</f>
        <v>0</v>
      </c>
      <c r="BJ602" s="18" t="s">
        <v>80</v>
      </c>
      <c r="BK602" s="165">
        <f>ROUND(I602*H602,2)</f>
        <v>0</v>
      </c>
      <c r="BL602" s="18" t="s">
        <v>302</v>
      </c>
      <c r="BM602" s="164" t="s">
        <v>592</v>
      </c>
    </row>
    <row r="603" spans="1:65" s="2" customFormat="1" ht="48.75">
      <c r="A603" s="33"/>
      <c r="B603" s="34"/>
      <c r="C603" s="33"/>
      <c r="D603" s="166" t="s">
        <v>160</v>
      </c>
      <c r="E603" s="33"/>
      <c r="F603" s="167" t="s">
        <v>593</v>
      </c>
      <c r="G603" s="33"/>
      <c r="H603" s="33"/>
      <c r="I603" s="92"/>
      <c r="J603" s="33"/>
      <c r="K603" s="33"/>
      <c r="L603" s="34"/>
      <c r="M603" s="168"/>
      <c r="N603" s="169"/>
      <c r="O603" s="54"/>
      <c r="P603" s="54"/>
      <c r="Q603" s="54"/>
      <c r="R603" s="54"/>
      <c r="S603" s="54"/>
      <c r="T603" s="55"/>
      <c r="U603" s="33"/>
      <c r="V603" s="33"/>
      <c r="W603" s="33"/>
      <c r="X603" s="33"/>
      <c r="Y603" s="33"/>
      <c r="Z603" s="33"/>
      <c r="AA603" s="33"/>
      <c r="AB603" s="33"/>
      <c r="AC603" s="33"/>
      <c r="AD603" s="33"/>
      <c r="AE603" s="33"/>
      <c r="AT603" s="18" t="s">
        <v>160</v>
      </c>
      <c r="AU603" s="18" t="s">
        <v>82</v>
      </c>
    </row>
    <row r="604" spans="1:65" s="13" customFormat="1" ht="11.25">
      <c r="B604" s="170"/>
      <c r="D604" s="166" t="s">
        <v>162</v>
      </c>
      <c r="E604" s="171" t="s">
        <v>3</v>
      </c>
      <c r="F604" s="172" t="s">
        <v>594</v>
      </c>
      <c r="H604" s="173">
        <v>8</v>
      </c>
      <c r="I604" s="174"/>
      <c r="L604" s="170"/>
      <c r="M604" s="175"/>
      <c r="N604" s="176"/>
      <c r="O604" s="176"/>
      <c r="P604" s="176"/>
      <c r="Q604" s="176"/>
      <c r="R604" s="176"/>
      <c r="S604" s="176"/>
      <c r="T604" s="177"/>
      <c r="AT604" s="171" t="s">
        <v>162</v>
      </c>
      <c r="AU604" s="171" t="s">
        <v>82</v>
      </c>
      <c r="AV604" s="13" t="s">
        <v>82</v>
      </c>
      <c r="AW604" s="13" t="s">
        <v>34</v>
      </c>
      <c r="AX604" s="13" t="s">
        <v>80</v>
      </c>
      <c r="AY604" s="171" t="s">
        <v>150</v>
      </c>
    </row>
    <row r="605" spans="1:65" s="2" customFormat="1" ht="24" customHeight="1">
      <c r="A605" s="33"/>
      <c r="B605" s="152"/>
      <c r="C605" s="178" t="s">
        <v>595</v>
      </c>
      <c r="D605" s="178" t="s">
        <v>170</v>
      </c>
      <c r="E605" s="179" t="s">
        <v>596</v>
      </c>
      <c r="F605" s="180" t="s">
        <v>597</v>
      </c>
      <c r="G605" s="181" t="s">
        <v>200</v>
      </c>
      <c r="H605" s="182">
        <v>8.16</v>
      </c>
      <c r="I605" s="183"/>
      <c r="J605" s="184">
        <f>ROUND(I605*H605,2)</f>
        <v>0</v>
      </c>
      <c r="K605" s="180" t="s">
        <v>157</v>
      </c>
      <c r="L605" s="185"/>
      <c r="M605" s="186" t="s">
        <v>3</v>
      </c>
      <c r="N605" s="187" t="s">
        <v>43</v>
      </c>
      <c r="O605" s="54"/>
      <c r="P605" s="162">
        <f>O605*H605</f>
        <v>0</v>
      </c>
      <c r="Q605" s="162">
        <v>5.0000000000000001E-4</v>
      </c>
      <c r="R605" s="162">
        <f>Q605*H605</f>
        <v>4.0800000000000003E-3</v>
      </c>
      <c r="S605" s="162">
        <v>0</v>
      </c>
      <c r="T605" s="163">
        <f>S605*H605</f>
        <v>0</v>
      </c>
      <c r="U605" s="33"/>
      <c r="V605" s="33"/>
      <c r="W605" s="33"/>
      <c r="X605" s="33"/>
      <c r="Y605" s="33"/>
      <c r="Z605" s="33"/>
      <c r="AA605" s="33"/>
      <c r="AB605" s="33"/>
      <c r="AC605" s="33"/>
      <c r="AD605" s="33"/>
      <c r="AE605" s="33"/>
      <c r="AR605" s="164" t="s">
        <v>409</v>
      </c>
      <c r="AT605" s="164" t="s">
        <v>170</v>
      </c>
      <c r="AU605" s="164" t="s">
        <v>82</v>
      </c>
      <c r="AY605" s="18" t="s">
        <v>150</v>
      </c>
      <c r="BE605" s="165">
        <f>IF(N605="základní",J605,0)</f>
        <v>0</v>
      </c>
      <c r="BF605" s="165">
        <f>IF(N605="snížená",J605,0)</f>
        <v>0</v>
      </c>
      <c r="BG605" s="165">
        <f>IF(N605="zákl. přenesená",J605,0)</f>
        <v>0</v>
      </c>
      <c r="BH605" s="165">
        <f>IF(N605="sníž. přenesená",J605,0)</f>
        <v>0</v>
      </c>
      <c r="BI605" s="165">
        <f>IF(N605="nulová",J605,0)</f>
        <v>0</v>
      </c>
      <c r="BJ605" s="18" t="s">
        <v>80</v>
      </c>
      <c r="BK605" s="165">
        <f>ROUND(I605*H605,2)</f>
        <v>0</v>
      </c>
      <c r="BL605" s="18" t="s">
        <v>302</v>
      </c>
      <c r="BM605" s="164" t="s">
        <v>598</v>
      </c>
    </row>
    <row r="606" spans="1:65" s="13" customFormat="1" ht="11.25">
      <c r="B606" s="170"/>
      <c r="D606" s="166" t="s">
        <v>162</v>
      </c>
      <c r="F606" s="172" t="s">
        <v>599</v>
      </c>
      <c r="H606" s="173">
        <v>8.16</v>
      </c>
      <c r="I606" s="174"/>
      <c r="L606" s="170"/>
      <c r="M606" s="175"/>
      <c r="N606" s="176"/>
      <c r="O606" s="176"/>
      <c r="P606" s="176"/>
      <c r="Q606" s="176"/>
      <c r="R606" s="176"/>
      <c r="S606" s="176"/>
      <c r="T606" s="177"/>
      <c r="AT606" s="171" t="s">
        <v>162</v>
      </c>
      <c r="AU606" s="171" t="s">
        <v>82</v>
      </c>
      <c r="AV606" s="13" t="s">
        <v>82</v>
      </c>
      <c r="AW606" s="13" t="s">
        <v>4</v>
      </c>
      <c r="AX606" s="13" t="s">
        <v>80</v>
      </c>
      <c r="AY606" s="171" t="s">
        <v>150</v>
      </c>
    </row>
    <row r="607" spans="1:65" s="2" customFormat="1" ht="36" customHeight="1">
      <c r="A607" s="33"/>
      <c r="B607" s="152"/>
      <c r="C607" s="153" t="s">
        <v>600</v>
      </c>
      <c r="D607" s="153" t="s">
        <v>153</v>
      </c>
      <c r="E607" s="154" t="s">
        <v>601</v>
      </c>
      <c r="F607" s="155" t="s">
        <v>602</v>
      </c>
      <c r="G607" s="156" t="s">
        <v>200</v>
      </c>
      <c r="H607" s="157">
        <v>8</v>
      </c>
      <c r="I607" s="158"/>
      <c r="J607" s="159">
        <f>ROUND(I607*H607,2)</f>
        <v>0</v>
      </c>
      <c r="K607" s="155" t="s">
        <v>157</v>
      </c>
      <c r="L607" s="34"/>
      <c r="M607" s="160" t="s">
        <v>3</v>
      </c>
      <c r="N607" s="161" t="s">
        <v>43</v>
      </c>
      <c r="O607" s="54"/>
      <c r="P607" s="162">
        <f>O607*H607</f>
        <v>0</v>
      </c>
      <c r="Q607" s="162">
        <v>0</v>
      </c>
      <c r="R607" s="162">
        <f>Q607*H607</f>
        <v>0</v>
      </c>
      <c r="S607" s="162">
        <v>0</v>
      </c>
      <c r="T607" s="163">
        <f>S607*H607</f>
        <v>0</v>
      </c>
      <c r="U607" s="33"/>
      <c r="V607" s="33"/>
      <c r="W607" s="33"/>
      <c r="X607" s="33"/>
      <c r="Y607" s="33"/>
      <c r="Z607" s="33"/>
      <c r="AA607" s="33"/>
      <c r="AB607" s="33"/>
      <c r="AC607" s="33"/>
      <c r="AD607" s="33"/>
      <c r="AE607" s="33"/>
      <c r="AR607" s="164" t="s">
        <v>302</v>
      </c>
      <c r="AT607" s="164" t="s">
        <v>153</v>
      </c>
      <c r="AU607" s="164" t="s">
        <v>82</v>
      </c>
      <c r="AY607" s="18" t="s">
        <v>150</v>
      </c>
      <c r="BE607" s="165">
        <f>IF(N607="základní",J607,0)</f>
        <v>0</v>
      </c>
      <c r="BF607" s="165">
        <f>IF(N607="snížená",J607,0)</f>
        <v>0</v>
      </c>
      <c r="BG607" s="165">
        <f>IF(N607="zákl. přenesená",J607,0)</f>
        <v>0</v>
      </c>
      <c r="BH607" s="165">
        <f>IF(N607="sníž. přenesená",J607,0)</f>
        <v>0</v>
      </c>
      <c r="BI607" s="165">
        <f>IF(N607="nulová",J607,0)</f>
        <v>0</v>
      </c>
      <c r="BJ607" s="18" t="s">
        <v>80</v>
      </c>
      <c r="BK607" s="165">
        <f>ROUND(I607*H607,2)</f>
        <v>0</v>
      </c>
      <c r="BL607" s="18" t="s">
        <v>302</v>
      </c>
      <c r="BM607" s="164" t="s">
        <v>603</v>
      </c>
    </row>
    <row r="608" spans="1:65" s="2" customFormat="1" ht="16.5" customHeight="1">
      <c r="A608" s="33"/>
      <c r="B608" s="152"/>
      <c r="C608" s="178" t="s">
        <v>604</v>
      </c>
      <c r="D608" s="178" t="s">
        <v>170</v>
      </c>
      <c r="E608" s="179" t="s">
        <v>605</v>
      </c>
      <c r="F608" s="180" t="s">
        <v>606</v>
      </c>
      <c r="G608" s="181" t="s">
        <v>200</v>
      </c>
      <c r="H608" s="182">
        <v>8.8000000000000007</v>
      </c>
      <c r="I608" s="183"/>
      <c r="J608" s="184">
        <f>ROUND(I608*H608,2)</f>
        <v>0</v>
      </c>
      <c r="K608" s="180" t="s">
        <v>157</v>
      </c>
      <c r="L608" s="185"/>
      <c r="M608" s="186" t="s">
        <v>3</v>
      </c>
      <c r="N608" s="187" t="s">
        <v>43</v>
      </c>
      <c r="O608" s="54"/>
      <c r="P608" s="162">
        <f>O608*H608</f>
        <v>0</v>
      </c>
      <c r="Q608" s="162">
        <v>4.0000000000000002E-4</v>
      </c>
      <c r="R608" s="162">
        <f>Q608*H608</f>
        <v>3.5200000000000006E-3</v>
      </c>
      <c r="S608" s="162">
        <v>0</v>
      </c>
      <c r="T608" s="163">
        <f>S608*H608</f>
        <v>0</v>
      </c>
      <c r="U608" s="33"/>
      <c r="V608" s="33"/>
      <c r="W608" s="33"/>
      <c r="X608" s="33"/>
      <c r="Y608" s="33"/>
      <c r="Z608" s="33"/>
      <c r="AA608" s="33"/>
      <c r="AB608" s="33"/>
      <c r="AC608" s="33"/>
      <c r="AD608" s="33"/>
      <c r="AE608" s="33"/>
      <c r="AR608" s="164" t="s">
        <v>409</v>
      </c>
      <c r="AT608" s="164" t="s">
        <v>170</v>
      </c>
      <c r="AU608" s="164" t="s">
        <v>82</v>
      </c>
      <c r="AY608" s="18" t="s">
        <v>150</v>
      </c>
      <c r="BE608" s="165">
        <f>IF(N608="základní",J608,0)</f>
        <v>0</v>
      </c>
      <c r="BF608" s="165">
        <f>IF(N608="snížená",J608,0)</f>
        <v>0</v>
      </c>
      <c r="BG608" s="165">
        <f>IF(N608="zákl. přenesená",J608,0)</f>
        <v>0</v>
      </c>
      <c r="BH608" s="165">
        <f>IF(N608="sníž. přenesená",J608,0)</f>
        <v>0</v>
      </c>
      <c r="BI608" s="165">
        <f>IF(N608="nulová",J608,0)</f>
        <v>0</v>
      </c>
      <c r="BJ608" s="18" t="s">
        <v>80</v>
      </c>
      <c r="BK608" s="165">
        <f>ROUND(I608*H608,2)</f>
        <v>0</v>
      </c>
      <c r="BL608" s="18" t="s">
        <v>302</v>
      </c>
      <c r="BM608" s="164" t="s">
        <v>607</v>
      </c>
    </row>
    <row r="609" spans="1:65" s="13" customFormat="1" ht="11.25">
      <c r="B609" s="170"/>
      <c r="D609" s="166" t="s">
        <v>162</v>
      </c>
      <c r="F609" s="172" t="s">
        <v>608</v>
      </c>
      <c r="H609" s="173">
        <v>8.8000000000000007</v>
      </c>
      <c r="I609" s="174"/>
      <c r="L609" s="170"/>
      <c r="M609" s="175"/>
      <c r="N609" s="176"/>
      <c r="O609" s="176"/>
      <c r="P609" s="176"/>
      <c r="Q609" s="176"/>
      <c r="R609" s="176"/>
      <c r="S609" s="176"/>
      <c r="T609" s="177"/>
      <c r="AT609" s="171" t="s">
        <v>162</v>
      </c>
      <c r="AU609" s="171" t="s">
        <v>82</v>
      </c>
      <c r="AV609" s="13" t="s">
        <v>82</v>
      </c>
      <c r="AW609" s="13" t="s">
        <v>4</v>
      </c>
      <c r="AX609" s="13" t="s">
        <v>80</v>
      </c>
      <c r="AY609" s="171" t="s">
        <v>150</v>
      </c>
    </row>
    <row r="610" spans="1:65" s="2" customFormat="1" ht="36" customHeight="1">
      <c r="A610" s="33"/>
      <c r="B610" s="152"/>
      <c r="C610" s="153" t="s">
        <v>609</v>
      </c>
      <c r="D610" s="153" t="s">
        <v>153</v>
      </c>
      <c r="E610" s="154" t="s">
        <v>610</v>
      </c>
      <c r="F610" s="155" t="s">
        <v>611</v>
      </c>
      <c r="G610" s="156" t="s">
        <v>166</v>
      </c>
      <c r="H610" s="157">
        <v>8.0000000000000002E-3</v>
      </c>
      <c r="I610" s="158"/>
      <c r="J610" s="159">
        <f>ROUND(I610*H610,2)</f>
        <v>0</v>
      </c>
      <c r="K610" s="155" t="s">
        <v>157</v>
      </c>
      <c r="L610" s="34"/>
      <c r="M610" s="160" t="s">
        <v>3</v>
      </c>
      <c r="N610" s="161" t="s">
        <v>43</v>
      </c>
      <c r="O610" s="54"/>
      <c r="P610" s="162">
        <f>O610*H610</f>
        <v>0</v>
      </c>
      <c r="Q610" s="162">
        <v>0</v>
      </c>
      <c r="R610" s="162">
        <f>Q610*H610</f>
        <v>0</v>
      </c>
      <c r="S610" s="162">
        <v>0</v>
      </c>
      <c r="T610" s="163">
        <f>S610*H610</f>
        <v>0</v>
      </c>
      <c r="U610" s="33"/>
      <c r="V610" s="33"/>
      <c r="W610" s="33"/>
      <c r="X610" s="33"/>
      <c r="Y610" s="33"/>
      <c r="Z610" s="33"/>
      <c r="AA610" s="33"/>
      <c r="AB610" s="33"/>
      <c r="AC610" s="33"/>
      <c r="AD610" s="33"/>
      <c r="AE610" s="33"/>
      <c r="AR610" s="164" t="s">
        <v>302</v>
      </c>
      <c r="AT610" s="164" t="s">
        <v>153</v>
      </c>
      <c r="AU610" s="164" t="s">
        <v>82</v>
      </c>
      <c r="AY610" s="18" t="s">
        <v>150</v>
      </c>
      <c r="BE610" s="165">
        <f>IF(N610="základní",J610,0)</f>
        <v>0</v>
      </c>
      <c r="BF610" s="165">
        <f>IF(N610="snížená",J610,0)</f>
        <v>0</v>
      </c>
      <c r="BG610" s="165">
        <f>IF(N610="zákl. přenesená",J610,0)</f>
        <v>0</v>
      </c>
      <c r="BH610" s="165">
        <f>IF(N610="sníž. přenesená",J610,0)</f>
        <v>0</v>
      </c>
      <c r="BI610" s="165">
        <f>IF(N610="nulová",J610,0)</f>
        <v>0</v>
      </c>
      <c r="BJ610" s="18" t="s">
        <v>80</v>
      </c>
      <c r="BK610" s="165">
        <f>ROUND(I610*H610,2)</f>
        <v>0</v>
      </c>
      <c r="BL610" s="18" t="s">
        <v>302</v>
      </c>
      <c r="BM610" s="164" t="s">
        <v>612</v>
      </c>
    </row>
    <row r="611" spans="1:65" s="2" customFormat="1" ht="126.75">
      <c r="A611" s="33"/>
      <c r="B611" s="34"/>
      <c r="C611" s="33"/>
      <c r="D611" s="166" t="s">
        <v>160</v>
      </c>
      <c r="E611" s="33"/>
      <c r="F611" s="167" t="s">
        <v>613</v>
      </c>
      <c r="G611" s="33"/>
      <c r="H611" s="33"/>
      <c r="I611" s="92"/>
      <c r="J611" s="33"/>
      <c r="K611" s="33"/>
      <c r="L611" s="34"/>
      <c r="M611" s="168"/>
      <c r="N611" s="169"/>
      <c r="O611" s="54"/>
      <c r="P611" s="54"/>
      <c r="Q611" s="54"/>
      <c r="R611" s="54"/>
      <c r="S611" s="54"/>
      <c r="T611" s="55"/>
      <c r="U611" s="33"/>
      <c r="V611" s="33"/>
      <c r="W611" s="33"/>
      <c r="X611" s="33"/>
      <c r="Y611" s="33"/>
      <c r="Z611" s="33"/>
      <c r="AA611" s="33"/>
      <c r="AB611" s="33"/>
      <c r="AC611" s="33"/>
      <c r="AD611" s="33"/>
      <c r="AE611" s="33"/>
      <c r="AT611" s="18" t="s">
        <v>160</v>
      </c>
      <c r="AU611" s="18" t="s">
        <v>82</v>
      </c>
    </row>
    <row r="612" spans="1:65" s="2" customFormat="1" ht="48" customHeight="1">
      <c r="A612" s="33"/>
      <c r="B612" s="152"/>
      <c r="C612" s="153" t="s">
        <v>614</v>
      </c>
      <c r="D612" s="153" t="s">
        <v>153</v>
      </c>
      <c r="E612" s="154" t="s">
        <v>615</v>
      </c>
      <c r="F612" s="155" t="s">
        <v>616</v>
      </c>
      <c r="G612" s="156" t="s">
        <v>166</v>
      </c>
      <c r="H612" s="157">
        <v>8.0000000000000002E-3</v>
      </c>
      <c r="I612" s="158"/>
      <c r="J612" s="159">
        <f>ROUND(I612*H612,2)</f>
        <v>0</v>
      </c>
      <c r="K612" s="155" t="s">
        <v>157</v>
      </c>
      <c r="L612" s="34"/>
      <c r="M612" s="160" t="s">
        <v>3</v>
      </c>
      <c r="N612" s="161" t="s">
        <v>43</v>
      </c>
      <c r="O612" s="54"/>
      <c r="P612" s="162">
        <f>O612*H612</f>
        <v>0</v>
      </c>
      <c r="Q612" s="162">
        <v>0</v>
      </c>
      <c r="R612" s="162">
        <f>Q612*H612</f>
        <v>0</v>
      </c>
      <c r="S612" s="162">
        <v>0</v>
      </c>
      <c r="T612" s="163">
        <f>S612*H612</f>
        <v>0</v>
      </c>
      <c r="U612" s="33"/>
      <c r="V612" s="33"/>
      <c r="W612" s="33"/>
      <c r="X612" s="33"/>
      <c r="Y612" s="33"/>
      <c r="Z612" s="33"/>
      <c r="AA612" s="33"/>
      <c r="AB612" s="33"/>
      <c r="AC612" s="33"/>
      <c r="AD612" s="33"/>
      <c r="AE612" s="33"/>
      <c r="AR612" s="164" t="s">
        <v>302</v>
      </c>
      <c r="AT612" s="164" t="s">
        <v>153</v>
      </c>
      <c r="AU612" s="164" t="s">
        <v>82</v>
      </c>
      <c r="AY612" s="18" t="s">
        <v>150</v>
      </c>
      <c r="BE612" s="165">
        <f>IF(N612="základní",J612,0)</f>
        <v>0</v>
      </c>
      <c r="BF612" s="165">
        <f>IF(N612="snížená",J612,0)</f>
        <v>0</v>
      </c>
      <c r="BG612" s="165">
        <f>IF(N612="zákl. přenesená",J612,0)</f>
        <v>0</v>
      </c>
      <c r="BH612" s="165">
        <f>IF(N612="sníž. přenesená",J612,0)</f>
        <v>0</v>
      </c>
      <c r="BI612" s="165">
        <f>IF(N612="nulová",J612,0)</f>
        <v>0</v>
      </c>
      <c r="BJ612" s="18" t="s">
        <v>80</v>
      </c>
      <c r="BK612" s="165">
        <f>ROUND(I612*H612,2)</f>
        <v>0</v>
      </c>
      <c r="BL612" s="18" t="s">
        <v>302</v>
      </c>
      <c r="BM612" s="164" t="s">
        <v>617</v>
      </c>
    </row>
    <row r="613" spans="1:65" s="2" customFormat="1" ht="126.75">
      <c r="A613" s="33"/>
      <c r="B613" s="34"/>
      <c r="C613" s="33"/>
      <c r="D613" s="166" t="s">
        <v>160</v>
      </c>
      <c r="E613" s="33"/>
      <c r="F613" s="167" t="s">
        <v>613</v>
      </c>
      <c r="G613" s="33"/>
      <c r="H613" s="33"/>
      <c r="I613" s="92"/>
      <c r="J613" s="33"/>
      <c r="K613" s="33"/>
      <c r="L613" s="34"/>
      <c r="M613" s="168"/>
      <c r="N613" s="169"/>
      <c r="O613" s="54"/>
      <c r="P613" s="54"/>
      <c r="Q613" s="54"/>
      <c r="R613" s="54"/>
      <c r="S613" s="54"/>
      <c r="T613" s="55"/>
      <c r="U613" s="33"/>
      <c r="V613" s="33"/>
      <c r="W613" s="33"/>
      <c r="X613" s="33"/>
      <c r="Y613" s="33"/>
      <c r="Z613" s="33"/>
      <c r="AA613" s="33"/>
      <c r="AB613" s="33"/>
      <c r="AC613" s="33"/>
      <c r="AD613" s="33"/>
      <c r="AE613" s="33"/>
      <c r="AT613" s="18" t="s">
        <v>160</v>
      </c>
      <c r="AU613" s="18" t="s">
        <v>82</v>
      </c>
    </row>
    <row r="614" spans="1:65" s="12" customFormat="1" ht="22.9" customHeight="1">
      <c r="B614" s="139"/>
      <c r="D614" s="140" t="s">
        <v>71</v>
      </c>
      <c r="E614" s="150" t="s">
        <v>618</v>
      </c>
      <c r="F614" s="150" t="s">
        <v>619</v>
      </c>
      <c r="I614" s="142"/>
      <c r="J614" s="151">
        <f>BK614</f>
        <v>0</v>
      </c>
      <c r="L614" s="139"/>
      <c r="M614" s="144"/>
      <c r="N614" s="145"/>
      <c r="O614" s="145"/>
      <c r="P614" s="146">
        <f>SUM(P615:P618)</f>
        <v>0</v>
      </c>
      <c r="Q614" s="145"/>
      <c r="R614" s="146">
        <f>SUM(R615:R618)</f>
        <v>0</v>
      </c>
      <c r="S614" s="145"/>
      <c r="T614" s="147">
        <f>SUM(T615:T618)</f>
        <v>0</v>
      </c>
      <c r="AR614" s="140" t="s">
        <v>82</v>
      </c>
      <c r="AT614" s="148" t="s">
        <v>71</v>
      </c>
      <c r="AU614" s="148" t="s">
        <v>80</v>
      </c>
      <c r="AY614" s="140" t="s">
        <v>150</v>
      </c>
      <c r="BK614" s="149">
        <f>SUM(BK615:BK618)</f>
        <v>0</v>
      </c>
    </row>
    <row r="615" spans="1:65" s="2" customFormat="1" ht="16.5" customHeight="1">
      <c r="A615" s="33"/>
      <c r="B615" s="152"/>
      <c r="C615" s="153" t="s">
        <v>620</v>
      </c>
      <c r="D615" s="153" t="s">
        <v>153</v>
      </c>
      <c r="E615" s="154" t="s">
        <v>621</v>
      </c>
      <c r="F615" s="155" t="s">
        <v>622</v>
      </c>
      <c r="G615" s="156" t="s">
        <v>433</v>
      </c>
      <c r="H615" s="157">
        <v>2</v>
      </c>
      <c r="I615" s="158"/>
      <c r="J615" s="159">
        <f>ROUND(I615*H615,2)</f>
        <v>0</v>
      </c>
      <c r="K615" s="155" t="s">
        <v>3</v>
      </c>
      <c r="L615" s="34"/>
      <c r="M615" s="160" t="s">
        <v>3</v>
      </c>
      <c r="N615" s="161" t="s">
        <v>43</v>
      </c>
      <c r="O615" s="54"/>
      <c r="P615" s="162">
        <f>O615*H615</f>
        <v>0</v>
      </c>
      <c r="Q615" s="162">
        <v>0</v>
      </c>
      <c r="R615" s="162">
        <f>Q615*H615</f>
        <v>0</v>
      </c>
      <c r="S615" s="162">
        <v>0</v>
      </c>
      <c r="T615" s="163">
        <f>S615*H615</f>
        <v>0</v>
      </c>
      <c r="U615" s="33"/>
      <c r="V615" s="33"/>
      <c r="W615" s="33"/>
      <c r="X615" s="33"/>
      <c r="Y615" s="33"/>
      <c r="Z615" s="33"/>
      <c r="AA615" s="33"/>
      <c r="AB615" s="33"/>
      <c r="AC615" s="33"/>
      <c r="AD615" s="33"/>
      <c r="AE615" s="33"/>
      <c r="AR615" s="164" t="s">
        <v>302</v>
      </c>
      <c r="AT615" s="164" t="s">
        <v>153</v>
      </c>
      <c r="AU615" s="164" t="s">
        <v>82</v>
      </c>
      <c r="AY615" s="18" t="s">
        <v>150</v>
      </c>
      <c r="BE615" s="165">
        <f>IF(N615="základní",J615,0)</f>
        <v>0</v>
      </c>
      <c r="BF615" s="165">
        <f>IF(N615="snížená",J615,0)</f>
        <v>0</v>
      </c>
      <c r="BG615" s="165">
        <f>IF(N615="zákl. přenesená",J615,0)</f>
        <v>0</v>
      </c>
      <c r="BH615" s="165">
        <f>IF(N615="sníž. přenesená",J615,0)</f>
        <v>0</v>
      </c>
      <c r="BI615" s="165">
        <f>IF(N615="nulová",J615,0)</f>
        <v>0</v>
      </c>
      <c r="BJ615" s="18" t="s">
        <v>80</v>
      </c>
      <c r="BK615" s="165">
        <f>ROUND(I615*H615,2)</f>
        <v>0</v>
      </c>
      <c r="BL615" s="18" t="s">
        <v>302</v>
      </c>
      <c r="BM615" s="164" t="s">
        <v>623</v>
      </c>
    </row>
    <row r="616" spans="1:65" s="13" customFormat="1" ht="11.25">
      <c r="B616" s="170"/>
      <c r="D616" s="166" t="s">
        <v>162</v>
      </c>
      <c r="E616" s="171" t="s">
        <v>3</v>
      </c>
      <c r="F616" s="172" t="s">
        <v>490</v>
      </c>
      <c r="H616" s="173">
        <v>2</v>
      </c>
      <c r="I616" s="174"/>
      <c r="L616" s="170"/>
      <c r="M616" s="175"/>
      <c r="N616" s="176"/>
      <c r="O616" s="176"/>
      <c r="P616" s="176"/>
      <c r="Q616" s="176"/>
      <c r="R616" s="176"/>
      <c r="S616" s="176"/>
      <c r="T616" s="177"/>
      <c r="AT616" s="171" t="s">
        <v>162</v>
      </c>
      <c r="AU616" s="171" t="s">
        <v>82</v>
      </c>
      <c r="AV616" s="13" t="s">
        <v>82</v>
      </c>
      <c r="AW616" s="13" t="s">
        <v>34</v>
      </c>
      <c r="AX616" s="13" t="s">
        <v>80</v>
      </c>
      <c r="AY616" s="171" t="s">
        <v>150</v>
      </c>
    </row>
    <row r="617" spans="1:65" s="2" customFormat="1" ht="24" customHeight="1">
      <c r="A617" s="33"/>
      <c r="B617" s="152"/>
      <c r="C617" s="153" t="s">
        <v>624</v>
      </c>
      <c r="D617" s="153" t="s">
        <v>153</v>
      </c>
      <c r="E617" s="154" t="s">
        <v>625</v>
      </c>
      <c r="F617" s="155" t="s">
        <v>626</v>
      </c>
      <c r="G617" s="156" t="s">
        <v>433</v>
      </c>
      <c r="H617" s="157">
        <v>2</v>
      </c>
      <c r="I617" s="158"/>
      <c r="J617" s="159">
        <f>ROUND(I617*H617,2)</f>
        <v>0</v>
      </c>
      <c r="K617" s="155" t="s">
        <v>3</v>
      </c>
      <c r="L617" s="34"/>
      <c r="M617" s="160" t="s">
        <v>3</v>
      </c>
      <c r="N617" s="161" t="s">
        <v>43</v>
      </c>
      <c r="O617" s="54"/>
      <c r="P617" s="162">
        <f>O617*H617</f>
        <v>0</v>
      </c>
      <c r="Q617" s="162">
        <v>0</v>
      </c>
      <c r="R617" s="162">
        <f>Q617*H617</f>
        <v>0</v>
      </c>
      <c r="S617" s="162">
        <v>0</v>
      </c>
      <c r="T617" s="163">
        <f>S617*H617</f>
        <v>0</v>
      </c>
      <c r="U617" s="33"/>
      <c r="V617" s="33"/>
      <c r="W617" s="33"/>
      <c r="X617" s="33"/>
      <c r="Y617" s="33"/>
      <c r="Z617" s="33"/>
      <c r="AA617" s="33"/>
      <c r="AB617" s="33"/>
      <c r="AC617" s="33"/>
      <c r="AD617" s="33"/>
      <c r="AE617" s="33"/>
      <c r="AR617" s="164" t="s">
        <v>302</v>
      </c>
      <c r="AT617" s="164" t="s">
        <v>153</v>
      </c>
      <c r="AU617" s="164" t="s">
        <v>82</v>
      </c>
      <c r="AY617" s="18" t="s">
        <v>150</v>
      </c>
      <c r="BE617" s="165">
        <f>IF(N617="základní",J617,0)</f>
        <v>0</v>
      </c>
      <c r="BF617" s="165">
        <f>IF(N617="snížená",J617,0)</f>
        <v>0</v>
      </c>
      <c r="BG617" s="165">
        <f>IF(N617="zákl. přenesená",J617,0)</f>
        <v>0</v>
      </c>
      <c r="BH617" s="165">
        <f>IF(N617="sníž. přenesená",J617,0)</f>
        <v>0</v>
      </c>
      <c r="BI617" s="165">
        <f>IF(N617="nulová",J617,0)</f>
        <v>0</v>
      </c>
      <c r="BJ617" s="18" t="s">
        <v>80</v>
      </c>
      <c r="BK617" s="165">
        <f>ROUND(I617*H617,2)</f>
        <v>0</v>
      </c>
      <c r="BL617" s="18" t="s">
        <v>302</v>
      </c>
      <c r="BM617" s="164" t="s">
        <v>627</v>
      </c>
    </row>
    <row r="618" spans="1:65" s="13" customFormat="1" ht="11.25">
      <c r="B618" s="170"/>
      <c r="D618" s="166" t="s">
        <v>162</v>
      </c>
      <c r="E618" s="171" t="s">
        <v>3</v>
      </c>
      <c r="F618" s="172" t="s">
        <v>490</v>
      </c>
      <c r="H618" s="173">
        <v>2</v>
      </c>
      <c r="I618" s="174"/>
      <c r="L618" s="170"/>
      <c r="M618" s="175"/>
      <c r="N618" s="176"/>
      <c r="O618" s="176"/>
      <c r="P618" s="176"/>
      <c r="Q618" s="176"/>
      <c r="R618" s="176"/>
      <c r="S618" s="176"/>
      <c r="T618" s="177"/>
      <c r="AT618" s="171" t="s">
        <v>162</v>
      </c>
      <c r="AU618" s="171" t="s">
        <v>82</v>
      </c>
      <c r="AV618" s="13" t="s">
        <v>82</v>
      </c>
      <c r="AW618" s="13" t="s">
        <v>34</v>
      </c>
      <c r="AX618" s="13" t="s">
        <v>80</v>
      </c>
      <c r="AY618" s="171" t="s">
        <v>150</v>
      </c>
    </row>
    <row r="619" spans="1:65" s="12" customFormat="1" ht="22.9" customHeight="1">
      <c r="B619" s="139"/>
      <c r="D619" s="140" t="s">
        <v>71</v>
      </c>
      <c r="E619" s="150" t="s">
        <v>628</v>
      </c>
      <c r="F619" s="150" t="s">
        <v>629</v>
      </c>
      <c r="I619" s="142"/>
      <c r="J619" s="151">
        <f>BK619</f>
        <v>0</v>
      </c>
      <c r="L619" s="139"/>
      <c r="M619" s="144"/>
      <c r="N619" s="145"/>
      <c r="O619" s="145"/>
      <c r="P619" s="146">
        <f>SUM(P620:P651)</f>
        <v>0</v>
      </c>
      <c r="Q619" s="145"/>
      <c r="R619" s="146">
        <f>SUM(R620:R651)</f>
        <v>2.60514205</v>
      </c>
      <c r="S619" s="145"/>
      <c r="T619" s="147">
        <f>SUM(T620:T651)</f>
        <v>0</v>
      </c>
      <c r="AR619" s="140" t="s">
        <v>82</v>
      </c>
      <c r="AT619" s="148" t="s">
        <v>71</v>
      </c>
      <c r="AU619" s="148" t="s">
        <v>80</v>
      </c>
      <c r="AY619" s="140" t="s">
        <v>150</v>
      </c>
      <c r="BK619" s="149">
        <f>SUM(BK620:BK651)</f>
        <v>0</v>
      </c>
    </row>
    <row r="620" spans="1:65" s="2" customFormat="1" ht="36" customHeight="1">
      <c r="A620" s="33"/>
      <c r="B620" s="152"/>
      <c r="C620" s="153" t="s">
        <v>630</v>
      </c>
      <c r="D620" s="153" t="s">
        <v>153</v>
      </c>
      <c r="E620" s="154" t="s">
        <v>631</v>
      </c>
      <c r="F620" s="155" t="s">
        <v>632</v>
      </c>
      <c r="G620" s="156" t="s">
        <v>200</v>
      </c>
      <c r="H620" s="157">
        <v>16.5</v>
      </c>
      <c r="I620" s="158"/>
      <c r="J620" s="159">
        <f>ROUND(I620*H620,2)</f>
        <v>0</v>
      </c>
      <c r="K620" s="155" t="s">
        <v>157</v>
      </c>
      <c r="L620" s="34"/>
      <c r="M620" s="160" t="s">
        <v>3</v>
      </c>
      <c r="N620" s="161" t="s">
        <v>43</v>
      </c>
      <c r="O620" s="54"/>
      <c r="P620" s="162">
        <f>O620*H620</f>
        <v>0</v>
      </c>
      <c r="Q620" s="162">
        <v>1E-4</v>
      </c>
      <c r="R620" s="162">
        <f>Q620*H620</f>
        <v>1.65E-3</v>
      </c>
      <c r="S620" s="162">
        <v>0</v>
      </c>
      <c r="T620" s="163">
        <f>S620*H620</f>
        <v>0</v>
      </c>
      <c r="U620" s="33"/>
      <c r="V620" s="33"/>
      <c r="W620" s="33"/>
      <c r="X620" s="33"/>
      <c r="Y620" s="33"/>
      <c r="Z620" s="33"/>
      <c r="AA620" s="33"/>
      <c r="AB620" s="33"/>
      <c r="AC620" s="33"/>
      <c r="AD620" s="33"/>
      <c r="AE620" s="33"/>
      <c r="AR620" s="164" t="s">
        <v>302</v>
      </c>
      <c r="AT620" s="164" t="s">
        <v>153</v>
      </c>
      <c r="AU620" s="164" t="s">
        <v>82</v>
      </c>
      <c r="AY620" s="18" t="s">
        <v>150</v>
      </c>
      <c r="BE620" s="165">
        <f>IF(N620="základní",J620,0)</f>
        <v>0</v>
      </c>
      <c r="BF620" s="165">
        <f>IF(N620="snížená",J620,0)</f>
        <v>0</v>
      </c>
      <c r="BG620" s="165">
        <f>IF(N620="zákl. přenesená",J620,0)</f>
        <v>0</v>
      </c>
      <c r="BH620" s="165">
        <f>IF(N620="sníž. přenesená",J620,0)</f>
        <v>0</v>
      </c>
      <c r="BI620" s="165">
        <f>IF(N620="nulová",J620,0)</f>
        <v>0</v>
      </c>
      <c r="BJ620" s="18" t="s">
        <v>80</v>
      </c>
      <c r="BK620" s="165">
        <f>ROUND(I620*H620,2)</f>
        <v>0</v>
      </c>
      <c r="BL620" s="18" t="s">
        <v>302</v>
      </c>
      <c r="BM620" s="164" t="s">
        <v>633</v>
      </c>
    </row>
    <row r="621" spans="1:65" s="2" customFormat="1" ht="185.25">
      <c r="A621" s="33"/>
      <c r="B621" s="34"/>
      <c r="C621" s="33"/>
      <c r="D621" s="166" t="s">
        <v>160</v>
      </c>
      <c r="E621" s="33"/>
      <c r="F621" s="167" t="s">
        <v>634</v>
      </c>
      <c r="G621" s="33"/>
      <c r="H621" s="33"/>
      <c r="I621" s="92"/>
      <c r="J621" s="33"/>
      <c r="K621" s="33"/>
      <c r="L621" s="34"/>
      <c r="M621" s="168"/>
      <c r="N621" s="169"/>
      <c r="O621" s="54"/>
      <c r="P621" s="54"/>
      <c r="Q621" s="54"/>
      <c r="R621" s="54"/>
      <c r="S621" s="54"/>
      <c r="T621" s="55"/>
      <c r="U621" s="33"/>
      <c r="V621" s="33"/>
      <c r="W621" s="33"/>
      <c r="X621" s="33"/>
      <c r="Y621" s="33"/>
      <c r="Z621" s="33"/>
      <c r="AA621" s="33"/>
      <c r="AB621" s="33"/>
      <c r="AC621" s="33"/>
      <c r="AD621" s="33"/>
      <c r="AE621" s="33"/>
      <c r="AT621" s="18" t="s">
        <v>160</v>
      </c>
      <c r="AU621" s="18" t="s">
        <v>82</v>
      </c>
    </row>
    <row r="622" spans="1:65" s="13" customFormat="1" ht="11.25">
      <c r="B622" s="170"/>
      <c r="D622" s="166" t="s">
        <v>162</v>
      </c>
      <c r="E622" s="171" t="s">
        <v>3</v>
      </c>
      <c r="F622" s="172" t="s">
        <v>635</v>
      </c>
      <c r="H622" s="173">
        <v>16.5</v>
      </c>
      <c r="I622" s="174"/>
      <c r="L622" s="170"/>
      <c r="M622" s="175"/>
      <c r="N622" s="176"/>
      <c r="O622" s="176"/>
      <c r="P622" s="176"/>
      <c r="Q622" s="176"/>
      <c r="R622" s="176"/>
      <c r="S622" s="176"/>
      <c r="T622" s="177"/>
      <c r="AT622" s="171" t="s">
        <v>162</v>
      </c>
      <c r="AU622" s="171" t="s">
        <v>82</v>
      </c>
      <c r="AV622" s="13" t="s">
        <v>82</v>
      </c>
      <c r="AW622" s="13" t="s">
        <v>34</v>
      </c>
      <c r="AX622" s="13" t="s">
        <v>80</v>
      </c>
      <c r="AY622" s="171" t="s">
        <v>150</v>
      </c>
    </row>
    <row r="623" spans="1:65" s="2" customFormat="1" ht="36" customHeight="1">
      <c r="A623" s="33"/>
      <c r="B623" s="152"/>
      <c r="C623" s="153" t="s">
        <v>636</v>
      </c>
      <c r="D623" s="153" t="s">
        <v>153</v>
      </c>
      <c r="E623" s="154" t="s">
        <v>637</v>
      </c>
      <c r="F623" s="155" t="s">
        <v>638</v>
      </c>
      <c r="G623" s="156" t="s">
        <v>216</v>
      </c>
      <c r="H623" s="157">
        <v>33</v>
      </c>
      <c r="I623" s="158"/>
      <c r="J623" s="159">
        <f>ROUND(I623*H623,2)</f>
        <v>0</v>
      </c>
      <c r="K623" s="155" t="s">
        <v>157</v>
      </c>
      <c r="L623" s="34"/>
      <c r="M623" s="160" t="s">
        <v>3</v>
      </c>
      <c r="N623" s="161" t="s">
        <v>43</v>
      </c>
      <c r="O623" s="54"/>
      <c r="P623" s="162">
        <f>O623*H623</f>
        <v>0</v>
      </c>
      <c r="Q623" s="162">
        <v>4.3800000000000002E-3</v>
      </c>
      <c r="R623" s="162">
        <f>Q623*H623</f>
        <v>0.14454</v>
      </c>
      <c r="S623" s="162">
        <v>0</v>
      </c>
      <c r="T623" s="163">
        <f>S623*H623</f>
        <v>0</v>
      </c>
      <c r="U623" s="33"/>
      <c r="V623" s="33"/>
      <c r="W623" s="33"/>
      <c r="X623" s="33"/>
      <c r="Y623" s="33"/>
      <c r="Z623" s="33"/>
      <c r="AA623" s="33"/>
      <c r="AB623" s="33"/>
      <c r="AC623" s="33"/>
      <c r="AD623" s="33"/>
      <c r="AE623" s="33"/>
      <c r="AR623" s="164" t="s">
        <v>302</v>
      </c>
      <c r="AT623" s="164" t="s">
        <v>153</v>
      </c>
      <c r="AU623" s="164" t="s">
        <v>82</v>
      </c>
      <c r="AY623" s="18" t="s">
        <v>150</v>
      </c>
      <c r="BE623" s="165">
        <f>IF(N623="základní",J623,0)</f>
        <v>0</v>
      </c>
      <c r="BF623" s="165">
        <f>IF(N623="snížená",J623,0)</f>
        <v>0</v>
      </c>
      <c r="BG623" s="165">
        <f>IF(N623="zákl. přenesená",J623,0)</f>
        <v>0</v>
      </c>
      <c r="BH623" s="165">
        <f>IF(N623="sníž. přenesená",J623,0)</f>
        <v>0</v>
      </c>
      <c r="BI623" s="165">
        <f>IF(N623="nulová",J623,0)</f>
        <v>0</v>
      </c>
      <c r="BJ623" s="18" t="s">
        <v>80</v>
      </c>
      <c r="BK623" s="165">
        <f>ROUND(I623*H623,2)</f>
        <v>0</v>
      </c>
      <c r="BL623" s="18" t="s">
        <v>302</v>
      </c>
      <c r="BM623" s="164" t="s">
        <v>639</v>
      </c>
    </row>
    <row r="624" spans="1:65" s="2" customFormat="1" ht="185.25">
      <c r="A624" s="33"/>
      <c r="B624" s="34"/>
      <c r="C624" s="33"/>
      <c r="D624" s="166" t="s">
        <v>160</v>
      </c>
      <c r="E624" s="33"/>
      <c r="F624" s="167" t="s">
        <v>634</v>
      </c>
      <c r="G624" s="33"/>
      <c r="H624" s="33"/>
      <c r="I624" s="92"/>
      <c r="J624" s="33"/>
      <c r="K624" s="33"/>
      <c r="L624" s="34"/>
      <c r="M624" s="168"/>
      <c r="N624" s="169"/>
      <c r="O624" s="54"/>
      <c r="P624" s="54"/>
      <c r="Q624" s="54"/>
      <c r="R624" s="54"/>
      <c r="S624" s="54"/>
      <c r="T624" s="55"/>
      <c r="U624" s="33"/>
      <c r="V624" s="33"/>
      <c r="W624" s="33"/>
      <c r="X624" s="33"/>
      <c r="Y624" s="33"/>
      <c r="Z624" s="33"/>
      <c r="AA624" s="33"/>
      <c r="AB624" s="33"/>
      <c r="AC624" s="33"/>
      <c r="AD624" s="33"/>
      <c r="AE624" s="33"/>
      <c r="AT624" s="18" t="s">
        <v>160</v>
      </c>
      <c r="AU624" s="18" t="s">
        <v>82</v>
      </c>
    </row>
    <row r="625" spans="1:65" s="13" customFormat="1" ht="11.25">
      <c r="B625" s="170"/>
      <c r="D625" s="166" t="s">
        <v>162</v>
      </c>
      <c r="E625" s="171" t="s">
        <v>3</v>
      </c>
      <c r="F625" s="172" t="s">
        <v>640</v>
      </c>
      <c r="H625" s="173">
        <v>33</v>
      </c>
      <c r="I625" s="174"/>
      <c r="L625" s="170"/>
      <c r="M625" s="175"/>
      <c r="N625" s="176"/>
      <c r="O625" s="176"/>
      <c r="P625" s="176"/>
      <c r="Q625" s="176"/>
      <c r="R625" s="176"/>
      <c r="S625" s="176"/>
      <c r="T625" s="177"/>
      <c r="AT625" s="171" t="s">
        <v>162</v>
      </c>
      <c r="AU625" s="171" t="s">
        <v>82</v>
      </c>
      <c r="AV625" s="13" t="s">
        <v>82</v>
      </c>
      <c r="AW625" s="13" t="s">
        <v>34</v>
      </c>
      <c r="AX625" s="13" t="s">
        <v>80</v>
      </c>
      <c r="AY625" s="171" t="s">
        <v>150</v>
      </c>
    </row>
    <row r="626" spans="1:65" s="2" customFormat="1" ht="36" customHeight="1">
      <c r="A626" s="33"/>
      <c r="B626" s="152"/>
      <c r="C626" s="153" t="s">
        <v>641</v>
      </c>
      <c r="D626" s="153" t="s">
        <v>153</v>
      </c>
      <c r="E626" s="154" t="s">
        <v>642</v>
      </c>
      <c r="F626" s="155" t="s">
        <v>643</v>
      </c>
      <c r="G626" s="156" t="s">
        <v>216</v>
      </c>
      <c r="H626" s="157">
        <v>33</v>
      </c>
      <c r="I626" s="158"/>
      <c r="J626" s="159">
        <f>ROUND(I626*H626,2)</f>
        <v>0</v>
      </c>
      <c r="K626" s="155" t="s">
        <v>157</v>
      </c>
      <c r="L626" s="34"/>
      <c r="M626" s="160" t="s">
        <v>3</v>
      </c>
      <c r="N626" s="161" t="s">
        <v>43</v>
      </c>
      <c r="O626" s="54"/>
      <c r="P626" s="162">
        <f>O626*H626</f>
        <v>0</v>
      </c>
      <c r="Q626" s="162">
        <v>1.07E-3</v>
      </c>
      <c r="R626" s="162">
        <f>Q626*H626</f>
        <v>3.5310000000000001E-2</v>
      </c>
      <c r="S626" s="162">
        <v>0</v>
      </c>
      <c r="T626" s="163">
        <f>S626*H626</f>
        <v>0</v>
      </c>
      <c r="U626" s="33"/>
      <c r="V626" s="33"/>
      <c r="W626" s="33"/>
      <c r="X626" s="33"/>
      <c r="Y626" s="33"/>
      <c r="Z626" s="33"/>
      <c r="AA626" s="33"/>
      <c r="AB626" s="33"/>
      <c r="AC626" s="33"/>
      <c r="AD626" s="33"/>
      <c r="AE626" s="33"/>
      <c r="AR626" s="164" t="s">
        <v>302</v>
      </c>
      <c r="AT626" s="164" t="s">
        <v>153</v>
      </c>
      <c r="AU626" s="164" t="s">
        <v>82</v>
      </c>
      <c r="AY626" s="18" t="s">
        <v>150</v>
      </c>
      <c r="BE626" s="165">
        <f>IF(N626="základní",J626,0)</f>
        <v>0</v>
      </c>
      <c r="BF626" s="165">
        <f>IF(N626="snížená",J626,0)</f>
        <v>0</v>
      </c>
      <c r="BG626" s="165">
        <f>IF(N626="zákl. přenesená",J626,0)</f>
        <v>0</v>
      </c>
      <c r="BH626" s="165">
        <f>IF(N626="sníž. přenesená",J626,0)</f>
        <v>0</v>
      </c>
      <c r="BI626" s="165">
        <f>IF(N626="nulová",J626,0)</f>
        <v>0</v>
      </c>
      <c r="BJ626" s="18" t="s">
        <v>80</v>
      </c>
      <c r="BK626" s="165">
        <f>ROUND(I626*H626,2)</f>
        <v>0</v>
      </c>
      <c r="BL626" s="18" t="s">
        <v>302</v>
      </c>
      <c r="BM626" s="164" t="s">
        <v>644</v>
      </c>
    </row>
    <row r="627" spans="1:65" s="2" customFormat="1" ht="185.25">
      <c r="A627" s="33"/>
      <c r="B627" s="34"/>
      <c r="C627" s="33"/>
      <c r="D627" s="166" t="s">
        <v>160</v>
      </c>
      <c r="E627" s="33"/>
      <c r="F627" s="167" t="s">
        <v>634</v>
      </c>
      <c r="G627" s="33"/>
      <c r="H627" s="33"/>
      <c r="I627" s="92"/>
      <c r="J627" s="33"/>
      <c r="K627" s="33"/>
      <c r="L627" s="34"/>
      <c r="M627" s="168"/>
      <c r="N627" s="169"/>
      <c r="O627" s="54"/>
      <c r="P627" s="54"/>
      <c r="Q627" s="54"/>
      <c r="R627" s="54"/>
      <c r="S627" s="54"/>
      <c r="T627" s="55"/>
      <c r="U627" s="33"/>
      <c r="V627" s="33"/>
      <c r="W627" s="33"/>
      <c r="X627" s="33"/>
      <c r="Y627" s="33"/>
      <c r="Z627" s="33"/>
      <c r="AA627" s="33"/>
      <c r="AB627" s="33"/>
      <c r="AC627" s="33"/>
      <c r="AD627" s="33"/>
      <c r="AE627" s="33"/>
      <c r="AT627" s="18" t="s">
        <v>160</v>
      </c>
      <c r="AU627" s="18" t="s">
        <v>82</v>
      </c>
    </row>
    <row r="628" spans="1:65" s="13" customFormat="1" ht="11.25">
      <c r="B628" s="170"/>
      <c r="D628" s="166" t="s">
        <v>162</v>
      </c>
      <c r="E628" s="171" t="s">
        <v>3</v>
      </c>
      <c r="F628" s="172" t="s">
        <v>640</v>
      </c>
      <c r="H628" s="173">
        <v>33</v>
      </c>
      <c r="I628" s="174"/>
      <c r="L628" s="170"/>
      <c r="M628" s="175"/>
      <c r="N628" s="176"/>
      <c r="O628" s="176"/>
      <c r="P628" s="176"/>
      <c r="Q628" s="176"/>
      <c r="R628" s="176"/>
      <c r="S628" s="176"/>
      <c r="T628" s="177"/>
      <c r="AT628" s="171" t="s">
        <v>162</v>
      </c>
      <c r="AU628" s="171" t="s">
        <v>82</v>
      </c>
      <c r="AV628" s="13" t="s">
        <v>82</v>
      </c>
      <c r="AW628" s="13" t="s">
        <v>34</v>
      </c>
      <c r="AX628" s="13" t="s">
        <v>80</v>
      </c>
      <c r="AY628" s="171" t="s">
        <v>150</v>
      </c>
    </row>
    <row r="629" spans="1:65" s="2" customFormat="1" ht="16.5" customHeight="1">
      <c r="A629" s="33"/>
      <c r="B629" s="152"/>
      <c r="C629" s="153" t="s">
        <v>645</v>
      </c>
      <c r="D629" s="153" t="s">
        <v>153</v>
      </c>
      <c r="E629" s="154" t="s">
        <v>646</v>
      </c>
      <c r="F629" s="155" t="s">
        <v>647</v>
      </c>
      <c r="G629" s="156" t="s">
        <v>200</v>
      </c>
      <c r="H629" s="157">
        <v>217.48</v>
      </c>
      <c r="I629" s="158"/>
      <c r="J629" s="159">
        <f>ROUND(I629*H629,2)</f>
        <v>0</v>
      </c>
      <c r="K629" s="155" t="s">
        <v>157</v>
      </c>
      <c r="L629" s="34"/>
      <c r="M629" s="160" t="s">
        <v>3</v>
      </c>
      <c r="N629" s="161" t="s">
        <v>43</v>
      </c>
      <c r="O629" s="54"/>
      <c r="P629" s="162">
        <f>O629*H629</f>
        <v>0</v>
      </c>
      <c r="Q629" s="162">
        <v>0</v>
      </c>
      <c r="R629" s="162">
        <f>Q629*H629</f>
        <v>0</v>
      </c>
      <c r="S629" s="162">
        <v>0</v>
      </c>
      <c r="T629" s="163">
        <f>S629*H629</f>
        <v>0</v>
      </c>
      <c r="U629" s="33"/>
      <c r="V629" s="33"/>
      <c r="W629" s="33"/>
      <c r="X629" s="33"/>
      <c r="Y629" s="33"/>
      <c r="Z629" s="33"/>
      <c r="AA629" s="33"/>
      <c r="AB629" s="33"/>
      <c r="AC629" s="33"/>
      <c r="AD629" s="33"/>
      <c r="AE629" s="33"/>
      <c r="AR629" s="164" t="s">
        <v>302</v>
      </c>
      <c r="AT629" s="164" t="s">
        <v>153</v>
      </c>
      <c r="AU629" s="164" t="s">
        <v>82</v>
      </c>
      <c r="AY629" s="18" t="s">
        <v>150</v>
      </c>
      <c r="BE629" s="165">
        <f>IF(N629="základní",J629,0)</f>
        <v>0</v>
      </c>
      <c r="BF629" s="165">
        <f>IF(N629="snížená",J629,0)</f>
        <v>0</v>
      </c>
      <c r="BG629" s="165">
        <f>IF(N629="zákl. přenesená",J629,0)</f>
        <v>0</v>
      </c>
      <c r="BH629" s="165">
        <f>IF(N629="sníž. přenesená",J629,0)</f>
        <v>0</v>
      </c>
      <c r="BI629" s="165">
        <f>IF(N629="nulová",J629,0)</f>
        <v>0</v>
      </c>
      <c r="BJ629" s="18" t="s">
        <v>80</v>
      </c>
      <c r="BK629" s="165">
        <f>ROUND(I629*H629,2)</f>
        <v>0</v>
      </c>
      <c r="BL629" s="18" t="s">
        <v>302</v>
      </c>
      <c r="BM629" s="164" t="s">
        <v>648</v>
      </c>
    </row>
    <row r="630" spans="1:65" s="2" customFormat="1" ht="48.75">
      <c r="A630" s="33"/>
      <c r="B630" s="34"/>
      <c r="C630" s="33"/>
      <c r="D630" s="166" t="s">
        <v>160</v>
      </c>
      <c r="E630" s="33"/>
      <c r="F630" s="167" t="s">
        <v>649</v>
      </c>
      <c r="G630" s="33"/>
      <c r="H630" s="33"/>
      <c r="I630" s="92"/>
      <c r="J630" s="33"/>
      <c r="K630" s="33"/>
      <c r="L630" s="34"/>
      <c r="M630" s="168"/>
      <c r="N630" s="169"/>
      <c r="O630" s="54"/>
      <c r="P630" s="54"/>
      <c r="Q630" s="54"/>
      <c r="R630" s="54"/>
      <c r="S630" s="54"/>
      <c r="T630" s="55"/>
      <c r="U630" s="33"/>
      <c r="V630" s="33"/>
      <c r="W630" s="33"/>
      <c r="X630" s="33"/>
      <c r="Y630" s="33"/>
      <c r="Z630" s="33"/>
      <c r="AA630" s="33"/>
      <c r="AB630" s="33"/>
      <c r="AC630" s="33"/>
      <c r="AD630" s="33"/>
      <c r="AE630" s="33"/>
      <c r="AT630" s="18" t="s">
        <v>160</v>
      </c>
      <c r="AU630" s="18" t="s">
        <v>82</v>
      </c>
    </row>
    <row r="631" spans="1:65" s="13" customFormat="1" ht="22.5">
      <c r="B631" s="170"/>
      <c r="D631" s="166" t="s">
        <v>162</v>
      </c>
      <c r="E631" s="171" t="s">
        <v>3</v>
      </c>
      <c r="F631" s="172" t="s">
        <v>650</v>
      </c>
      <c r="H631" s="173">
        <v>217.48</v>
      </c>
      <c r="I631" s="174"/>
      <c r="L631" s="170"/>
      <c r="M631" s="175"/>
      <c r="N631" s="176"/>
      <c r="O631" s="176"/>
      <c r="P631" s="176"/>
      <c r="Q631" s="176"/>
      <c r="R631" s="176"/>
      <c r="S631" s="176"/>
      <c r="T631" s="177"/>
      <c r="AT631" s="171" t="s">
        <v>162</v>
      </c>
      <c r="AU631" s="171" t="s">
        <v>82</v>
      </c>
      <c r="AV631" s="13" t="s">
        <v>82</v>
      </c>
      <c r="AW631" s="13" t="s">
        <v>34</v>
      </c>
      <c r="AX631" s="13" t="s">
        <v>80</v>
      </c>
      <c r="AY631" s="171" t="s">
        <v>150</v>
      </c>
    </row>
    <row r="632" spans="1:65" s="2" customFormat="1" ht="16.5" customHeight="1">
      <c r="A632" s="33"/>
      <c r="B632" s="152"/>
      <c r="C632" s="153" t="s">
        <v>651</v>
      </c>
      <c r="D632" s="153" t="s">
        <v>153</v>
      </c>
      <c r="E632" s="154" t="s">
        <v>652</v>
      </c>
      <c r="F632" s="155" t="s">
        <v>653</v>
      </c>
      <c r="G632" s="156" t="s">
        <v>200</v>
      </c>
      <c r="H632" s="157">
        <v>217.48</v>
      </c>
      <c r="I632" s="158"/>
      <c r="J632" s="159">
        <f>ROUND(I632*H632,2)</f>
        <v>0</v>
      </c>
      <c r="K632" s="155" t="s">
        <v>3</v>
      </c>
      <c r="L632" s="34"/>
      <c r="M632" s="160" t="s">
        <v>3</v>
      </c>
      <c r="N632" s="161" t="s">
        <v>43</v>
      </c>
      <c r="O632" s="54"/>
      <c r="P632" s="162">
        <f>O632*H632</f>
        <v>0</v>
      </c>
      <c r="Q632" s="162">
        <v>0</v>
      </c>
      <c r="R632" s="162">
        <f>Q632*H632</f>
        <v>0</v>
      </c>
      <c r="S632" s="162">
        <v>0</v>
      </c>
      <c r="T632" s="163">
        <f>S632*H632</f>
        <v>0</v>
      </c>
      <c r="U632" s="33"/>
      <c r="V632" s="33"/>
      <c r="W632" s="33"/>
      <c r="X632" s="33"/>
      <c r="Y632" s="33"/>
      <c r="Z632" s="33"/>
      <c r="AA632" s="33"/>
      <c r="AB632" s="33"/>
      <c r="AC632" s="33"/>
      <c r="AD632" s="33"/>
      <c r="AE632" s="33"/>
      <c r="AR632" s="164" t="s">
        <v>302</v>
      </c>
      <c r="AT632" s="164" t="s">
        <v>153</v>
      </c>
      <c r="AU632" s="164" t="s">
        <v>82</v>
      </c>
      <c r="AY632" s="18" t="s">
        <v>150</v>
      </c>
      <c r="BE632" s="165">
        <f>IF(N632="základní",J632,0)</f>
        <v>0</v>
      </c>
      <c r="BF632" s="165">
        <f>IF(N632="snížená",J632,0)</f>
        <v>0</v>
      </c>
      <c r="BG632" s="165">
        <f>IF(N632="zákl. přenesená",J632,0)</f>
        <v>0</v>
      </c>
      <c r="BH632" s="165">
        <f>IF(N632="sníž. přenesená",J632,0)</f>
        <v>0</v>
      </c>
      <c r="BI632" s="165">
        <f>IF(N632="nulová",J632,0)</f>
        <v>0</v>
      </c>
      <c r="BJ632" s="18" t="s">
        <v>80</v>
      </c>
      <c r="BK632" s="165">
        <f>ROUND(I632*H632,2)</f>
        <v>0</v>
      </c>
      <c r="BL632" s="18" t="s">
        <v>302</v>
      </c>
      <c r="BM632" s="164" t="s">
        <v>654</v>
      </c>
    </row>
    <row r="633" spans="1:65" s="2" customFormat="1" ht="36" customHeight="1">
      <c r="A633" s="33"/>
      <c r="B633" s="152"/>
      <c r="C633" s="153" t="s">
        <v>655</v>
      </c>
      <c r="D633" s="153" t="s">
        <v>153</v>
      </c>
      <c r="E633" s="154" t="s">
        <v>656</v>
      </c>
      <c r="F633" s="155" t="s">
        <v>657</v>
      </c>
      <c r="G633" s="156" t="s">
        <v>200</v>
      </c>
      <c r="H633" s="157">
        <v>424.66500000000002</v>
      </c>
      <c r="I633" s="158"/>
      <c r="J633" s="159">
        <f>ROUND(I633*H633,2)</f>
        <v>0</v>
      </c>
      <c r="K633" s="155" t="s">
        <v>157</v>
      </c>
      <c r="L633" s="34"/>
      <c r="M633" s="160" t="s">
        <v>3</v>
      </c>
      <c r="N633" s="161" t="s">
        <v>43</v>
      </c>
      <c r="O633" s="54"/>
      <c r="P633" s="162">
        <f>O633*H633</f>
        <v>0</v>
      </c>
      <c r="Q633" s="162">
        <v>1.17E-3</v>
      </c>
      <c r="R633" s="162">
        <f>Q633*H633</f>
        <v>0.49685805000000005</v>
      </c>
      <c r="S633" s="162">
        <v>0</v>
      </c>
      <c r="T633" s="163">
        <f>S633*H633</f>
        <v>0</v>
      </c>
      <c r="U633" s="33"/>
      <c r="V633" s="33"/>
      <c r="W633" s="33"/>
      <c r="X633" s="33"/>
      <c r="Y633" s="33"/>
      <c r="Z633" s="33"/>
      <c r="AA633" s="33"/>
      <c r="AB633" s="33"/>
      <c r="AC633" s="33"/>
      <c r="AD633" s="33"/>
      <c r="AE633" s="33"/>
      <c r="AR633" s="164" t="s">
        <v>302</v>
      </c>
      <c r="AT633" s="164" t="s">
        <v>153</v>
      </c>
      <c r="AU633" s="164" t="s">
        <v>82</v>
      </c>
      <c r="AY633" s="18" t="s">
        <v>150</v>
      </c>
      <c r="BE633" s="165">
        <f>IF(N633="základní",J633,0)</f>
        <v>0</v>
      </c>
      <c r="BF633" s="165">
        <f>IF(N633="snížená",J633,0)</f>
        <v>0</v>
      </c>
      <c r="BG633" s="165">
        <f>IF(N633="zákl. přenesená",J633,0)</f>
        <v>0</v>
      </c>
      <c r="BH633" s="165">
        <f>IF(N633="sníž. přenesená",J633,0)</f>
        <v>0</v>
      </c>
      <c r="BI633" s="165">
        <f>IF(N633="nulová",J633,0)</f>
        <v>0</v>
      </c>
      <c r="BJ633" s="18" t="s">
        <v>80</v>
      </c>
      <c r="BK633" s="165">
        <f>ROUND(I633*H633,2)</f>
        <v>0</v>
      </c>
      <c r="BL633" s="18" t="s">
        <v>302</v>
      </c>
      <c r="BM633" s="164" t="s">
        <v>658</v>
      </c>
    </row>
    <row r="634" spans="1:65" s="2" customFormat="1" ht="78">
      <c r="A634" s="33"/>
      <c r="B634" s="34"/>
      <c r="C634" s="33"/>
      <c r="D634" s="166" t="s">
        <v>160</v>
      </c>
      <c r="E634" s="33"/>
      <c r="F634" s="167" t="s">
        <v>659</v>
      </c>
      <c r="G634" s="33"/>
      <c r="H634" s="33"/>
      <c r="I634" s="92"/>
      <c r="J634" s="33"/>
      <c r="K634" s="33"/>
      <c r="L634" s="34"/>
      <c r="M634" s="168"/>
      <c r="N634" s="169"/>
      <c r="O634" s="54"/>
      <c r="P634" s="54"/>
      <c r="Q634" s="54"/>
      <c r="R634" s="54"/>
      <c r="S634" s="54"/>
      <c r="T634" s="55"/>
      <c r="U634" s="33"/>
      <c r="V634" s="33"/>
      <c r="W634" s="33"/>
      <c r="X634" s="33"/>
      <c r="Y634" s="33"/>
      <c r="Z634" s="33"/>
      <c r="AA634" s="33"/>
      <c r="AB634" s="33"/>
      <c r="AC634" s="33"/>
      <c r="AD634" s="33"/>
      <c r="AE634" s="33"/>
      <c r="AT634" s="18" t="s">
        <v>160</v>
      </c>
      <c r="AU634" s="18" t="s">
        <v>82</v>
      </c>
    </row>
    <row r="635" spans="1:65" s="13" customFormat="1" ht="33.75">
      <c r="B635" s="170"/>
      <c r="D635" s="166" t="s">
        <v>162</v>
      </c>
      <c r="E635" s="171" t="s">
        <v>3</v>
      </c>
      <c r="F635" s="172" t="s">
        <v>660</v>
      </c>
      <c r="H635" s="173">
        <v>418.66500000000002</v>
      </c>
      <c r="I635" s="174"/>
      <c r="L635" s="170"/>
      <c r="M635" s="175"/>
      <c r="N635" s="176"/>
      <c r="O635" s="176"/>
      <c r="P635" s="176"/>
      <c r="Q635" s="176"/>
      <c r="R635" s="176"/>
      <c r="S635" s="176"/>
      <c r="T635" s="177"/>
      <c r="AT635" s="171" t="s">
        <v>162</v>
      </c>
      <c r="AU635" s="171" t="s">
        <v>82</v>
      </c>
      <c r="AV635" s="13" t="s">
        <v>82</v>
      </c>
      <c r="AW635" s="13" t="s">
        <v>34</v>
      </c>
      <c r="AX635" s="13" t="s">
        <v>72</v>
      </c>
      <c r="AY635" s="171" t="s">
        <v>150</v>
      </c>
    </row>
    <row r="636" spans="1:65" s="13" customFormat="1" ht="11.25">
      <c r="B636" s="170"/>
      <c r="D636" s="166" t="s">
        <v>162</v>
      </c>
      <c r="E636" s="171" t="s">
        <v>3</v>
      </c>
      <c r="F636" s="172" t="s">
        <v>661</v>
      </c>
      <c r="H636" s="173">
        <v>6</v>
      </c>
      <c r="I636" s="174"/>
      <c r="L636" s="170"/>
      <c r="M636" s="175"/>
      <c r="N636" s="176"/>
      <c r="O636" s="176"/>
      <c r="P636" s="176"/>
      <c r="Q636" s="176"/>
      <c r="R636" s="176"/>
      <c r="S636" s="176"/>
      <c r="T636" s="177"/>
      <c r="AT636" s="171" t="s">
        <v>162</v>
      </c>
      <c r="AU636" s="171" t="s">
        <v>82</v>
      </c>
      <c r="AV636" s="13" t="s">
        <v>82</v>
      </c>
      <c r="AW636" s="13" t="s">
        <v>34</v>
      </c>
      <c r="AX636" s="13" t="s">
        <v>72</v>
      </c>
      <c r="AY636" s="171" t="s">
        <v>150</v>
      </c>
    </row>
    <row r="637" spans="1:65" s="14" customFormat="1" ht="11.25">
      <c r="B637" s="188"/>
      <c r="D637" s="166" t="s">
        <v>162</v>
      </c>
      <c r="E637" s="189" t="s">
        <v>3</v>
      </c>
      <c r="F637" s="190" t="s">
        <v>662</v>
      </c>
      <c r="H637" s="191">
        <v>424.66500000000002</v>
      </c>
      <c r="I637" s="192"/>
      <c r="L637" s="188"/>
      <c r="M637" s="193"/>
      <c r="N637" s="194"/>
      <c r="O637" s="194"/>
      <c r="P637" s="194"/>
      <c r="Q637" s="194"/>
      <c r="R637" s="194"/>
      <c r="S637" s="194"/>
      <c r="T637" s="195"/>
      <c r="AT637" s="189" t="s">
        <v>162</v>
      </c>
      <c r="AU637" s="189" t="s">
        <v>82</v>
      </c>
      <c r="AV637" s="14" t="s">
        <v>158</v>
      </c>
      <c r="AW637" s="14" t="s">
        <v>34</v>
      </c>
      <c r="AX637" s="14" t="s">
        <v>80</v>
      </c>
      <c r="AY637" s="189" t="s">
        <v>150</v>
      </c>
    </row>
    <row r="638" spans="1:65" s="2" customFormat="1" ht="24" customHeight="1">
      <c r="A638" s="33"/>
      <c r="B638" s="152"/>
      <c r="C638" s="178" t="s">
        <v>663</v>
      </c>
      <c r="D638" s="178" t="s">
        <v>170</v>
      </c>
      <c r="E638" s="179" t="s">
        <v>664</v>
      </c>
      <c r="F638" s="180" t="s">
        <v>665</v>
      </c>
      <c r="G638" s="181" t="s">
        <v>200</v>
      </c>
      <c r="H638" s="182">
        <v>474.76600000000002</v>
      </c>
      <c r="I638" s="183"/>
      <c r="J638" s="184">
        <f>ROUND(I638*H638,2)</f>
        <v>0</v>
      </c>
      <c r="K638" s="180" t="s">
        <v>3</v>
      </c>
      <c r="L638" s="185"/>
      <c r="M638" s="186" t="s">
        <v>3</v>
      </c>
      <c r="N638" s="187" t="s">
        <v>43</v>
      </c>
      <c r="O638" s="54"/>
      <c r="P638" s="162">
        <f>O638*H638</f>
        <v>0</v>
      </c>
      <c r="Q638" s="162">
        <v>4.0000000000000001E-3</v>
      </c>
      <c r="R638" s="162">
        <f>Q638*H638</f>
        <v>1.8990640000000001</v>
      </c>
      <c r="S638" s="162">
        <v>0</v>
      </c>
      <c r="T638" s="163">
        <f>S638*H638</f>
        <v>0</v>
      </c>
      <c r="U638" s="33"/>
      <c r="V638" s="33"/>
      <c r="W638" s="33"/>
      <c r="X638" s="33"/>
      <c r="Y638" s="33"/>
      <c r="Z638" s="33"/>
      <c r="AA638" s="33"/>
      <c r="AB638" s="33"/>
      <c r="AC638" s="33"/>
      <c r="AD638" s="33"/>
      <c r="AE638" s="33"/>
      <c r="AR638" s="164" t="s">
        <v>409</v>
      </c>
      <c r="AT638" s="164" t="s">
        <v>170</v>
      </c>
      <c r="AU638" s="164" t="s">
        <v>82</v>
      </c>
      <c r="AY638" s="18" t="s">
        <v>150</v>
      </c>
      <c r="BE638" s="165">
        <f>IF(N638="základní",J638,0)</f>
        <v>0</v>
      </c>
      <c r="BF638" s="165">
        <f>IF(N638="snížená",J638,0)</f>
        <v>0</v>
      </c>
      <c r="BG638" s="165">
        <f>IF(N638="zákl. přenesená",J638,0)</f>
        <v>0</v>
      </c>
      <c r="BH638" s="165">
        <f>IF(N638="sníž. přenesená",J638,0)</f>
        <v>0</v>
      </c>
      <c r="BI638" s="165">
        <f>IF(N638="nulová",J638,0)</f>
        <v>0</v>
      </c>
      <c r="BJ638" s="18" t="s">
        <v>80</v>
      </c>
      <c r="BK638" s="165">
        <f>ROUND(I638*H638,2)</f>
        <v>0</v>
      </c>
      <c r="BL638" s="18" t="s">
        <v>302</v>
      </c>
      <c r="BM638" s="164" t="s">
        <v>666</v>
      </c>
    </row>
    <row r="639" spans="1:65" s="13" customFormat="1" ht="33.75">
      <c r="B639" s="170"/>
      <c r="D639" s="166" t="s">
        <v>162</v>
      </c>
      <c r="E639" s="171" t="s">
        <v>3</v>
      </c>
      <c r="F639" s="172" t="s">
        <v>667</v>
      </c>
      <c r="H639" s="173">
        <v>452.15800000000002</v>
      </c>
      <c r="I639" s="174"/>
      <c r="L639" s="170"/>
      <c r="M639" s="175"/>
      <c r="N639" s="176"/>
      <c r="O639" s="176"/>
      <c r="P639" s="176"/>
      <c r="Q639" s="176"/>
      <c r="R639" s="176"/>
      <c r="S639" s="176"/>
      <c r="T639" s="177"/>
      <c r="AT639" s="171" t="s">
        <v>162</v>
      </c>
      <c r="AU639" s="171" t="s">
        <v>82</v>
      </c>
      <c r="AV639" s="13" t="s">
        <v>82</v>
      </c>
      <c r="AW639" s="13" t="s">
        <v>34</v>
      </c>
      <c r="AX639" s="13" t="s">
        <v>72</v>
      </c>
      <c r="AY639" s="171" t="s">
        <v>150</v>
      </c>
    </row>
    <row r="640" spans="1:65" s="14" customFormat="1" ht="11.25">
      <c r="B640" s="188"/>
      <c r="D640" s="166" t="s">
        <v>162</v>
      </c>
      <c r="E640" s="189" t="s">
        <v>3</v>
      </c>
      <c r="F640" s="190" t="s">
        <v>662</v>
      </c>
      <c r="H640" s="191">
        <v>452.15800000000002</v>
      </c>
      <c r="I640" s="192"/>
      <c r="L640" s="188"/>
      <c r="M640" s="193"/>
      <c r="N640" s="194"/>
      <c r="O640" s="194"/>
      <c r="P640" s="194"/>
      <c r="Q640" s="194"/>
      <c r="R640" s="194"/>
      <c r="S640" s="194"/>
      <c r="T640" s="195"/>
      <c r="AT640" s="189" t="s">
        <v>162</v>
      </c>
      <c r="AU640" s="189" t="s">
        <v>82</v>
      </c>
      <c r="AV640" s="14" t="s">
        <v>158</v>
      </c>
      <c r="AW640" s="14" t="s">
        <v>34</v>
      </c>
      <c r="AX640" s="14" t="s">
        <v>80</v>
      </c>
      <c r="AY640" s="189" t="s">
        <v>150</v>
      </c>
    </row>
    <row r="641" spans="1:65" s="13" customFormat="1" ht="11.25">
      <c r="B641" s="170"/>
      <c r="D641" s="166" t="s">
        <v>162</v>
      </c>
      <c r="F641" s="172" t="s">
        <v>668</v>
      </c>
      <c r="H641" s="173">
        <v>474.76600000000002</v>
      </c>
      <c r="I641" s="174"/>
      <c r="L641" s="170"/>
      <c r="M641" s="175"/>
      <c r="N641" s="176"/>
      <c r="O641" s="176"/>
      <c r="P641" s="176"/>
      <c r="Q641" s="176"/>
      <c r="R641" s="176"/>
      <c r="S641" s="176"/>
      <c r="T641" s="177"/>
      <c r="AT641" s="171" t="s">
        <v>162</v>
      </c>
      <c r="AU641" s="171" t="s">
        <v>82</v>
      </c>
      <c r="AV641" s="13" t="s">
        <v>82</v>
      </c>
      <c r="AW641" s="13" t="s">
        <v>4</v>
      </c>
      <c r="AX641" s="13" t="s">
        <v>80</v>
      </c>
      <c r="AY641" s="171" t="s">
        <v>150</v>
      </c>
    </row>
    <row r="642" spans="1:65" s="2" customFormat="1" ht="24" customHeight="1">
      <c r="A642" s="33"/>
      <c r="B642" s="152"/>
      <c r="C642" s="178" t="s">
        <v>669</v>
      </c>
      <c r="D642" s="178" t="s">
        <v>170</v>
      </c>
      <c r="E642" s="179" t="s">
        <v>670</v>
      </c>
      <c r="F642" s="180" t="s">
        <v>671</v>
      </c>
      <c r="G642" s="181" t="s">
        <v>200</v>
      </c>
      <c r="H642" s="182">
        <v>6.93</v>
      </c>
      <c r="I642" s="183"/>
      <c r="J642" s="184">
        <f>ROUND(I642*H642,2)</f>
        <v>0</v>
      </c>
      <c r="K642" s="180" t="s">
        <v>3</v>
      </c>
      <c r="L642" s="185"/>
      <c r="M642" s="186" t="s">
        <v>3</v>
      </c>
      <c r="N642" s="187" t="s">
        <v>43</v>
      </c>
      <c r="O642" s="54"/>
      <c r="P642" s="162">
        <f>O642*H642</f>
        <v>0</v>
      </c>
      <c r="Q642" s="162">
        <v>4.0000000000000001E-3</v>
      </c>
      <c r="R642" s="162">
        <f>Q642*H642</f>
        <v>2.7719999999999998E-2</v>
      </c>
      <c r="S642" s="162">
        <v>0</v>
      </c>
      <c r="T642" s="163">
        <f>S642*H642</f>
        <v>0</v>
      </c>
      <c r="U642" s="33"/>
      <c r="V642" s="33"/>
      <c r="W642" s="33"/>
      <c r="X642" s="33"/>
      <c r="Y642" s="33"/>
      <c r="Z642" s="33"/>
      <c r="AA642" s="33"/>
      <c r="AB642" s="33"/>
      <c r="AC642" s="33"/>
      <c r="AD642" s="33"/>
      <c r="AE642" s="33"/>
      <c r="AR642" s="164" t="s">
        <v>409</v>
      </c>
      <c r="AT642" s="164" t="s">
        <v>170</v>
      </c>
      <c r="AU642" s="164" t="s">
        <v>82</v>
      </c>
      <c r="AY642" s="18" t="s">
        <v>150</v>
      </c>
      <c r="BE642" s="165">
        <f>IF(N642="základní",J642,0)</f>
        <v>0</v>
      </c>
      <c r="BF642" s="165">
        <f>IF(N642="snížená",J642,0)</f>
        <v>0</v>
      </c>
      <c r="BG642" s="165">
        <f>IF(N642="zákl. přenesená",J642,0)</f>
        <v>0</v>
      </c>
      <c r="BH642" s="165">
        <f>IF(N642="sníž. přenesená",J642,0)</f>
        <v>0</v>
      </c>
      <c r="BI642" s="165">
        <f>IF(N642="nulová",J642,0)</f>
        <v>0</v>
      </c>
      <c r="BJ642" s="18" t="s">
        <v>80</v>
      </c>
      <c r="BK642" s="165">
        <f>ROUND(I642*H642,2)</f>
        <v>0</v>
      </c>
      <c r="BL642" s="18" t="s">
        <v>302</v>
      </c>
      <c r="BM642" s="164" t="s">
        <v>672</v>
      </c>
    </row>
    <row r="643" spans="1:65" s="13" customFormat="1" ht="11.25">
      <c r="B643" s="170"/>
      <c r="D643" s="166" t="s">
        <v>162</v>
      </c>
      <c r="E643" s="171" t="s">
        <v>3</v>
      </c>
      <c r="F643" s="172" t="s">
        <v>673</v>
      </c>
      <c r="H643" s="173">
        <v>6.6</v>
      </c>
      <c r="I643" s="174"/>
      <c r="L643" s="170"/>
      <c r="M643" s="175"/>
      <c r="N643" s="176"/>
      <c r="O643" s="176"/>
      <c r="P643" s="176"/>
      <c r="Q643" s="176"/>
      <c r="R643" s="176"/>
      <c r="S643" s="176"/>
      <c r="T643" s="177"/>
      <c r="AT643" s="171" t="s">
        <v>162</v>
      </c>
      <c r="AU643" s="171" t="s">
        <v>82</v>
      </c>
      <c r="AV643" s="13" t="s">
        <v>82</v>
      </c>
      <c r="AW643" s="13" t="s">
        <v>34</v>
      </c>
      <c r="AX643" s="13" t="s">
        <v>72</v>
      </c>
      <c r="AY643" s="171" t="s">
        <v>150</v>
      </c>
    </row>
    <row r="644" spans="1:65" s="14" customFormat="1" ht="11.25">
      <c r="B644" s="188"/>
      <c r="D644" s="166" t="s">
        <v>162</v>
      </c>
      <c r="E644" s="189" t="s">
        <v>3</v>
      </c>
      <c r="F644" s="190" t="s">
        <v>662</v>
      </c>
      <c r="H644" s="191">
        <v>6.6</v>
      </c>
      <c r="I644" s="192"/>
      <c r="L644" s="188"/>
      <c r="M644" s="193"/>
      <c r="N644" s="194"/>
      <c r="O644" s="194"/>
      <c r="P644" s="194"/>
      <c r="Q644" s="194"/>
      <c r="R644" s="194"/>
      <c r="S644" s="194"/>
      <c r="T644" s="195"/>
      <c r="AT644" s="189" t="s">
        <v>162</v>
      </c>
      <c r="AU644" s="189" t="s">
        <v>82</v>
      </c>
      <c r="AV644" s="14" t="s">
        <v>158</v>
      </c>
      <c r="AW644" s="14" t="s">
        <v>34</v>
      </c>
      <c r="AX644" s="14" t="s">
        <v>80</v>
      </c>
      <c r="AY644" s="189" t="s">
        <v>150</v>
      </c>
    </row>
    <row r="645" spans="1:65" s="13" customFormat="1" ht="11.25">
      <c r="B645" s="170"/>
      <c r="D645" s="166" t="s">
        <v>162</v>
      </c>
      <c r="F645" s="172" t="s">
        <v>674</v>
      </c>
      <c r="H645" s="173">
        <v>6.93</v>
      </c>
      <c r="I645" s="174"/>
      <c r="L645" s="170"/>
      <c r="M645" s="175"/>
      <c r="N645" s="176"/>
      <c r="O645" s="176"/>
      <c r="P645" s="176"/>
      <c r="Q645" s="176"/>
      <c r="R645" s="176"/>
      <c r="S645" s="176"/>
      <c r="T645" s="177"/>
      <c r="AT645" s="171" t="s">
        <v>162</v>
      </c>
      <c r="AU645" s="171" t="s">
        <v>82</v>
      </c>
      <c r="AV645" s="13" t="s">
        <v>82</v>
      </c>
      <c r="AW645" s="13" t="s">
        <v>4</v>
      </c>
      <c r="AX645" s="13" t="s">
        <v>80</v>
      </c>
      <c r="AY645" s="171" t="s">
        <v>150</v>
      </c>
    </row>
    <row r="646" spans="1:65" s="2" customFormat="1" ht="16.5" customHeight="1">
      <c r="A646" s="33"/>
      <c r="B646" s="152"/>
      <c r="C646" s="153" t="s">
        <v>675</v>
      </c>
      <c r="D646" s="153" t="s">
        <v>153</v>
      </c>
      <c r="E646" s="154" t="s">
        <v>676</v>
      </c>
      <c r="F646" s="155" t="s">
        <v>677</v>
      </c>
      <c r="G646" s="156" t="s">
        <v>433</v>
      </c>
      <c r="H646" s="157">
        <v>17</v>
      </c>
      <c r="I646" s="158"/>
      <c r="J646" s="159">
        <f>ROUND(I646*H646,2)</f>
        <v>0</v>
      </c>
      <c r="K646" s="155" t="s">
        <v>3</v>
      </c>
      <c r="L646" s="34"/>
      <c r="M646" s="160" t="s">
        <v>3</v>
      </c>
      <c r="N646" s="161" t="s">
        <v>43</v>
      </c>
      <c r="O646" s="54"/>
      <c r="P646" s="162">
        <f>O646*H646</f>
        <v>0</v>
      </c>
      <c r="Q646" s="162">
        <v>0</v>
      </c>
      <c r="R646" s="162">
        <f>Q646*H646</f>
        <v>0</v>
      </c>
      <c r="S646" s="162">
        <v>0</v>
      </c>
      <c r="T646" s="163">
        <f>S646*H646</f>
        <v>0</v>
      </c>
      <c r="U646" s="33"/>
      <c r="V646" s="33"/>
      <c r="W646" s="33"/>
      <c r="X646" s="33"/>
      <c r="Y646" s="33"/>
      <c r="Z646" s="33"/>
      <c r="AA646" s="33"/>
      <c r="AB646" s="33"/>
      <c r="AC646" s="33"/>
      <c r="AD646" s="33"/>
      <c r="AE646" s="33"/>
      <c r="AR646" s="164" t="s">
        <v>302</v>
      </c>
      <c r="AT646" s="164" t="s">
        <v>153</v>
      </c>
      <c r="AU646" s="164" t="s">
        <v>82</v>
      </c>
      <c r="AY646" s="18" t="s">
        <v>150</v>
      </c>
      <c r="BE646" s="165">
        <f>IF(N646="základní",J646,0)</f>
        <v>0</v>
      </c>
      <c r="BF646" s="165">
        <f>IF(N646="snížená",J646,0)</f>
        <v>0</v>
      </c>
      <c r="BG646" s="165">
        <f>IF(N646="zákl. přenesená",J646,0)</f>
        <v>0</v>
      </c>
      <c r="BH646" s="165">
        <f>IF(N646="sníž. přenesená",J646,0)</f>
        <v>0</v>
      </c>
      <c r="BI646" s="165">
        <f>IF(N646="nulová",J646,0)</f>
        <v>0</v>
      </c>
      <c r="BJ646" s="18" t="s">
        <v>80</v>
      </c>
      <c r="BK646" s="165">
        <f>ROUND(I646*H646,2)</f>
        <v>0</v>
      </c>
      <c r="BL646" s="18" t="s">
        <v>302</v>
      </c>
      <c r="BM646" s="164" t="s">
        <v>678</v>
      </c>
    </row>
    <row r="647" spans="1:65" s="13" customFormat="1" ht="11.25">
      <c r="B647" s="170"/>
      <c r="D647" s="166" t="s">
        <v>162</v>
      </c>
      <c r="E647" s="171" t="s">
        <v>3</v>
      </c>
      <c r="F647" s="172" t="s">
        <v>679</v>
      </c>
      <c r="H647" s="173">
        <v>17</v>
      </c>
      <c r="I647" s="174"/>
      <c r="L647" s="170"/>
      <c r="M647" s="175"/>
      <c r="N647" s="176"/>
      <c r="O647" s="176"/>
      <c r="P647" s="176"/>
      <c r="Q647" s="176"/>
      <c r="R647" s="176"/>
      <c r="S647" s="176"/>
      <c r="T647" s="177"/>
      <c r="AT647" s="171" t="s">
        <v>162</v>
      </c>
      <c r="AU647" s="171" t="s">
        <v>82</v>
      </c>
      <c r="AV647" s="13" t="s">
        <v>82</v>
      </c>
      <c r="AW647" s="13" t="s">
        <v>34</v>
      </c>
      <c r="AX647" s="13" t="s">
        <v>80</v>
      </c>
      <c r="AY647" s="171" t="s">
        <v>150</v>
      </c>
    </row>
    <row r="648" spans="1:65" s="2" customFormat="1" ht="60" customHeight="1">
      <c r="A648" s="33"/>
      <c r="B648" s="152"/>
      <c r="C648" s="153" t="s">
        <v>680</v>
      </c>
      <c r="D648" s="153" t="s">
        <v>153</v>
      </c>
      <c r="E648" s="154" t="s">
        <v>681</v>
      </c>
      <c r="F648" s="155" t="s">
        <v>682</v>
      </c>
      <c r="G648" s="156" t="s">
        <v>166</v>
      </c>
      <c r="H648" s="157">
        <v>2.605</v>
      </c>
      <c r="I648" s="158"/>
      <c r="J648" s="159">
        <f>ROUND(I648*H648,2)</f>
        <v>0</v>
      </c>
      <c r="K648" s="155" t="s">
        <v>157</v>
      </c>
      <c r="L648" s="34"/>
      <c r="M648" s="160" t="s">
        <v>3</v>
      </c>
      <c r="N648" s="161" t="s">
        <v>43</v>
      </c>
      <c r="O648" s="54"/>
      <c r="P648" s="162">
        <f>O648*H648</f>
        <v>0</v>
      </c>
      <c r="Q648" s="162">
        <v>0</v>
      </c>
      <c r="R648" s="162">
        <f>Q648*H648</f>
        <v>0</v>
      </c>
      <c r="S648" s="162">
        <v>0</v>
      </c>
      <c r="T648" s="163">
        <f>S648*H648</f>
        <v>0</v>
      </c>
      <c r="U648" s="33"/>
      <c r="V648" s="33"/>
      <c r="W648" s="33"/>
      <c r="X648" s="33"/>
      <c r="Y648" s="33"/>
      <c r="Z648" s="33"/>
      <c r="AA648" s="33"/>
      <c r="AB648" s="33"/>
      <c r="AC648" s="33"/>
      <c r="AD648" s="33"/>
      <c r="AE648" s="33"/>
      <c r="AR648" s="164" t="s">
        <v>302</v>
      </c>
      <c r="AT648" s="164" t="s">
        <v>153</v>
      </c>
      <c r="AU648" s="164" t="s">
        <v>82</v>
      </c>
      <c r="AY648" s="18" t="s">
        <v>150</v>
      </c>
      <c r="BE648" s="165">
        <f>IF(N648="základní",J648,0)</f>
        <v>0</v>
      </c>
      <c r="BF648" s="165">
        <f>IF(N648="snížená",J648,0)</f>
        <v>0</v>
      </c>
      <c r="BG648" s="165">
        <f>IF(N648="zákl. přenesená",J648,0)</f>
        <v>0</v>
      </c>
      <c r="BH648" s="165">
        <f>IF(N648="sníž. přenesená",J648,0)</f>
        <v>0</v>
      </c>
      <c r="BI648" s="165">
        <f>IF(N648="nulová",J648,0)</f>
        <v>0</v>
      </c>
      <c r="BJ648" s="18" t="s">
        <v>80</v>
      </c>
      <c r="BK648" s="165">
        <f>ROUND(I648*H648,2)</f>
        <v>0</v>
      </c>
      <c r="BL648" s="18" t="s">
        <v>302</v>
      </c>
      <c r="BM648" s="164" t="s">
        <v>683</v>
      </c>
    </row>
    <row r="649" spans="1:65" s="2" customFormat="1" ht="146.25">
      <c r="A649" s="33"/>
      <c r="B649" s="34"/>
      <c r="C649" s="33"/>
      <c r="D649" s="166" t="s">
        <v>160</v>
      </c>
      <c r="E649" s="33"/>
      <c r="F649" s="167" t="s">
        <v>684</v>
      </c>
      <c r="G649" s="33"/>
      <c r="H649" s="33"/>
      <c r="I649" s="92"/>
      <c r="J649" s="33"/>
      <c r="K649" s="33"/>
      <c r="L649" s="34"/>
      <c r="M649" s="168"/>
      <c r="N649" s="169"/>
      <c r="O649" s="54"/>
      <c r="P649" s="54"/>
      <c r="Q649" s="54"/>
      <c r="R649" s="54"/>
      <c r="S649" s="54"/>
      <c r="T649" s="55"/>
      <c r="U649" s="33"/>
      <c r="V649" s="33"/>
      <c r="W649" s="33"/>
      <c r="X649" s="33"/>
      <c r="Y649" s="33"/>
      <c r="Z649" s="33"/>
      <c r="AA649" s="33"/>
      <c r="AB649" s="33"/>
      <c r="AC649" s="33"/>
      <c r="AD649" s="33"/>
      <c r="AE649" s="33"/>
      <c r="AT649" s="18" t="s">
        <v>160</v>
      </c>
      <c r="AU649" s="18" t="s">
        <v>82</v>
      </c>
    </row>
    <row r="650" spans="1:65" s="2" customFormat="1" ht="60" customHeight="1">
      <c r="A650" s="33"/>
      <c r="B650" s="152"/>
      <c r="C650" s="153" t="s">
        <v>685</v>
      </c>
      <c r="D650" s="153" t="s">
        <v>153</v>
      </c>
      <c r="E650" s="154" t="s">
        <v>686</v>
      </c>
      <c r="F650" s="155" t="s">
        <v>687</v>
      </c>
      <c r="G650" s="156" t="s">
        <v>166</v>
      </c>
      <c r="H650" s="157">
        <v>2.605</v>
      </c>
      <c r="I650" s="158"/>
      <c r="J650" s="159">
        <f>ROUND(I650*H650,2)</f>
        <v>0</v>
      </c>
      <c r="K650" s="155" t="s">
        <v>157</v>
      </c>
      <c r="L650" s="34"/>
      <c r="M650" s="160" t="s">
        <v>3</v>
      </c>
      <c r="N650" s="161" t="s">
        <v>43</v>
      </c>
      <c r="O650" s="54"/>
      <c r="P650" s="162">
        <f>O650*H650</f>
        <v>0</v>
      </c>
      <c r="Q650" s="162">
        <v>0</v>
      </c>
      <c r="R650" s="162">
        <f>Q650*H650</f>
        <v>0</v>
      </c>
      <c r="S650" s="162">
        <v>0</v>
      </c>
      <c r="T650" s="163">
        <f>S650*H650</f>
        <v>0</v>
      </c>
      <c r="U650" s="33"/>
      <c r="V650" s="33"/>
      <c r="W650" s="33"/>
      <c r="X650" s="33"/>
      <c r="Y650" s="33"/>
      <c r="Z650" s="33"/>
      <c r="AA650" s="33"/>
      <c r="AB650" s="33"/>
      <c r="AC650" s="33"/>
      <c r="AD650" s="33"/>
      <c r="AE650" s="33"/>
      <c r="AR650" s="164" t="s">
        <v>302</v>
      </c>
      <c r="AT650" s="164" t="s">
        <v>153</v>
      </c>
      <c r="AU650" s="164" t="s">
        <v>82</v>
      </c>
      <c r="AY650" s="18" t="s">
        <v>150</v>
      </c>
      <c r="BE650" s="165">
        <f>IF(N650="základní",J650,0)</f>
        <v>0</v>
      </c>
      <c r="BF650" s="165">
        <f>IF(N650="snížená",J650,0)</f>
        <v>0</v>
      </c>
      <c r="BG650" s="165">
        <f>IF(N650="zákl. přenesená",J650,0)</f>
        <v>0</v>
      </c>
      <c r="BH650" s="165">
        <f>IF(N650="sníž. přenesená",J650,0)</f>
        <v>0</v>
      </c>
      <c r="BI650" s="165">
        <f>IF(N650="nulová",J650,0)</f>
        <v>0</v>
      </c>
      <c r="BJ650" s="18" t="s">
        <v>80</v>
      </c>
      <c r="BK650" s="165">
        <f>ROUND(I650*H650,2)</f>
        <v>0</v>
      </c>
      <c r="BL650" s="18" t="s">
        <v>302</v>
      </c>
      <c r="BM650" s="164" t="s">
        <v>688</v>
      </c>
    </row>
    <row r="651" spans="1:65" s="2" customFormat="1" ht="146.25">
      <c r="A651" s="33"/>
      <c r="B651" s="34"/>
      <c r="C651" s="33"/>
      <c r="D651" s="166" t="s">
        <v>160</v>
      </c>
      <c r="E651" s="33"/>
      <c r="F651" s="167" t="s">
        <v>684</v>
      </c>
      <c r="G651" s="33"/>
      <c r="H651" s="33"/>
      <c r="I651" s="92"/>
      <c r="J651" s="33"/>
      <c r="K651" s="33"/>
      <c r="L651" s="34"/>
      <c r="M651" s="168"/>
      <c r="N651" s="169"/>
      <c r="O651" s="54"/>
      <c r="P651" s="54"/>
      <c r="Q651" s="54"/>
      <c r="R651" s="54"/>
      <c r="S651" s="54"/>
      <c r="T651" s="55"/>
      <c r="U651" s="33"/>
      <c r="V651" s="33"/>
      <c r="W651" s="33"/>
      <c r="X651" s="33"/>
      <c r="Y651" s="33"/>
      <c r="Z651" s="33"/>
      <c r="AA651" s="33"/>
      <c r="AB651" s="33"/>
      <c r="AC651" s="33"/>
      <c r="AD651" s="33"/>
      <c r="AE651" s="33"/>
      <c r="AT651" s="18" t="s">
        <v>160</v>
      </c>
      <c r="AU651" s="18" t="s">
        <v>82</v>
      </c>
    </row>
    <row r="652" spans="1:65" s="12" customFormat="1" ht="22.9" customHeight="1">
      <c r="B652" s="139"/>
      <c r="D652" s="140" t="s">
        <v>71</v>
      </c>
      <c r="E652" s="150" t="s">
        <v>689</v>
      </c>
      <c r="F652" s="150" t="s">
        <v>690</v>
      </c>
      <c r="I652" s="142"/>
      <c r="J652" s="151">
        <f>BK652</f>
        <v>0</v>
      </c>
      <c r="L652" s="139"/>
      <c r="M652" s="144"/>
      <c r="N652" s="145"/>
      <c r="O652" s="145"/>
      <c r="P652" s="146">
        <f>SUM(P653:P698)</f>
        <v>0</v>
      </c>
      <c r="Q652" s="145"/>
      <c r="R652" s="146">
        <f>SUM(R653:R698)</f>
        <v>0</v>
      </c>
      <c r="S652" s="145"/>
      <c r="T652" s="147">
        <f>SUM(T653:T698)</f>
        <v>5.2511287500000003</v>
      </c>
      <c r="AR652" s="140" t="s">
        <v>82</v>
      </c>
      <c r="AT652" s="148" t="s">
        <v>71</v>
      </c>
      <c r="AU652" s="148" t="s">
        <v>80</v>
      </c>
      <c r="AY652" s="140" t="s">
        <v>150</v>
      </c>
      <c r="BK652" s="149">
        <f>SUM(BK653:BK698)</f>
        <v>0</v>
      </c>
    </row>
    <row r="653" spans="1:65" s="2" customFormat="1" ht="36" customHeight="1">
      <c r="A653" s="33"/>
      <c r="B653" s="152"/>
      <c r="C653" s="153" t="s">
        <v>691</v>
      </c>
      <c r="D653" s="153" t="s">
        <v>153</v>
      </c>
      <c r="E653" s="154" t="s">
        <v>692</v>
      </c>
      <c r="F653" s="155" t="s">
        <v>693</v>
      </c>
      <c r="G653" s="156" t="s">
        <v>433</v>
      </c>
      <c r="H653" s="157">
        <v>2</v>
      </c>
      <c r="I653" s="158"/>
      <c r="J653" s="159">
        <f>ROUND(I653*H653,2)</f>
        <v>0</v>
      </c>
      <c r="K653" s="155" t="s">
        <v>3</v>
      </c>
      <c r="L653" s="34"/>
      <c r="M653" s="160" t="s">
        <v>3</v>
      </c>
      <c r="N653" s="161" t="s">
        <v>43</v>
      </c>
      <c r="O653" s="54"/>
      <c r="P653" s="162">
        <f>O653*H653</f>
        <v>0</v>
      </c>
      <c r="Q653" s="162">
        <v>0</v>
      </c>
      <c r="R653" s="162">
        <f>Q653*H653</f>
        <v>0</v>
      </c>
      <c r="S653" s="162">
        <v>0</v>
      </c>
      <c r="T653" s="163">
        <f>S653*H653</f>
        <v>0</v>
      </c>
      <c r="U653" s="33"/>
      <c r="V653" s="33"/>
      <c r="W653" s="33"/>
      <c r="X653" s="33"/>
      <c r="Y653" s="33"/>
      <c r="Z653" s="33"/>
      <c r="AA653" s="33"/>
      <c r="AB653" s="33"/>
      <c r="AC653" s="33"/>
      <c r="AD653" s="33"/>
      <c r="AE653" s="33"/>
      <c r="AR653" s="164" t="s">
        <v>302</v>
      </c>
      <c r="AT653" s="164" t="s">
        <v>153</v>
      </c>
      <c r="AU653" s="164" t="s">
        <v>82</v>
      </c>
      <c r="AY653" s="18" t="s">
        <v>150</v>
      </c>
      <c r="BE653" s="165">
        <f>IF(N653="základní",J653,0)</f>
        <v>0</v>
      </c>
      <c r="BF653" s="165">
        <f>IF(N653="snížená",J653,0)</f>
        <v>0</v>
      </c>
      <c r="BG653" s="165">
        <f>IF(N653="zákl. přenesená",J653,0)</f>
        <v>0</v>
      </c>
      <c r="BH653" s="165">
        <f>IF(N653="sníž. přenesená",J653,0)</f>
        <v>0</v>
      </c>
      <c r="BI653" s="165">
        <f>IF(N653="nulová",J653,0)</f>
        <v>0</v>
      </c>
      <c r="BJ653" s="18" t="s">
        <v>80</v>
      </c>
      <c r="BK653" s="165">
        <f>ROUND(I653*H653,2)</f>
        <v>0</v>
      </c>
      <c r="BL653" s="18" t="s">
        <v>302</v>
      </c>
      <c r="BM653" s="164" t="s">
        <v>694</v>
      </c>
    </row>
    <row r="654" spans="1:65" s="13" customFormat="1" ht="11.25">
      <c r="B654" s="170"/>
      <c r="D654" s="166" t="s">
        <v>162</v>
      </c>
      <c r="E654" s="171" t="s">
        <v>3</v>
      </c>
      <c r="F654" s="172" t="s">
        <v>695</v>
      </c>
      <c r="H654" s="173">
        <v>2</v>
      </c>
      <c r="I654" s="174"/>
      <c r="L654" s="170"/>
      <c r="M654" s="175"/>
      <c r="N654" s="176"/>
      <c r="O654" s="176"/>
      <c r="P654" s="176"/>
      <c r="Q654" s="176"/>
      <c r="R654" s="176"/>
      <c r="S654" s="176"/>
      <c r="T654" s="177"/>
      <c r="AT654" s="171" t="s">
        <v>162</v>
      </c>
      <c r="AU654" s="171" t="s">
        <v>82</v>
      </c>
      <c r="AV654" s="13" t="s">
        <v>82</v>
      </c>
      <c r="AW654" s="13" t="s">
        <v>34</v>
      </c>
      <c r="AX654" s="13" t="s">
        <v>80</v>
      </c>
      <c r="AY654" s="171" t="s">
        <v>150</v>
      </c>
    </row>
    <row r="655" spans="1:65" s="2" customFormat="1" ht="24" customHeight="1">
      <c r="A655" s="33"/>
      <c r="B655" s="152"/>
      <c r="C655" s="153" t="s">
        <v>696</v>
      </c>
      <c r="D655" s="153" t="s">
        <v>153</v>
      </c>
      <c r="E655" s="154" t="s">
        <v>697</v>
      </c>
      <c r="F655" s="155" t="s">
        <v>698</v>
      </c>
      <c r="G655" s="156" t="s">
        <v>433</v>
      </c>
      <c r="H655" s="157">
        <v>1</v>
      </c>
      <c r="I655" s="158"/>
      <c r="J655" s="159">
        <f>ROUND(I655*H655,2)</f>
        <v>0</v>
      </c>
      <c r="K655" s="155" t="s">
        <v>3</v>
      </c>
      <c r="L655" s="34"/>
      <c r="M655" s="160" t="s">
        <v>3</v>
      </c>
      <c r="N655" s="161" t="s">
        <v>43</v>
      </c>
      <c r="O655" s="54"/>
      <c r="P655" s="162">
        <f>O655*H655</f>
        <v>0</v>
      </c>
      <c r="Q655" s="162">
        <v>0</v>
      </c>
      <c r="R655" s="162">
        <f>Q655*H655</f>
        <v>0</v>
      </c>
      <c r="S655" s="162">
        <v>0</v>
      </c>
      <c r="T655" s="163">
        <f>S655*H655</f>
        <v>0</v>
      </c>
      <c r="U655" s="33"/>
      <c r="V655" s="33"/>
      <c r="W655" s="33"/>
      <c r="X655" s="33"/>
      <c r="Y655" s="33"/>
      <c r="Z655" s="33"/>
      <c r="AA655" s="33"/>
      <c r="AB655" s="33"/>
      <c r="AC655" s="33"/>
      <c r="AD655" s="33"/>
      <c r="AE655" s="33"/>
      <c r="AR655" s="164" t="s">
        <v>302</v>
      </c>
      <c r="AT655" s="164" t="s">
        <v>153</v>
      </c>
      <c r="AU655" s="164" t="s">
        <v>82</v>
      </c>
      <c r="AY655" s="18" t="s">
        <v>150</v>
      </c>
      <c r="BE655" s="165">
        <f>IF(N655="základní",J655,0)</f>
        <v>0</v>
      </c>
      <c r="BF655" s="165">
        <f>IF(N655="snížená",J655,0)</f>
        <v>0</v>
      </c>
      <c r="BG655" s="165">
        <f>IF(N655="zákl. přenesená",J655,0)</f>
        <v>0</v>
      </c>
      <c r="BH655" s="165">
        <f>IF(N655="sníž. přenesená",J655,0)</f>
        <v>0</v>
      </c>
      <c r="BI655" s="165">
        <f>IF(N655="nulová",J655,0)</f>
        <v>0</v>
      </c>
      <c r="BJ655" s="18" t="s">
        <v>80</v>
      </c>
      <c r="BK655" s="165">
        <f>ROUND(I655*H655,2)</f>
        <v>0</v>
      </c>
      <c r="BL655" s="18" t="s">
        <v>302</v>
      </c>
      <c r="BM655" s="164" t="s">
        <v>699</v>
      </c>
    </row>
    <row r="656" spans="1:65" s="13" customFormat="1" ht="11.25">
      <c r="B656" s="170"/>
      <c r="D656" s="166" t="s">
        <v>162</v>
      </c>
      <c r="E656" s="171" t="s">
        <v>3</v>
      </c>
      <c r="F656" s="172" t="s">
        <v>700</v>
      </c>
      <c r="H656" s="173">
        <v>1</v>
      </c>
      <c r="I656" s="174"/>
      <c r="L656" s="170"/>
      <c r="M656" s="175"/>
      <c r="N656" s="176"/>
      <c r="O656" s="176"/>
      <c r="P656" s="176"/>
      <c r="Q656" s="176"/>
      <c r="R656" s="176"/>
      <c r="S656" s="176"/>
      <c r="T656" s="177"/>
      <c r="AT656" s="171" t="s">
        <v>162</v>
      </c>
      <c r="AU656" s="171" t="s">
        <v>82</v>
      </c>
      <c r="AV656" s="13" t="s">
        <v>82</v>
      </c>
      <c r="AW656" s="13" t="s">
        <v>34</v>
      </c>
      <c r="AX656" s="13" t="s">
        <v>80</v>
      </c>
      <c r="AY656" s="171" t="s">
        <v>150</v>
      </c>
    </row>
    <row r="657" spans="1:65" s="2" customFormat="1" ht="36" customHeight="1">
      <c r="A657" s="33"/>
      <c r="B657" s="152"/>
      <c r="C657" s="153" t="s">
        <v>701</v>
      </c>
      <c r="D657" s="153" t="s">
        <v>153</v>
      </c>
      <c r="E657" s="154" t="s">
        <v>702</v>
      </c>
      <c r="F657" s="155" t="s">
        <v>703</v>
      </c>
      <c r="G657" s="156" t="s">
        <v>433</v>
      </c>
      <c r="H657" s="157">
        <v>1</v>
      </c>
      <c r="I657" s="158"/>
      <c r="J657" s="159">
        <f>ROUND(I657*H657,2)</f>
        <v>0</v>
      </c>
      <c r="K657" s="155" t="s">
        <v>3</v>
      </c>
      <c r="L657" s="34"/>
      <c r="M657" s="160" t="s">
        <v>3</v>
      </c>
      <c r="N657" s="161" t="s">
        <v>43</v>
      </c>
      <c r="O657" s="54"/>
      <c r="P657" s="162">
        <f>O657*H657</f>
        <v>0</v>
      </c>
      <c r="Q657" s="162">
        <v>0</v>
      </c>
      <c r="R657" s="162">
        <f>Q657*H657</f>
        <v>0</v>
      </c>
      <c r="S657" s="162">
        <v>0</v>
      </c>
      <c r="T657" s="163">
        <f>S657*H657</f>
        <v>0</v>
      </c>
      <c r="U657" s="33"/>
      <c r="V657" s="33"/>
      <c r="W657" s="33"/>
      <c r="X657" s="33"/>
      <c r="Y657" s="33"/>
      <c r="Z657" s="33"/>
      <c r="AA657" s="33"/>
      <c r="AB657" s="33"/>
      <c r="AC657" s="33"/>
      <c r="AD657" s="33"/>
      <c r="AE657" s="33"/>
      <c r="AR657" s="164" t="s">
        <v>302</v>
      </c>
      <c r="AT657" s="164" t="s">
        <v>153</v>
      </c>
      <c r="AU657" s="164" t="s">
        <v>82</v>
      </c>
      <c r="AY657" s="18" t="s">
        <v>150</v>
      </c>
      <c r="BE657" s="165">
        <f>IF(N657="základní",J657,0)</f>
        <v>0</v>
      </c>
      <c r="BF657" s="165">
        <f>IF(N657="snížená",J657,0)</f>
        <v>0</v>
      </c>
      <c r="BG657" s="165">
        <f>IF(N657="zákl. přenesená",J657,0)</f>
        <v>0</v>
      </c>
      <c r="BH657" s="165">
        <f>IF(N657="sníž. přenesená",J657,0)</f>
        <v>0</v>
      </c>
      <c r="BI657" s="165">
        <f>IF(N657="nulová",J657,0)</f>
        <v>0</v>
      </c>
      <c r="BJ657" s="18" t="s">
        <v>80</v>
      </c>
      <c r="BK657" s="165">
        <f>ROUND(I657*H657,2)</f>
        <v>0</v>
      </c>
      <c r="BL657" s="18" t="s">
        <v>302</v>
      </c>
      <c r="BM657" s="164" t="s">
        <v>704</v>
      </c>
    </row>
    <row r="658" spans="1:65" s="13" customFormat="1" ht="11.25">
      <c r="B658" s="170"/>
      <c r="D658" s="166" t="s">
        <v>162</v>
      </c>
      <c r="E658" s="171" t="s">
        <v>3</v>
      </c>
      <c r="F658" s="172" t="s">
        <v>700</v>
      </c>
      <c r="H658" s="173">
        <v>1</v>
      </c>
      <c r="I658" s="174"/>
      <c r="L658" s="170"/>
      <c r="M658" s="175"/>
      <c r="N658" s="176"/>
      <c r="O658" s="176"/>
      <c r="P658" s="176"/>
      <c r="Q658" s="176"/>
      <c r="R658" s="176"/>
      <c r="S658" s="176"/>
      <c r="T658" s="177"/>
      <c r="AT658" s="171" t="s">
        <v>162</v>
      </c>
      <c r="AU658" s="171" t="s">
        <v>82</v>
      </c>
      <c r="AV658" s="13" t="s">
        <v>82</v>
      </c>
      <c r="AW658" s="13" t="s">
        <v>34</v>
      </c>
      <c r="AX658" s="13" t="s">
        <v>80</v>
      </c>
      <c r="AY658" s="171" t="s">
        <v>150</v>
      </c>
    </row>
    <row r="659" spans="1:65" s="2" customFormat="1" ht="36" customHeight="1">
      <c r="A659" s="33"/>
      <c r="B659" s="152"/>
      <c r="C659" s="153" t="s">
        <v>705</v>
      </c>
      <c r="D659" s="153" t="s">
        <v>153</v>
      </c>
      <c r="E659" s="154" t="s">
        <v>706</v>
      </c>
      <c r="F659" s="155" t="s">
        <v>707</v>
      </c>
      <c r="G659" s="156" t="s">
        <v>433</v>
      </c>
      <c r="H659" s="157">
        <v>1</v>
      </c>
      <c r="I659" s="158"/>
      <c r="J659" s="159">
        <f>ROUND(I659*H659,2)</f>
        <v>0</v>
      </c>
      <c r="K659" s="155" t="s">
        <v>3</v>
      </c>
      <c r="L659" s="34"/>
      <c r="M659" s="160" t="s">
        <v>3</v>
      </c>
      <c r="N659" s="161" t="s">
        <v>43</v>
      </c>
      <c r="O659" s="54"/>
      <c r="P659" s="162">
        <f>O659*H659</f>
        <v>0</v>
      </c>
      <c r="Q659" s="162">
        <v>0</v>
      </c>
      <c r="R659" s="162">
        <f>Q659*H659</f>
        <v>0</v>
      </c>
      <c r="S659" s="162">
        <v>0</v>
      </c>
      <c r="T659" s="163">
        <f>S659*H659</f>
        <v>0</v>
      </c>
      <c r="U659" s="33"/>
      <c r="V659" s="33"/>
      <c r="W659" s="33"/>
      <c r="X659" s="33"/>
      <c r="Y659" s="33"/>
      <c r="Z659" s="33"/>
      <c r="AA659" s="33"/>
      <c r="AB659" s="33"/>
      <c r="AC659" s="33"/>
      <c r="AD659" s="33"/>
      <c r="AE659" s="33"/>
      <c r="AR659" s="164" t="s">
        <v>302</v>
      </c>
      <c r="AT659" s="164" t="s">
        <v>153</v>
      </c>
      <c r="AU659" s="164" t="s">
        <v>82</v>
      </c>
      <c r="AY659" s="18" t="s">
        <v>150</v>
      </c>
      <c r="BE659" s="165">
        <f>IF(N659="základní",J659,0)</f>
        <v>0</v>
      </c>
      <c r="BF659" s="165">
        <f>IF(N659="snížená",J659,0)</f>
        <v>0</v>
      </c>
      <c r="BG659" s="165">
        <f>IF(N659="zákl. přenesená",J659,0)</f>
        <v>0</v>
      </c>
      <c r="BH659" s="165">
        <f>IF(N659="sníž. přenesená",J659,0)</f>
        <v>0</v>
      </c>
      <c r="BI659" s="165">
        <f>IF(N659="nulová",J659,0)</f>
        <v>0</v>
      </c>
      <c r="BJ659" s="18" t="s">
        <v>80</v>
      </c>
      <c r="BK659" s="165">
        <f>ROUND(I659*H659,2)</f>
        <v>0</v>
      </c>
      <c r="BL659" s="18" t="s">
        <v>302</v>
      </c>
      <c r="BM659" s="164" t="s">
        <v>708</v>
      </c>
    </row>
    <row r="660" spans="1:65" s="13" customFormat="1" ht="11.25">
      <c r="B660" s="170"/>
      <c r="D660" s="166" t="s">
        <v>162</v>
      </c>
      <c r="E660" s="171" t="s">
        <v>3</v>
      </c>
      <c r="F660" s="172" t="s">
        <v>700</v>
      </c>
      <c r="H660" s="173">
        <v>1</v>
      </c>
      <c r="I660" s="174"/>
      <c r="L660" s="170"/>
      <c r="M660" s="175"/>
      <c r="N660" s="176"/>
      <c r="O660" s="176"/>
      <c r="P660" s="176"/>
      <c r="Q660" s="176"/>
      <c r="R660" s="176"/>
      <c r="S660" s="176"/>
      <c r="T660" s="177"/>
      <c r="AT660" s="171" t="s">
        <v>162</v>
      </c>
      <c r="AU660" s="171" t="s">
        <v>82</v>
      </c>
      <c r="AV660" s="13" t="s">
        <v>82</v>
      </c>
      <c r="AW660" s="13" t="s">
        <v>34</v>
      </c>
      <c r="AX660" s="13" t="s">
        <v>80</v>
      </c>
      <c r="AY660" s="171" t="s">
        <v>150</v>
      </c>
    </row>
    <row r="661" spans="1:65" s="2" customFormat="1" ht="36" customHeight="1">
      <c r="A661" s="33"/>
      <c r="B661" s="152"/>
      <c r="C661" s="153" t="s">
        <v>709</v>
      </c>
      <c r="D661" s="153" t="s">
        <v>153</v>
      </c>
      <c r="E661" s="154" t="s">
        <v>710</v>
      </c>
      <c r="F661" s="155" t="s">
        <v>711</v>
      </c>
      <c r="G661" s="156" t="s">
        <v>433</v>
      </c>
      <c r="H661" s="157">
        <v>2</v>
      </c>
      <c r="I661" s="158"/>
      <c r="J661" s="159">
        <f>ROUND(I661*H661,2)</f>
        <v>0</v>
      </c>
      <c r="K661" s="155" t="s">
        <v>3</v>
      </c>
      <c r="L661" s="34"/>
      <c r="M661" s="160" t="s">
        <v>3</v>
      </c>
      <c r="N661" s="161" t="s">
        <v>43</v>
      </c>
      <c r="O661" s="54"/>
      <c r="P661" s="162">
        <f>O661*H661</f>
        <v>0</v>
      </c>
      <c r="Q661" s="162">
        <v>0</v>
      </c>
      <c r="R661" s="162">
        <f>Q661*H661</f>
        <v>0</v>
      </c>
      <c r="S661" s="162">
        <v>0</v>
      </c>
      <c r="T661" s="163">
        <f>S661*H661</f>
        <v>0</v>
      </c>
      <c r="U661" s="33"/>
      <c r="V661" s="33"/>
      <c r="W661" s="33"/>
      <c r="X661" s="33"/>
      <c r="Y661" s="33"/>
      <c r="Z661" s="33"/>
      <c r="AA661" s="33"/>
      <c r="AB661" s="33"/>
      <c r="AC661" s="33"/>
      <c r="AD661" s="33"/>
      <c r="AE661" s="33"/>
      <c r="AR661" s="164" t="s">
        <v>302</v>
      </c>
      <c r="AT661" s="164" t="s">
        <v>153</v>
      </c>
      <c r="AU661" s="164" t="s">
        <v>82</v>
      </c>
      <c r="AY661" s="18" t="s">
        <v>150</v>
      </c>
      <c r="BE661" s="165">
        <f>IF(N661="základní",J661,0)</f>
        <v>0</v>
      </c>
      <c r="BF661" s="165">
        <f>IF(N661="snížená",J661,0)</f>
        <v>0</v>
      </c>
      <c r="BG661" s="165">
        <f>IF(N661="zákl. přenesená",J661,0)</f>
        <v>0</v>
      </c>
      <c r="BH661" s="165">
        <f>IF(N661="sníž. přenesená",J661,0)</f>
        <v>0</v>
      </c>
      <c r="BI661" s="165">
        <f>IF(N661="nulová",J661,0)</f>
        <v>0</v>
      </c>
      <c r="BJ661" s="18" t="s">
        <v>80</v>
      </c>
      <c r="BK661" s="165">
        <f>ROUND(I661*H661,2)</f>
        <v>0</v>
      </c>
      <c r="BL661" s="18" t="s">
        <v>302</v>
      </c>
      <c r="BM661" s="164" t="s">
        <v>712</v>
      </c>
    </row>
    <row r="662" spans="1:65" s="13" customFormat="1" ht="11.25">
      <c r="B662" s="170"/>
      <c r="D662" s="166" t="s">
        <v>162</v>
      </c>
      <c r="E662" s="171" t="s">
        <v>3</v>
      </c>
      <c r="F662" s="172" t="s">
        <v>695</v>
      </c>
      <c r="H662" s="173">
        <v>2</v>
      </c>
      <c r="I662" s="174"/>
      <c r="L662" s="170"/>
      <c r="M662" s="175"/>
      <c r="N662" s="176"/>
      <c r="O662" s="176"/>
      <c r="P662" s="176"/>
      <c r="Q662" s="176"/>
      <c r="R662" s="176"/>
      <c r="S662" s="176"/>
      <c r="T662" s="177"/>
      <c r="AT662" s="171" t="s">
        <v>162</v>
      </c>
      <c r="AU662" s="171" t="s">
        <v>82</v>
      </c>
      <c r="AV662" s="13" t="s">
        <v>82</v>
      </c>
      <c r="AW662" s="13" t="s">
        <v>34</v>
      </c>
      <c r="AX662" s="13" t="s">
        <v>80</v>
      </c>
      <c r="AY662" s="171" t="s">
        <v>150</v>
      </c>
    </row>
    <row r="663" spans="1:65" s="2" customFormat="1" ht="24" customHeight="1">
      <c r="A663" s="33"/>
      <c r="B663" s="152"/>
      <c r="C663" s="153" t="s">
        <v>713</v>
      </c>
      <c r="D663" s="153" t="s">
        <v>153</v>
      </c>
      <c r="E663" s="154" t="s">
        <v>714</v>
      </c>
      <c r="F663" s="155" t="s">
        <v>715</v>
      </c>
      <c r="G663" s="156" t="s">
        <v>433</v>
      </c>
      <c r="H663" s="157">
        <v>1</v>
      </c>
      <c r="I663" s="158"/>
      <c r="J663" s="159">
        <f>ROUND(I663*H663,2)</f>
        <v>0</v>
      </c>
      <c r="K663" s="155" t="s">
        <v>3</v>
      </c>
      <c r="L663" s="34"/>
      <c r="M663" s="160" t="s">
        <v>3</v>
      </c>
      <c r="N663" s="161" t="s">
        <v>43</v>
      </c>
      <c r="O663" s="54"/>
      <c r="P663" s="162">
        <f>O663*H663</f>
        <v>0</v>
      </c>
      <c r="Q663" s="162">
        <v>0</v>
      </c>
      <c r="R663" s="162">
        <f>Q663*H663</f>
        <v>0</v>
      </c>
      <c r="S663" s="162">
        <v>0</v>
      </c>
      <c r="T663" s="163">
        <f>S663*H663</f>
        <v>0</v>
      </c>
      <c r="U663" s="33"/>
      <c r="V663" s="33"/>
      <c r="W663" s="33"/>
      <c r="X663" s="33"/>
      <c r="Y663" s="33"/>
      <c r="Z663" s="33"/>
      <c r="AA663" s="33"/>
      <c r="AB663" s="33"/>
      <c r="AC663" s="33"/>
      <c r="AD663" s="33"/>
      <c r="AE663" s="33"/>
      <c r="AR663" s="164" t="s">
        <v>302</v>
      </c>
      <c r="AT663" s="164" t="s">
        <v>153</v>
      </c>
      <c r="AU663" s="164" t="s">
        <v>82</v>
      </c>
      <c r="AY663" s="18" t="s">
        <v>150</v>
      </c>
      <c r="BE663" s="165">
        <f>IF(N663="základní",J663,0)</f>
        <v>0</v>
      </c>
      <c r="BF663" s="165">
        <f>IF(N663="snížená",J663,0)</f>
        <v>0</v>
      </c>
      <c r="BG663" s="165">
        <f>IF(N663="zákl. přenesená",J663,0)</f>
        <v>0</v>
      </c>
      <c r="BH663" s="165">
        <f>IF(N663="sníž. přenesená",J663,0)</f>
        <v>0</v>
      </c>
      <c r="BI663" s="165">
        <f>IF(N663="nulová",J663,0)</f>
        <v>0</v>
      </c>
      <c r="BJ663" s="18" t="s">
        <v>80</v>
      </c>
      <c r="BK663" s="165">
        <f>ROUND(I663*H663,2)</f>
        <v>0</v>
      </c>
      <c r="BL663" s="18" t="s">
        <v>302</v>
      </c>
      <c r="BM663" s="164" t="s">
        <v>716</v>
      </c>
    </row>
    <row r="664" spans="1:65" s="13" customFormat="1" ht="11.25">
      <c r="B664" s="170"/>
      <c r="D664" s="166" t="s">
        <v>162</v>
      </c>
      <c r="E664" s="171" t="s">
        <v>3</v>
      </c>
      <c r="F664" s="172" t="s">
        <v>700</v>
      </c>
      <c r="H664" s="173">
        <v>1</v>
      </c>
      <c r="I664" s="174"/>
      <c r="L664" s="170"/>
      <c r="M664" s="175"/>
      <c r="N664" s="176"/>
      <c r="O664" s="176"/>
      <c r="P664" s="176"/>
      <c r="Q664" s="176"/>
      <c r="R664" s="176"/>
      <c r="S664" s="176"/>
      <c r="T664" s="177"/>
      <c r="AT664" s="171" t="s">
        <v>162</v>
      </c>
      <c r="AU664" s="171" t="s">
        <v>82</v>
      </c>
      <c r="AV664" s="13" t="s">
        <v>82</v>
      </c>
      <c r="AW664" s="13" t="s">
        <v>34</v>
      </c>
      <c r="AX664" s="13" t="s">
        <v>80</v>
      </c>
      <c r="AY664" s="171" t="s">
        <v>150</v>
      </c>
    </row>
    <row r="665" spans="1:65" s="2" customFormat="1" ht="36" customHeight="1">
      <c r="A665" s="33"/>
      <c r="B665" s="152"/>
      <c r="C665" s="153" t="s">
        <v>717</v>
      </c>
      <c r="D665" s="153" t="s">
        <v>153</v>
      </c>
      <c r="E665" s="154" t="s">
        <v>718</v>
      </c>
      <c r="F665" s="155" t="s">
        <v>719</v>
      </c>
      <c r="G665" s="156" t="s">
        <v>433</v>
      </c>
      <c r="H665" s="157">
        <v>10</v>
      </c>
      <c r="I665" s="158"/>
      <c r="J665" s="159">
        <f>ROUND(I665*H665,2)</f>
        <v>0</v>
      </c>
      <c r="K665" s="155" t="s">
        <v>3</v>
      </c>
      <c r="L665" s="34"/>
      <c r="M665" s="160" t="s">
        <v>3</v>
      </c>
      <c r="N665" s="161" t="s">
        <v>43</v>
      </c>
      <c r="O665" s="54"/>
      <c r="P665" s="162">
        <f>O665*H665</f>
        <v>0</v>
      </c>
      <c r="Q665" s="162">
        <v>0</v>
      </c>
      <c r="R665" s="162">
        <f>Q665*H665</f>
        <v>0</v>
      </c>
      <c r="S665" s="162">
        <v>0</v>
      </c>
      <c r="T665" s="163">
        <f>S665*H665</f>
        <v>0</v>
      </c>
      <c r="U665" s="33"/>
      <c r="V665" s="33"/>
      <c r="W665" s="33"/>
      <c r="X665" s="33"/>
      <c r="Y665" s="33"/>
      <c r="Z665" s="33"/>
      <c r="AA665" s="33"/>
      <c r="AB665" s="33"/>
      <c r="AC665" s="33"/>
      <c r="AD665" s="33"/>
      <c r="AE665" s="33"/>
      <c r="AR665" s="164" t="s">
        <v>302</v>
      </c>
      <c r="AT665" s="164" t="s">
        <v>153</v>
      </c>
      <c r="AU665" s="164" t="s">
        <v>82</v>
      </c>
      <c r="AY665" s="18" t="s">
        <v>150</v>
      </c>
      <c r="BE665" s="165">
        <f>IF(N665="základní",J665,0)</f>
        <v>0</v>
      </c>
      <c r="BF665" s="165">
        <f>IF(N665="snížená",J665,0)</f>
        <v>0</v>
      </c>
      <c r="BG665" s="165">
        <f>IF(N665="zákl. přenesená",J665,0)</f>
        <v>0</v>
      </c>
      <c r="BH665" s="165">
        <f>IF(N665="sníž. přenesená",J665,0)</f>
        <v>0</v>
      </c>
      <c r="BI665" s="165">
        <f>IF(N665="nulová",J665,0)</f>
        <v>0</v>
      </c>
      <c r="BJ665" s="18" t="s">
        <v>80</v>
      </c>
      <c r="BK665" s="165">
        <f>ROUND(I665*H665,2)</f>
        <v>0</v>
      </c>
      <c r="BL665" s="18" t="s">
        <v>302</v>
      </c>
      <c r="BM665" s="164" t="s">
        <v>720</v>
      </c>
    </row>
    <row r="666" spans="1:65" s="13" customFormat="1" ht="11.25">
      <c r="B666" s="170"/>
      <c r="D666" s="166" t="s">
        <v>162</v>
      </c>
      <c r="E666" s="171" t="s">
        <v>3</v>
      </c>
      <c r="F666" s="172" t="s">
        <v>721</v>
      </c>
      <c r="H666" s="173">
        <v>10</v>
      </c>
      <c r="I666" s="174"/>
      <c r="L666" s="170"/>
      <c r="M666" s="175"/>
      <c r="N666" s="176"/>
      <c r="O666" s="176"/>
      <c r="P666" s="176"/>
      <c r="Q666" s="176"/>
      <c r="R666" s="176"/>
      <c r="S666" s="176"/>
      <c r="T666" s="177"/>
      <c r="AT666" s="171" t="s">
        <v>162</v>
      </c>
      <c r="AU666" s="171" t="s">
        <v>82</v>
      </c>
      <c r="AV666" s="13" t="s">
        <v>82</v>
      </c>
      <c r="AW666" s="13" t="s">
        <v>34</v>
      </c>
      <c r="AX666" s="13" t="s">
        <v>80</v>
      </c>
      <c r="AY666" s="171" t="s">
        <v>150</v>
      </c>
    </row>
    <row r="667" spans="1:65" s="2" customFormat="1" ht="36" customHeight="1">
      <c r="A667" s="33"/>
      <c r="B667" s="152"/>
      <c r="C667" s="153" t="s">
        <v>722</v>
      </c>
      <c r="D667" s="153" t="s">
        <v>153</v>
      </c>
      <c r="E667" s="154" t="s">
        <v>723</v>
      </c>
      <c r="F667" s="155" t="s">
        <v>724</v>
      </c>
      <c r="G667" s="156" t="s">
        <v>433</v>
      </c>
      <c r="H667" s="157">
        <v>26</v>
      </c>
      <c r="I667" s="158"/>
      <c r="J667" s="159">
        <f>ROUND(I667*H667,2)</f>
        <v>0</v>
      </c>
      <c r="K667" s="155" t="s">
        <v>3</v>
      </c>
      <c r="L667" s="34"/>
      <c r="M667" s="160" t="s">
        <v>3</v>
      </c>
      <c r="N667" s="161" t="s">
        <v>43</v>
      </c>
      <c r="O667" s="54"/>
      <c r="P667" s="162">
        <f>O667*H667</f>
        <v>0</v>
      </c>
      <c r="Q667" s="162">
        <v>0</v>
      </c>
      <c r="R667" s="162">
        <f>Q667*H667</f>
        <v>0</v>
      </c>
      <c r="S667" s="162">
        <v>0</v>
      </c>
      <c r="T667" s="163">
        <f>S667*H667</f>
        <v>0</v>
      </c>
      <c r="U667" s="33"/>
      <c r="V667" s="33"/>
      <c r="W667" s="33"/>
      <c r="X667" s="33"/>
      <c r="Y667" s="33"/>
      <c r="Z667" s="33"/>
      <c r="AA667" s="33"/>
      <c r="AB667" s="33"/>
      <c r="AC667" s="33"/>
      <c r="AD667" s="33"/>
      <c r="AE667" s="33"/>
      <c r="AR667" s="164" t="s">
        <v>302</v>
      </c>
      <c r="AT667" s="164" t="s">
        <v>153</v>
      </c>
      <c r="AU667" s="164" t="s">
        <v>82</v>
      </c>
      <c r="AY667" s="18" t="s">
        <v>150</v>
      </c>
      <c r="BE667" s="165">
        <f>IF(N667="základní",J667,0)</f>
        <v>0</v>
      </c>
      <c r="BF667" s="165">
        <f>IF(N667="snížená",J667,0)</f>
        <v>0</v>
      </c>
      <c r="BG667" s="165">
        <f>IF(N667="zákl. přenesená",J667,0)</f>
        <v>0</v>
      </c>
      <c r="BH667" s="165">
        <f>IF(N667="sníž. přenesená",J667,0)</f>
        <v>0</v>
      </c>
      <c r="BI667" s="165">
        <f>IF(N667="nulová",J667,0)</f>
        <v>0</v>
      </c>
      <c r="BJ667" s="18" t="s">
        <v>80</v>
      </c>
      <c r="BK667" s="165">
        <f>ROUND(I667*H667,2)</f>
        <v>0</v>
      </c>
      <c r="BL667" s="18" t="s">
        <v>302</v>
      </c>
      <c r="BM667" s="164" t="s">
        <v>725</v>
      </c>
    </row>
    <row r="668" spans="1:65" s="13" customFormat="1" ht="11.25">
      <c r="B668" s="170"/>
      <c r="D668" s="166" t="s">
        <v>162</v>
      </c>
      <c r="E668" s="171" t="s">
        <v>3</v>
      </c>
      <c r="F668" s="172" t="s">
        <v>726</v>
      </c>
      <c r="H668" s="173">
        <v>26</v>
      </c>
      <c r="I668" s="174"/>
      <c r="L668" s="170"/>
      <c r="M668" s="175"/>
      <c r="N668" s="176"/>
      <c r="O668" s="176"/>
      <c r="P668" s="176"/>
      <c r="Q668" s="176"/>
      <c r="R668" s="176"/>
      <c r="S668" s="176"/>
      <c r="T668" s="177"/>
      <c r="AT668" s="171" t="s">
        <v>162</v>
      </c>
      <c r="AU668" s="171" t="s">
        <v>82</v>
      </c>
      <c r="AV668" s="13" t="s">
        <v>82</v>
      </c>
      <c r="AW668" s="13" t="s">
        <v>34</v>
      </c>
      <c r="AX668" s="13" t="s">
        <v>80</v>
      </c>
      <c r="AY668" s="171" t="s">
        <v>150</v>
      </c>
    </row>
    <row r="669" spans="1:65" s="2" customFormat="1" ht="24" customHeight="1">
      <c r="A669" s="33"/>
      <c r="B669" s="152"/>
      <c r="C669" s="153" t="s">
        <v>727</v>
      </c>
      <c r="D669" s="153" t="s">
        <v>153</v>
      </c>
      <c r="E669" s="154" t="s">
        <v>728</v>
      </c>
      <c r="F669" s="155" t="s">
        <v>729</v>
      </c>
      <c r="G669" s="156" t="s">
        <v>433</v>
      </c>
      <c r="H669" s="157">
        <v>1</v>
      </c>
      <c r="I669" s="158"/>
      <c r="J669" s="159">
        <f>ROUND(I669*H669,2)</f>
        <v>0</v>
      </c>
      <c r="K669" s="155" t="s">
        <v>3</v>
      </c>
      <c r="L669" s="34"/>
      <c r="M669" s="160" t="s">
        <v>3</v>
      </c>
      <c r="N669" s="161" t="s">
        <v>43</v>
      </c>
      <c r="O669" s="54"/>
      <c r="P669" s="162">
        <f>O669*H669</f>
        <v>0</v>
      </c>
      <c r="Q669" s="162">
        <v>0</v>
      </c>
      <c r="R669" s="162">
        <f>Q669*H669</f>
        <v>0</v>
      </c>
      <c r="S669" s="162">
        <v>0</v>
      </c>
      <c r="T669" s="163">
        <f>S669*H669</f>
        <v>0</v>
      </c>
      <c r="U669" s="33"/>
      <c r="V669" s="33"/>
      <c r="W669" s="33"/>
      <c r="X669" s="33"/>
      <c r="Y669" s="33"/>
      <c r="Z669" s="33"/>
      <c r="AA669" s="33"/>
      <c r="AB669" s="33"/>
      <c r="AC669" s="33"/>
      <c r="AD669" s="33"/>
      <c r="AE669" s="33"/>
      <c r="AR669" s="164" t="s">
        <v>302</v>
      </c>
      <c r="AT669" s="164" t="s">
        <v>153</v>
      </c>
      <c r="AU669" s="164" t="s">
        <v>82</v>
      </c>
      <c r="AY669" s="18" t="s">
        <v>150</v>
      </c>
      <c r="BE669" s="165">
        <f>IF(N669="základní",J669,0)</f>
        <v>0</v>
      </c>
      <c r="BF669" s="165">
        <f>IF(N669="snížená",J669,0)</f>
        <v>0</v>
      </c>
      <c r="BG669" s="165">
        <f>IF(N669="zákl. přenesená",J669,0)</f>
        <v>0</v>
      </c>
      <c r="BH669" s="165">
        <f>IF(N669="sníž. přenesená",J669,0)</f>
        <v>0</v>
      </c>
      <c r="BI669" s="165">
        <f>IF(N669="nulová",J669,0)</f>
        <v>0</v>
      </c>
      <c r="BJ669" s="18" t="s">
        <v>80</v>
      </c>
      <c r="BK669" s="165">
        <f>ROUND(I669*H669,2)</f>
        <v>0</v>
      </c>
      <c r="BL669" s="18" t="s">
        <v>302</v>
      </c>
      <c r="BM669" s="164" t="s">
        <v>730</v>
      </c>
    </row>
    <row r="670" spans="1:65" s="13" customFormat="1" ht="11.25">
      <c r="B670" s="170"/>
      <c r="D670" s="166" t="s">
        <v>162</v>
      </c>
      <c r="E670" s="171" t="s">
        <v>3</v>
      </c>
      <c r="F670" s="172" t="s">
        <v>700</v>
      </c>
      <c r="H670" s="173">
        <v>1</v>
      </c>
      <c r="I670" s="174"/>
      <c r="L670" s="170"/>
      <c r="M670" s="175"/>
      <c r="N670" s="176"/>
      <c r="O670" s="176"/>
      <c r="P670" s="176"/>
      <c r="Q670" s="176"/>
      <c r="R670" s="176"/>
      <c r="S670" s="176"/>
      <c r="T670" s="177"/>
      <c r="AT670" s="171" t="s">
        <v>162</v>
      </c>
      <c r="AU670" s="171" t="s">
        <v>82</v>
      </c>
      <c r="AV670" s="13" t="s">
        <v>82</v>
      </c>
      <c r="AW670" s="13" t="s">
        <v>34</v>
      </c>
      <c r="AX670" s="13" t="s">
        <v>80</v>
      </c>
      <c r="AY670" s="171" t="s">
        <v>150</v>
      </c>
    </row>
    <row r="671" spans="1:65" s="2" customFormat="1" ht="24" customHeight="1">
      <c r="A671" s="33"/>
      <c r="B671" s="152"/>
      <c r="C671" s="153" t="s">
        <v>731</v>
      </c>
      <c r="D671" s="153" t="s">
        <v>153</v>
      </c>
      <c r="E671" s="154" t="s">
        <v>732</v>
      </c>
      <c r="F671" s="155" t="s">
        <v>733</v>
      </c>
      <c r="G671" s="156" t="s">
        <v>433</v>
      </c>
      <c r="H671" s="157">
        <v>11</v>
      </c>
      <c r="I671" s="158"/>
      <c r="J671" s="159">
        <f>ROUND(I671*H671,2)</f>
        <v>0</v>
      </c>
      <c r="K671" s="155" t="s">
        <v>3</v>
      </c>
      <c r="L671" s="34"/>
      <c r="M671" s="160" t="s">
        <v>3</v>
      </c>
      <c r="N671" s="161" t="s">
        <v>43</v>
      </c>
      <c r="O671" s="54"/>
      <c r="P671" s="162">
        <f>O671*H671</f>
        <v>0</v>
      </c>
      <c r="Q671" s="162">
        <v>0</v>
      </c>
      <c r="R671" s="162">
        <f>Q671*H671</f>
        <v>0</v>
      </c>
      <c r="S671" s="162">
        <v>0</v>
      </c>
      <c r="T671" s="163">
        <f>S671*H671</f>
        <v>0</v>
      </c>
      <c r="U671" s="33"/>
      <c r="V671" s="33"/>
      <c r="W671" s="33"/>
      <c r="X671" s="33"/>
      <c r="Y671" s="33"/>
      <c r="Z671" s="33"/>
      <c r="AA671" s="33"/>
      <c r="AB671" s="33"/>
      <c r="AC671" s="33"/>
      <c r="AD671" s="33"/>
      <c r="AE671" s="33"/>
      <c r="AR671" s="164" t="s">
        <v>302</v>
      </c>
      <c r="AT671" s="164" t="s">
        <v>153</v>
      </c>
      <c r="AU671" s="164" t="s">
        <v>82</v>
      </c>
      <c r="AY671" s="18" t="s">
        <v>150</v>
      </c>
      <c r="BE671" s="165">
        <f>IF(N671="základní",J671,0)</f>
        <v>0</v>
      </c>
      <c r="BF671" s="165">
        <f>IF(N671="snížená",J671,0)</f>
        <v>0</v>
      </c>
      <c r="BG671" s="165">
        <f>IF(N671="zákl. přenesená",J671,0)</f>
        <v>0</v>
      </c>
      <c r="BH671" s="165">
        <f>IF(N671="sníž. přenesená",J671,0)</f>
        <v>0</v>
      </c>
      <c r="BI671" s="165">
        <f>IF(N671="nulová",J671,0)</f>
        <v>0</v>
      </c>
      <c r="BJ671" s="18" t="s">
        <v>80</v>
      </c>
      <c r="BK671" s="165">
        <f>ROUND(I671*H671,2)</f>
        <v>0</v>
      </c>
      <c r="BL671" s="18" t="s">
        <v>302</v>
      </c>
      <c r="BM671" s="164" t="s">
        <v>734</v>
      </c>
    </row>
    <row r="672" spans="1:65" s="13" customFormat="1" ht="11.25">
      <c r="B672" s="170"/>
      <c r="D672" s="166" t="s">
        <v>162</v>
      </c>
      <c r="E672" s="171" t="s">
        <v>3</v>
      </c>
      <c r="F672" s="172" t="s">
        <v>735</v>
      </c>
      <c r="H672" s="173">
        <v>11</v>
      </c>
      <c r="I672" s="174"/>
      <c r="L672" s="170"/>
      <c r="M672" s="175"/>
      <c r="N672" s="176"/>
      <c r="O672" s="176"/>
      <c r="P672" s="176"/>
      <c r="Q672" s="176"/>
      <c r="R672" s="176"/>
      <c r="S672" s="176"/>
      <c r="T672" s="177"/>
      <c r="AT672" s="171" t="s">
        <v>162</v>
      </c>
      <c r="AU672" s="171" t="s">
        <v>82</v>
      </c>
      <c r="AV672" s="13" t="s">
        <v>82</v>
      </c>
      <c r="AW672" s="13" t="s">
        <v>34</v>
      </c>
      <c r="AX672" s="13" t="s">
        <v>80</v>
      </c>
      <c r="AY672" s="171" t="s">
        <v>150</v>
      </c>
    </row>
    <row r="673" spans="1:65" s="2" customFormat="1" ht="36" customHeight="1">
      <c r="A673" s="33"/>
      <c r="B673" s="152"/>
      <c r="C673" s="153" t="s">
        <v>736</v>
      </c>
      <c r="D673" s="153" t="s">
        <v>153</v>
      </c>
      <c r="E673" s="154" t="s">
        <v>737</v>
      </c>
      <c r="F673" s="155" t="s">
        <v>738</v>
      </c>
      <c r="G673" s="156" t="s">
        <v>433</v>
      </c>
      <c r="H673" s="157">
        <v>1</v>
      </c>
      <c r="I673" s="158"/>
      <c r="J673" s="159">
        <f>ROUND(I673*H673,2)</f>
        <v>0</v>
      </c>
      <c r="K673" s="155" t="s">
        <v>3</v>
      </c>
      <c r="L673" s="34"/>
      <c r="M673" s="160" t="s">
        <v>3</v>
      </c>
      <c r="N673" s="161" t="s">
        <v>43</v>
      </c>
      <c r="O673" s="54"/>
      <c r="P673" s="162">
        <f>O673*H673</f>
        <v>0</v>
      </c>
      <c r="Q673" s="162">
        <v>0</v>
      </c>
      <c r="R673" s="162">
        <f>Q673*H673</f>
        <v>0</v>
      </c>
      <c r="S673" s="162">
        <v>0</v>
      </c>
      <c r="T673" s="163">
        <f>S673*H673</f>
        <v>0</v>
      </c>
      <c r="U673" s="33"/>
      <c r="V673" s="33"/>
      <c r="W673" s="33"/>
      <c r="X673" s="33"/>
      <c r="Y673" s="33"/>
      <c r="Z673" s="33"/>
      <c r="AA673" s="33"/>
      <c r="AB673" s="33"/>
      <c r="AC673" s="33"/>
      <c r="AD673" s="33"/>
      <c r="AE673" s="33"/>
      <c r="AR673" s="164" t="s">
        <v>302</v>
      </c>
      <c r="AT673" s="164" t="s">
        <v>153</v>
      </c>
      <c r="AU673" s="164" t="s">
        <v>82</v>
      </c>
      <c r="AY673" s="18" t="s">
        <v>150</v>
      </c>
      <c r="BE673" s="165">
        <f>IF(N673="základní",J673,0)</f>
        <v>0</v>
      </c>
      <c r="BF673" s="165">
        <f>IF(N673="snížená",J673,0)</f>
        <v>0</v>
      </c>
      <c r="BG673" s="165">
        <f>IF(N673="zákl. přenesená",J673,0)</f>
        <v>0</v>
      </c>
      <c r="BH673" s="165">
        <f>IF(N673="sníž. přenesená",J673,0)</f>
        <v>0</v>
      </c>
      <c r="BI673" s="165">
        <f>IF(N673="nulová",J673,0)</f>
        <v>0</v>
      </c>
      <c r="BJ673" s="18" t="s">
        <v>80</v>
      </c>
      <c r="BK673" s="165">
        <f>ROUND(I673*H673,2)</f>
        <v>0</v>
      </c>
      <c r="BL673" s="18" t="s">
        <v>302</v>
      </c>
      <c r="BM673" s="164" t="s">
        <v>739</v>
      </c>
    </row>
    <row r="674" spans="1:65" s="13" customFormat="1" ht="11.25">
      <c r="B674" s="170"/>
      <c r="D674" s="166" t="s">
        <v>162</v>
      </c>
      <c r="E674" s="171" t="s">
        <v>3</v>
      </c>
      <c r="F674" s="172" t="s">
        <v>740</v>
      </c>
      <c r="H674" s="173">
        <v>1</v>
      </c>
      <c r="I674" s="174"/>
      <c r="L674" s="170"/>
      <c r="M674" s="175"/>
      <c r="N674" s="176"/>
      <c r="O674" s="176"/>
      <c r="P674" s="176"/>
      <c r="Q674" s="176"/>
      <c r="R674" s="176"/>
      <c r="S674" s="176"/>
      <c r="T674" s="177"/>
      <c r="AT674" s="171" t="s">
        <v>162</v>
      </c>
      <c r="AU674" s="171" t="s">
        <v>82</v>
      </c>
      <c r="AV674" s="13" t="s">
        <v>82</v>
      </c>
      <c r="AW674" s="13" t="s">
        <v>34</v>
      </c>
      <c r="AX674" s="13" t="s">
        <v>80</v>
      </c>
      <c r="AY674" s="171" t="s">
        <v>150</v>
      </c>
    </row>
    <row r="675" spans="1:65" s="2" customFormat="1" ht="36" customHeight="1">
      <c r="A675" s="33"/>
      <c r="B675" s="152"/>
      <c r="C675" s="153" t="s">
        <v>741</v>
      </c>
      <c r="D675" s="153" t="s">
        <v>153</v>
      </c>
      <c r="E675" s="154" t="s">
        <v>742</v>
      </c>
      <c r="F675" s="155" t="s">
        <v>743</v>
      </c>
      <c r="G675" s="156" t="s">
        <v>433</v>
      </c>
      <c r="H675" s="157">
        <v>1</v>
      </c>
      <c r="I675" s="158"/>
      <c r="J675" s="159">
        <f>ROUND(I675*H675,2)</f>
        <v>0</v>
      </c>
      <c r="K675" s="155" t="s">
        <v>3</v>
      </c>
      <c r="L675" s="34"/>
      <c r="M675" s="160" t="s">
        <v>3</v>
      </c>
      <c r="N675" s="161" t="s">
        <v>43</v>
      </c>
      <c r="O675" s="54"/>
      <c r="P675" s="162">
        <f>O675*H675</f>
        <v>0</v>
      </c>
      <c r="Q675" s="162">
        <v>0</v>
      </c>
      <c r="R675" s="162">
        <f>Q675*H675</f>
        <v>0</v>
      </c>
      <c r="S675" s="162">
        <v>0</v>
      </c>
      <c r="T675" s="163">
        <f>S675*H675</f>
        <v>0</v>
      </c>
      <c r="U675" s="33"/>
      <c r="V675" s="33"/>
      <c r="W675" s="33"/>
      <c r="X675" s="33"/>
      <c r="Y675" s="33"/>
      <c r="Z675" s="33"/>
      <c r="AA675" s="33"/>
      <c r="AB675" s="33"/>
      <c r="AC675" s="33"/>
      <c r="AD675" s="33"/>
      <c r="AE675" s="33"/>
      <c r="AR675" s="164" t="s">
        <v>302</v>
      </c>
      <c r="AT675" s="164" t="s">
        <v>153</v>
      </c>
      <c r="AU675" s="164" t="s">
        <v>82</v>
      </c>
      <c r="AY675" s="18" t="s">
        <v>150</v>
      </c>
      <c r="BE675" s="165">
        <f>IF(N675="základní",J675,0)</f>
        <v>0</v>
      </c>
      <c r="BF675" s="165">
        <f>IF(N675="snížená",J675,0)</f>
        <v>0</v>
      </c>
      <c r="BG675" s="165">
        <f>IF(N675="zákl. přenesená",J675,0)</f>
        <v>0</v>
      </c>
      <c r="BH675" s="165">
        <f>IF(N675="sníž. přenesená",J675,0)</f>
        <v>0</v>
      </c>
      <c r="BI675" s="165">
        <f>IF(N675="nulová",J675,0)</f>
        <v>0</v>
      </c>
      <c r="BJ675" s="18" t="s">
        <v>80</v>
      </c>
      <c r="BK675" s="165">
        <f>ROUND(I675*H675,2)</f>
        <v>0</v>
      </c>
      <c r="BL675" s="18" t="s">
        <v>302</v>
      </c>
      <c r="BM675" s="164" t="s">
        <v>744</v>
      </c>
    </row>
    <row r="676" spans="1:65" s="13" customFormat="1" ht="11.25">
      <c r="B676" s="170"/>
      <c r="D676" s="166" t="s">
        <v>162</v>
      </c>
      <c r="E676" s="171" t="s">
        <v>3</v>
      </c>
      <c r="F676" s="172" t="s">
        <v>740</v>
      </c>
      <c r="H676" s="173">
        <v>1</v>
      </c>
      <c r="I676" s="174"/>
      <c r="L676" s="170"/>
      <c r="M676" s="175"/>
      <c r="N676" s="176"/>
      <c r="O676" s="176"/>
      <c r="P676" s="176"/>
      <c r="Q676" s="176"/>
      <c r="R676" s="176"/>
      <c r="S676" s="176"/>
      <c r="T676" s="177"/>
      <c r="AT676" s="171" t="s">
        <v>162</v>
      </c>
      <c r="AU676" s="171" t="s">
        <v>82</v>
      </c>
      <c r="AV676" s="13" t="s">
        <v>82</v>
      </c>
      <c r="AW676" s="13" t="s">
        <v>34</v>
      </c>
      <c r="AX676" s="13" t="s">
        <v>80</v>
      </c>
      <c r="AY676" s="171" t="s">
        <v>150</v>
      </c>
    </row>
    <row r="677" spans="1:65" s="2" customFormat="1" ht="16.5" customHeight="1">
      <c r="A677" s="33"/>
      <c r="B677" s="152"/>
      <c r="C677" s="153" t="s">
        <v>745</v>
      </c>
      <c r="D677" s="153" t="s">
        <v>153</v>
      </c>
      <c r="E677" s="154" t="s">
        <v>746</v>
      </c>
      <c r="F677" s="155" t="s">
        <v>747</v>
      </c>
      <c r="G677" s="156" t="s">
        <v>433</v>
      </c>
      <c r="H677" s="157">
        <v>1</v>
      </c>
      <c r="I677" s="158"/>
      <c r="J677" s="159">
        <f>ROUND(I677*H677,2)</f>
        <v>0</v>
      </c>
      <c r="K677" s="155" t="s">
        <v>3</v>
      </c>
      <c r="L677" s="34"/>
      <c r="M677" s="160" t="s">
        <v>3</v>
      </c>
      <c r="N677" s="161" t="s">
        <v>43</v>
      </c>
      <c r="O677" s="54"/>
      <c r="P677" s="162">
        <f>O677*H677</f>
        <v>0</v>
      </c>
      <c r="Q677" s="162">
        <v>0</v>
      </c>
      <c r="R677" s="162">
        <f>Q677*H677</f>
        <v>0</v>
      </c>
      <c r="S677" s="162">
        <v>0</v>
      </c>
      <c r="T677" s="163">
        <f>S677*H677</f>
        <v>0</v>
      </c>
      <c r="U677" s="33"/>
      <c r="V677" s="33"/>
      <c r="W677" s="33"/>
      <c r="X677" s="33"/>
      <c r="Y677" s="33"/>
      <c r="Z677" s="33"/>
      <c r="AA677" s="33"/>
      <c r="AB677" s="33"/>
      <c r="AC677" s="33"/>
      <c r="AD677" s="33"/>
      <c r="AE677" s="33"/>
      <c r="AR677" s="164" t="s">
        <v>302</v>
      </c>
      <c r="AT677" s="164" t="s">
        <v>153</v>
      </c>
      <c r="AU677" s="164" t="s">
        <v>82</v>
      </c>
      <c r="AY677" s="18" t="s">
        <v>150</v>
      </c>
      <c r="BE677" s="165">
        <f>IF(N677="základní",J677,0)</f>
        <v>0</v>
      </c>
      <c r="BF677" s="165">
        <f>IF(N677="snížená",J677,0)</f>
        <v>0</v>
      </c>
      <c r="BG677" s="165">
        <f>IF(N677="zákl. přenesená",J677,0)</f>
        <v>0</v>
      </c>
      <c r="BH677" s="165">
        <f>IF(N677="sníž. přenesená",J677,0)</f>
        <v>0</v>
      </c>
      <c r="BI677" s="165">
        <f>IF(N677="nulová",J677,0)</f>
        <v>0</v>
      </c>
      <c r="BJ677" s="18" t="s">
        <v>80</v>
      </c>
      <c r="BK677" s="165">
        <f>ROUND(I677*H677,2)</f>
        <v>0</v>
      </c>
      <c r="BL677" s="18" t="s">
        <v>302</v>
      </c>
      <c r="BM677" s="164" t="s">
        <v>748</v>
      </c>
    </row>
    <row r="678" spans="1:65" s="13" customFormat="1" ht="11.25">
      <c r="B678" s="170"/>
      <c r="D678" s="166" t="s">
        <v>162</v>
      </c>
      <c r="E678" s="171" t="s">
        <v>3</v>
      </c>
      <c r="F678" s="172" t="s">
        <v>740</v>
      </c>
      <c r="H678" s="173">
        <v>1</v>
      </c>
      <c r="I678" s="174"/>
      <c r="L678" s="170"/>
      <c r="M678" s="175"/>
      <c r="N678" s="176"/>
      <c r="O678" s="176"/>
      <c r="P678" s="176"/>
      <c r="Q678" s="176"/>
      <c r="R678" s="176"/>
      <c r="S678" s="176"/>
      <c r="T678" s="177"/>
      <c r="AT678" s="171" t="s">
        <v>162</v>
      </c>
      <c r="AU678" s="171" t="s">
        <v>82</v>
      </c>
      <c r="AV678" s="13" t="s">
        <v>82</v>
      </c>
      <c r="AW678" s="13" t="s">
        <v>34</v>
      </c>
      <c r="AX678" s="13" t="s">
        <v>80</v>
      </c>
      <c r="AY678" s="171" t="s">
        <v>150</v>
      </c>
    </row>
    <row r="679" spans="1:65" s="2" customFormat="1" ht="24" customHeight="1">
      <c r="A679" s="33"/>
      <c r="B679" s="152"/>
      <c r="C679" s="153" t="s">
        <v>749</v>
      </c>
      <c r="D679" s="153" t="s">
        <v>153</v>
      </c>
      <c r="E679" s="154" t="s">
        <v>750</v>
      </c>
      <c r="F679" s="155" t="s">
        <v>751</v>
      </c>
      <c r="G679" s="156" t="s">
        <v>433</v>
      </c>
      <c r="H679" s="157">
        <v>1</v>
      </c>
      <c r="I679" s="158"/>
      <c r="J679" s="159">
        <f>ROUND(I679*H679,2)</f>
        <v>0</v>
      </c>
      <c r="K679" s="155" t="s">
        <v>3</v>
      </c>
      <c r="L679" s="34"/>
      <c r="M679" s="160" t="s">
        <v>3</v>
      </c>
      <c r="N679" s="161" t="s">
        <v>43</v>
      </c>
      <c r="O679" s="54"/>
      <c r="P679" s="162">
        <f>O679*H679</f>
        <v>0</v>
      </c>
      <c r="Q679" s="162">
        <v>0</v>
      </c>
      <c r="R679" s="162">
        <f>Q679*H679</f>
        <v>0</v>
      </c>
      <c r="S679" s="162">
        <v>0</v>
      </c>
      <c r="T679" s="163">
        <f>S679*H679</f>
        <v>0</v>
      </c>
      <c r="U679" s="33"/>
      <c r="V679" s="33"/>
      <c r="W679" s="33"/>
      <c r="X679" s="33"/>
      <c r="Y679" s="33"/>
      <c r="Z679" s="33"/>
      <c r="AA679" s="33"/>
      <c r="AB679" s="33"/>
      <c r="AC679" s="33"/>
      <c r="AD679" s="33"/>
      <c r="AE679" s="33"/>
      <c r="AR679" s="164" t="s">
        <v>302</v>
      </c>
      <c r="AT679" s="164" t="s">
        <v>153</v>
      </c>
      <c r="AU679" s="164" t="s">
        <v>82</v>
      </c>
      <c r="AY679" s="18" t="s">
        <v>150</v>
      </c>
      <c r="BE679" s="165">
        <f>IF(N679="základní",J679,0)</f>
        <v>0</v>
      </c>
      <c r="BF679" s="165">
        <f>IF(N679="snížená",J679,0)</f>
        <v>0</v>
      </c>
      <c r="BG679" s="165">
        <f>IF(N679="zákl. přenesená",J679,0)</f>
        <v>0</v>
      </c>
      <c r="BH679" s="165">
        <f>IF(N679="sníž. přenesená",J679,0)</f>
        <v>0</v>
      </c>
      <c r="BI679" s="165">
        <f>IF(N679="nulová",J679,0)</f>
        <v>0</v>
      </c>
      <c r="BJ679" s="18" t="s">
        <v>80</v>
      </c>
      <c r="BK679" s="165">
        <f>ROUND(I679*H679,2)</f>
        <v>0</v>
      </c>
      <c r="BL679" s="18" t="s">
        <v>302</v>
      </c>
      <c r="BM679" s="164" t="s">
        <v>752</v>
      </c>
    </row>
    <row r="680" spans="1:65" s="13" customFormat="1" ht="11.25">
      <c r="B680" s="170"/>
      <c r="D680" s="166" t="s">
        <v>162</v>
      </c>
      <c r="E680" s="171" t="s">
        <v>3</v>
      </c>
      <c r="F680" s="172" t="s">
        <v>740</v>
      </c>
      <c r="H680" s="173">
        <v>1</v>
      </c>
      <c r="I680" s="174"/>
      <c r="L680" s="170"/>
      <c r="M680" s="175"/>
      <c r="N680" s="176"/>
      <c r="O680" s="176"/>
      <c r="P680" s="176"/>
      <c r="Q680" s="176"/>
      <c r="R680" s="176"/>
      <c r="S680" s="176"/>
      <c r="T680" s="177"/>
      <c r="AT680" s="171" t="s">
        <v>162</v>
      </c>
      <c r="AU680" s="171" t="s">
        <v>82</v>
      </c>
      <c r="AV680" s="13" t="s">
        <v>82</v>
      </c>
      <c r="AW680" s="13" t="s">
        <v>34</v>
      </c>
      <c r="AX680" s="13" t="s">
        <v>80</v>
      </c>
      <c r="AY680" s="171" t="s">
        <v>150</v>
      </c>
    </row>
    <row r="681" spans="1:65" s="2" customFormat="1" ht="24" customHeight="1">
      <c r="A681" s="33"/>
      <c r="B681" s="152"/>
      <c r="C681" s="153" t="s">
        <v>753</v>
      </c>
      <c r="D681" s="153" t="s">
        <v>153</v>
      </c>
      <c r="E681" s="154" t="s">
        <v>754</v>
      </c>
      <c r="F681" s="155" t="s">
        <v>755</v>
      </c>
      <c r="G681" s="156" t="s">
        <v>756</v>
      </c>
      <c r="H681" s="157">
        <v>1</v>
      </c>
      <c r="I681" s="158"/>
      <c r="J681" s="159">
        <f>ROUND(I681*H681,2)</f>
        <v>0</v>
      </c>
      <c r="K681" s="155" t="s">
        <v>3</v>
      </c>
      <c r="L681" s="34"/>
      <c r="M681" s="160" t="s">
        <v>3</v>
      </c>
      <c r="N681" s="161" t="s">
        <v>43</v>
      </c>
      <c r="O681" s="54"/>
      <c r="P681" s="162">
        <f>O681*H681</f>
        <v>0</v>
      </c>
      <c r="Q681" s="162">
        <v>0</v>
      </c>
      <c r="R681" s="162">
        <f>Q681*H681</f>
        <v>0</v>
      </c>
      <c r="S681" s="162">
        <v>0</v>
      </c>
      <c r="T681" s="163">
        <f>S681*H681</f>
        <v>0</v>
      </c>
      <c r="U681" s="33"/>
      <c r="V681" s="33"/>
      <c r="W681" s="33"/>
      <c r="X681" s="33"/>
      <c r="Y681" s="33"/>
      <c r="Z681" s="33"/>
      <c r="AA681" s="33"/>
      <c r="AB681" s="33"/>
      <c r="AC681" s="33"/>
      <c r="AD681" s="33"/>
      <c r="AE681" s="33"/>
      <c r="AR681" s="164" t="s">
        <v>302</v>
      </c>
      <c r="AT681" s="164" t="s">
        <v>153</v>
      </c>
      <c r="AU681" s="164" t="s">
        <v>82</v>
      </c>
      <c r="AY681" s="18" t="s">
        <v>150</v>
      </c>
      <c r="BE681" s="165">
        <f>IF(N681="základní",J681,0)</f>
        <v>0</v>
      </c>
      <c r="BF681" s="165">
        <f>IF(N681="snížená",J681,0)</f>
        <v>0</v>
      </c>
      <c r="BG681" s="165">
        <f>IF(N681="zákl. přenesená",J681,0)</f>
        <v>0</v>
      </c>
      <c r="BH681" s="165">
        <f>IF(N681="sníž. přenesená",J681,0)</f>
        <v>0</v>
      </c>
      <c r="BI681" s="165">
        <f>IF(N681="nulová",J681,0)</f>
        <v>0</v>
      </c>
      <c r="BJ681" s="18" t="s">
        <v>80</v>
      </c>
      <c r="BK681" s="165">
        <f>ROUND(I681*H681,2)</f>
        <v>0</v>
      </c>
      <c r="BL681" s="18" t="s">
        <v>302</v>
      </c>
      <c r="BM681" s="164" t="s">
        <v>757</v>
      </c>
    </row>
    <row r="682" spans="1:65" s="13" customFormat="1" ht="11.25">
      <c r="B682" s="170"/>
      <c r="D682" s="166" t="s">
        <v>162</v>
      </c>
      <c r="E682" s="171" t="s">
        <v>3</v>
      </c>
      <c r="F682" s="172" t="s">
        <v>740</v>
      </c>
      <c r="H682" s="173">
        <v>1</v>
      </c>
      <c r="I682" s="174"/>
      <c r="L682" s="170"/>
      <c r="M682" s="175"/>
      <c r="N682" s="176"/>
      <c r="O682" s="176"/>
      <c r="P682" s="176"/>
      <c r="Q682" s="176"/>
      <c r="R682" s="176"/>
      <c r="S682" s="176"/>
      <c r="T682" s="177"/>
      <c r="AT682" s="171" t="s">
        <v>162</v>
      </c>
      <c r="AU682" s="171" t="s">
        <v>82</v>
      </c>
      <c r="AV682" s="13" t="s">
        <v>82</v>
      </c>
      <c r="AW682" s="13" t="s">
        <v>34</v>
      </c>
      <c r="AX682" s="13" t="s">
        <v>80</v>
      </c>
      <c r="AY682" s="171" t="s">
        <v>150</v>
      </c>
    </row>
    <row r="683" spans="1:65" s="2" customFormat="1" ht="36" customHeight="1">
      <c r="A683" s="33"/>
      <c r="B683" s="152"/>
      <c r="C683" s="153" t="s">
        <v>758</v>
      </c>
      <c r="D683" s="153" t="s">
        <v>153</v>
      </c>
      <c r="E683" s="154" t="s">
        <v>759</v>
      </c>
      <c r="F683" s="155" t="s">
        <v>760</v>
      </c>
      <c r="G683" s="156" t="s">
        <v>433</v>
      </c>
      <c r="H683" s="157">
        <v>1</v>
      </c>
      <c r="I683" s="158"/>
      <c r="J683" s="159">
        <f>ROUND(I683*H683,2)</f>
        <v>0</v>
      </c>
      <c r="K683" s="155" t="s">
        <v>3</v>
      </c>
      <c r="L683" s="34"/>
      <c r="M683" s="160" t="s">
        <v>3</v>
      </c>
      <c r="N683" s="161" t="s">
        <v>43</v>
      </c>
      <c r="O683" s="54"/>
      <c r="P683" s="162">
        <f>O683*H683</f>
        <v>0</v>
      </c>
      <c r="Q683" s="162">
        <v>0</v>
      </c>
      <c r="R683" s="162">
        <f>Q683*H683</f>
        <v>0</v>
      </c>
      <c r="S683" s="162">
        <v>0</v>
      </c>
      <c r="T683" s="163">
        <f>S683*H683</f>
        <v>0</v>
      </c>
      <c r="U683" s="33"/>
      <c r="V683" s="33"/>
      <c r="W683" s="33"/>
      <c r="X683" s="33"/>
      <c r="Y683" s="33"/>
      <c r="Z683" s="33"/>
      <c r="AA683" s="33"/>
      <c r="AB683" s="33"/>
      <c r="AC683" s="33"/>
      <c r="AD683" s="33"/>
      <c r="AE683" s="33"/>
      <c r="AR683" s="164" t="s">
        <v>302</v>
      </c>
      <c r="AT683" s="164" t="s">
        <v>153</v>
      </c>
      <c r="AU683" s="164" t="s">
        <v>82</v>
      </c>
      <c r="AY683" s="18" t="s">
        <v>150</v>
      </c>
      <c r="BE683" s="165">
        <f>IF(N683="základní",J683,0)</f>
        <v>0</v>
      </c>
      <c r="BF683" s="165">
        <f>IF(N683="snížená",J683,0)</f>
        <v>0</v>
      </c>
      <c r="BG683" s="165">
        <f>IF(N683="zákl. přenesená",J683,0)</f>
        <v>0</v>
      </c>
      <c r="BH683" s="165">
        <f>IF(N683="sníž. přenesená",J683,0)</f>
        <v>0</v>
      </c>
      <c r="BI683" s="165">
        <f>IF(N683="nulová",J683,0)</f>
        <v>0</v>
      </c>
      <c r="BJ683" s="18" t="s">
        <v>80</v>
      </c>
      <c r="BK683" s="165">
        <f>ROUND(I683*H683,2)</f>
        <v>0</v>
      </c>
      <c r="BL683" s="18" t="s">
        <v>302</v>
      </c>
      <c r="BM683" s="164" t="s">
        <v>761</v>
      </c>
    </row>
    <row r="684" spans="1:65" s="13" customFormat="1" ht="11.25">
      <c r="B684" s="170"/>
      <c r="D684" s="166" t="s">
        <v>162</v>
      </c>
      <c r="E684" s="171" t="s">
        <v>3</v>
      </c>
      <c r="F684" s="172" t="s">
        <v>740</v>
      </c>
      <c r="H684" s="173">
        <v>1</v>
      </c>
      <c r="I684" s="174"/>
      <c r="L684" s="170"/>
      <c r="M684" s="175"/>
      <c r="N684" s="176"/>
      <c r="O684" s="176"/>
      <c r="P684" s="176"/>
      <c r="Q684" s="176"/>
      <c r="R684" s="176"/>
      <c r="S684" s="176"/>
      <c r="T684" s="177"/>
      <c r="AT684" s="171" t="s">
        <v>162</v>
      </c>
      <c r="AU684" s="171" t="s">
        <v>82</v>
      </c>
      <c r="AV684" s="13" t="s">
        <v>82</v>
      </c>
      <c r="AW684" s="13" t="s">
        <v>34</v>
      </c>
      <c r="AX684" s="13" t="s">
        <v>80</v>
      </c>
      <c r="AY684" s="171" t="s">
        <v>150</v>
      </c>
    </row>
    <row r="685" spans="1:65" s="2" customFormat="1" ht="24" customHeight="1">
      <c r="A685" s="33"/>
      <c r="B685" s="152"/>
      <c r="C685" s="153" t="s">
        <v>762</v>
      </c>
      <c r="D685" s="153" t="s">
        <v>153</v>
      </c>
      <c r="E685" s="154" t="s">
        <v>763</v>
      </c>
      <c r="F685" s="155" t="s">
        <v>764</v>
      </c>
      <c r="G685" s="156" t="s">
        <v>433</v>
      </c>
      <c r="H685" s="157">
        <v>1</v>
      </c>
      <c r="I685" s="158"/>
      <c r="J685" s="159">
        <f>ROUND(I685*H685,2)</f>
        <v>0</v>
      </c>
      <c r="K685" s="155" t="s">
        <v>3</v>
      </c>
      <c r="L685" s="34"/>
      <c r="M685" s="160" t="s">
        <v>3</v>
      </c>
      <c r="N685" s="161" t="s">
        <v>43</v>
      </c>
      <c r="O685" s="54"/>
      <c r="P685" s="162">
        <f>O685*H685</f>
        <v>0</v>
      </c>
      <c r="Q685" s="162">
        <v>0</v>
      </c>
      <c r="R685" s="162">
        <f>Q685*H685</f>
        <v>0</v>
      </c>
      <c r="S685" s="162">
        <v>0</v>
      </c>
      <c r="T685" s="163">
        <f>S685*H685</f>
        <v>0</v>
      </c>
      <c r="U685" s="33"/>
      <c r="V685" s="33"/>
      <c r="W685" s="33"/>
      <c r="X685" s="33"/>
      <c r="Y685" s="33"/>
      <c r="Z685" s="33"/>
      <c r="AA685" s="33"/>
      <c r="AB685" s="33"/>
      <c r="AC685" s="33"/>
      <c r="AD685" s="33"/>
      <c r="AE685" s="33"/>
      <c r="AR685" s="164" t="s">
        <v>302</v>
      </c>
      <c r="AT685" s="164" t="s">
        <v>153</v>
      </c>
      <c r="AU685" s="164" t="s">
        <v>82</v>
      </c>
      <c r="AY685" s="18" t="s">
        <v>150</v>
      </c>
      <c r="BE685" s="165">
        <f>IF(N685="základní",J685,0)</f>
        <v>0</v>
      </c>
      <c r="BF685" s="165">
        <f>IF(N685="snížená",J685,0)</f>
        <v>0</v>
      </c>
      <c r="BG685" s="165">
        <f>IF(N685="zákl. přenesená",J685,0)</f>
        <v>0</v>
      </c>
      <c r="BH685" s="165">
        <f>IF(N685="sníž. přenesená",J685,0)</f>
        <v>0</v>
      </c>
      <c r="BI685" s="165">
        <f>IF(N685="nulová",J685,0)</f>
        <v>0</v>
      </c>
      <c r="BJ685" s="18" t="s">
        <v>80</v>
      </c>
      <c r="BK685" s="165">
        <f>ROUND(I685*H685,2)</f>
        <v>0</v>
      </c>
      <c r="BL685" s="18" t="s">
        <v>302</v>
      </c>
      <c r="BM685" s="164" t="s">
        <v>765</v>
      </c>
    </row>
    <row r="686" spans="1:65" s="13" customFormat="1" ht="11.25">
      <c r="B686" s="170"/>
      <c r="D686" s="166" t="s">
        <v>162</v>
      </c>
      <c r="E686" s="171" t="s">
        <v>3</v>
      </c>
      <c r="F686" s="172" t="s">
        <v>740</v>
      </c>
      <c r="H686" s="173">
        <v>1</v>
      </c>
      <c r="I686" s="174"/>
      <c r="L686" s="170"/>
      <c r="M686" s="175"/>
      <c r="N686" s="176"/>
      <c r="O686" s="176"/>
      <c r="P686" s="176"/>
      <c r="Q686" s="176"/>
      <c r="R686" s="176"/>
      <c r="S686" s="176"/>
      <c r="T686" s="177"/>
      <c r="AT686" s="171" t="s">
        <v>162</v>
      </c>
      <c r="AU686" s="171" t="s">
        <v>82</v>
      </c>
      <c r="AV686" s="13" t="s">
        <v>82</v>
      </c>
      <c r="AW686" s="13" t="s">
        <v>34</v>
      </c>
      <c r="AX686" s="13" t="s">
        <v>80</v>
      </c>
      <c r="AY686" s="171" t="s">
        <v>150</v>
      </c>
    </row>
    <row r="687" spans="1:65" s="2" customFormat="1" ht="16.5" customHeight="1">
      <c r="A687" s="33"/>
      <c r="B687" s="152"/>
      <c r="C687" s="153" t="s">
        <v>766</v>
      </c>
      <c r="D687" s="153" t="s">
        <v>153</v>
      </c>
      <c r="E687" s="154" t="s">
        <v>767</v>
      </c>
      <c r="F687" s="155" t="s">
        <v>768</v>
      </c>
      <c r="G687" s="156" t="s">
        <v>200</v>
      </c>
      <c r="H687" s="157">
        <v>121.27500000000001</v>
      </c>
      <c r="I687" s="158"/>
      <c r="J687" s="159">
        <f>ROUND(I687*H687,2)</f>
        <v>0</v>
      </c>
      <c r="K687" s="155" t="s">
        <v>157</v>
      </c>
      <c r="L687" s="34"/>
      <c r="M687" s="160" t="s">
        <v>3</v>
      </c>
      <c r="N687" s="161" t="s">
        <v>43</v>
      </c>
      <c r="O687" s="54"/>
      <c r="P687" s="162">
        <f>O687*H687</f>
        <v>0</v>
      </c>
      <c r="Q687" s="162">
        <v>0</v>
      </c>
      <c r="R687" s="162">
        <f>Q687*H687</f>
        <v>0</v>
      </c>
      <c r="S687" s="162">
        <v>2.4649999999999998E-2</v>
      </c>
      <c r="T687" s="163">
        <f>S687*H687</f>
        <v>2.9894287500000001</v>
      </c>
      <c r="U687" s="33"/>
      <c r="V687" s="33"/>
      <c r="W687" s="33"/>
      <c r="X687" s="33"/>
      <c r="Y687" s="33"/>
      <c r="Z687" s="33"/>
      <c r="AA687" s="33"/>
      <c r="AB687" s="33"/>
      <c r="AC687" s="33"/>
      <c r="AD687" s="33"/>
      <c r="AE687" s="33"/>
      <c r="AR687" s="164" t="s">
        <v>302</v>
      </c>
      <c r="AT687" s="164" t="s">
        <v>153</v>
      </c>
      <c r="AU687" s="164" t="s">
        <v>82</v>
      </c>
      <c r="AY687" s="18" t="s">
        <v>150</v>
      </c>
      <c r="BE687" s="165">
        <f>IF(N687="základní",J687,0)</f>
        <v>0</v>
      </c>
      <c r="BF687" s="165">
        <f>IF(N687="snížená",J687,0)</f>
        <v>0</v>
      </c>
      <c r="BG687" s="165">
        <f>IF(N687="zákl. přenesená",J687,0)</f>
        <v>0</v>
      </c>
      <c r="BH687" s="165">
        <f>IF(N687="sníž. přenesená",J687,0)</f>
        <v>0</v>
      </c>
      <c r="BI687" s="165">
        <f>IF(N687="nulová",J687,0)</f>
        <v>0</v>
      </c>
      <c r="BJ687" s="18" t="s">
        <v>80</v>
      </c>
      <c r="BK687" s="165">
        <f>ROUND(I687*H687,2)</f>
        <v>0</v>
      </c>
      <c r="BL687" s="18" t="s">
        <v>302</v>
      </c>
      <c r="BM687" s="164" t="s">
        <v>769</v>
      </c>
    </row>
    <row r="688" spans="1:65" s="2" customFormat="1" ht="48.75">
      <c r="A688" s="33"/>
      <c r="B688" s="34"/>
      <c r="C688" s="33"/>
      <c r="D688" s="166" t="s">
        <v>160</v>
      </c>
      <c r="E688" s="33"/>
      <c r="F688" s="167" t="s">
        <v>770</v>
      </c>
      <c r="G688" s="33"/>
      <c r="H688" s="33"/>
      <c r="I688" s="92"/>
      <c r="J688" s="33"/>
      <c r="K688" s="33"/>
      <c r="L688" s="34"/>
      <c r="M688" s="168"/>
      <c r="N688" s="169"/>
      <c r="O688" s="54"/>
      <c r="P688" s="54"/>
      <c r="Q688" s="54"/>
      <c r="R688" s="54"/>
      <c r="S688" s="54"/>
      <c r="T688" s="55"/>
      <c r="U688" s="33"/>
      <c r="V688" s="33"/>
      <c r="W688" s="33"/>
      <c r="X688" s="33"/>
      <c r="Y688" s="33"/>
      <c r="Z688" s="33"/>
      <c r="AA688" s="33"/>
      <c r="AB688" s="33"/>
      <c r="AC688" s="33"/>
      <c r="AD688" s="33"/>
      <c r="AE688" s="33"/>
      <c r="AT688" s="18" t="s">
        <v>160</v>
      </c>
      <c r="AU688" s="18" t="s">
        <v>82</v>
      </c>
    </row>
    <row r="689" spans="1:65" s="13" customFormat="1" ht="22.5">
      <c r="B689" s="170"/>
      <c r="D689" s="166" t="s">
        <v>162</v>
      </c>
      <c r="E689" s="171" t="s">
        <v>3</v>
      </c>
      <c r="F689" s="172" t="s">
        <v>771</v>
      </c>
      <c r="H689" s="173">
        <v>121.27500000000001</v>
      </c>
      <c r="I689" s="174"/>
      <c r="L689" s="170"/>
      <c r="M689" s="175"/>
      <c r="N689" s="176"/>
      <c r="O689" s="176"/>
      <c r="P689" s="176"/>
      <c r="Q689" s="176"/>
      <c r="R689" s="176"/>
      <c r="S689" s="176"/>
      <c r="T689" s="177"/>
      <c r="AT689" s="171" t="s">
        <v>162</v>
      </c>
      <c r="AU689" s="171" t="s">
        <v>82</v>
      </c>
      <c r="AV689" s="13" t="s">
        <v>82</v>
      </c>
      <c r="AW689" s="13" t="s">
        <v>34</v>
      </c>
      <c r="AX689" s="13" t="s">
        <v>80</v>
      </c>
      <c r="AY689" s="171" t="s">
        <v>150</v>
      </c>
    </row>
    <row r="690" spans="1:65" s="2" customFormat="1" ht="16.5" customHeight="1">
      <c r="A690" s="33"/>
      <c r="B690" s="152"/>
      <c r="C690" s="153" t="s">
        <v>772</v>
      </c>
      <c r="D690" s="153" t="s">
        <v>153</v>
      </c>
      <c r="E690" s="154" t="s">
        <v>773</v>
      </c>
      <c r="F690" s="155" t="s">
        <v>774</v>
      </c>
      <c r="G690" s="156" t="s">
        <v>200</v>
      </c>
      <c r="H690" s="157">
        <v>121.27500000000001</v>
      </c>
      <c r="I690" s="158"/>
      <c r="J690" s="159">
        <f>ROUND(I690*H690,2)</f>
        <v>0</v>
      </c>
      <c r="K690" s="155" t="s">
        <v>157</v>
      </c>
      <c r="L690" s="34"/>
      <c r="M690" s="160" t="s">
        <v>3</v>
      </c>
      <c r="N690" s="161" t="s">
        <v>43</v>
      </c>
      <c r="O690" s="54"/>
      <c r="P690" s="162">
        <f>O690*H690</f>
        <v>0</v>
      </c>
      <c r="Q690" s="162">
        <v>0</v>
      </c>
      <c r="R690" s="162">
        <f>Q690*H690</f>
        <v>0</v>
      </c>
      <c r="S690" s="162">
        <v>8.0000000000000002E-3</v>
      </c>
      <c r="T690" s="163">
        <f>S690*H690</f>
        <v>0.97020000000000006</v>
      </c>
      <c r="U690" s="33"/>
      <c r="V690" s="33"/>
      <c r="W690" s="33"/>
      <c r="X690" s="33"/>
      <c r="Y690" s="33"/>
      <c r="Z690" s="33"/>
      <c r="AA690" s="33"/>
      <c r="AB690" s="33"/>
      <c r="AC690" s="33"/>
      <c r="AD690" s="33"/>
      <c r="AE690" s="33"/>
      <c r="AR690" s="164" t="s">
        <v>302</v>
      </c>
      <c r="AT690" s="164" t="s">
        <v>153</v>
      </c>
      <c r="AU690" s="164" t="s">
        <v>82</v>
      </c>
      <c r="AY690" s="18" t="s">
        <v>150</v>
      </c>
      <c r="BE690" s="165">
        <f>IF(N690="základní",J690,0)</f>
        <v>0</v>
      </c>
      <c r="BF690" s="165">
        <f>IF(N690="snížená",J690,0)</f>
        <v>0</v>
      </c>
      <c r="BG690" s="165">
        <f>IF(N690="zákl. přenesená",J690,0)</f>
        <v>0</v>
      </c>
      <c r="BH690" s="165">
        <f>IF(N690="sníž. přenesená",J690,0)</f>
        <v>0</v>
      </c>
      <c r="BI690" s="165">
        <f>IF(N690="nulová",J690,0)</f>
        <v>0</v>
      </c>
      <c r="BJ690" s="18" t="s">
        <v>80</v>
      </c>
      <c r="BK690" s="165">
        <f>ROUND(I690*H690,2)</f>
        <v>0</v>
      </c>
      <c r="BL690" s="18" t="s">
        <v>302</v>
      </c>
      <c r="BM690" s="164" t="s">
        <v>775</v>
      </c>
    </row>
    <row r="691" spans="1:65" s="2" customFormat="1" ht="48.75">
      <c r="A691" s="33"/>
      <c r="B691" s="34"/>
      <c r="C691" s="33"/>
      <c r="D691" s="166" t="s">
        <v>160</v>
      </c>
      <c r="E691" s="33"/>
      <c r="F691" s="167" t="s">
        <v>770</v>
      </c>
      <c r="G691" s="33"/>
      <c r="H691" s="33"/>
      <c r="I691" s="92"/>
      <c r="J691" s="33"/>
      <c r="K691" s="33"/>
      <c r="L691" s="34"/>
      <c r="M691" s="168"/>
      <c r="N691" s="169"/>
      <c r="O691" s="54"/>
      <c r="P691" s="54"/>
      <c r="Q691" s="54"/>
      <c r="R691" s="54"/>
      <c r="S691" s="54"/>
      <c r="T691" s="55"/>
      <c r="U691" s="33"/>
      <c r="V691" s="33"/>
      <c r="W691" s="33"/>
      <c r="X691" s="33"/>
      <c r="Y691" s="33"/>
      <c r="Z691" s="33"/>
      <c r="AA691" s="33"/>
      <c r="AB691" s="33"/>
      <c r="AC691" s="33"/>
      <c r="AD691" s="33"/>
      <c r="AE691" s="33"/>
      <c r="AT691" s="18" t="s">
        <v>160</v>
      </c>
      <c r="AU691" s="18" t="s">
        <v>82</v>
      </c>
    </row>
    <row r="692" spans="1:65" s="2" customFormat="1" ht="36" customHeight="1">
      <c r="A692" s="33"/>
      <c r="B692" s="152"/>
      <c r="C692" s="153" t="s">
        <v>776</v>
      </c>
      <c r="D692" s="153" t="s">
        <v>153</v>
      </c>
      <c r="E692" s="154" t="s">
        <v>777</v>
      </c>
      <c r="F692" s="155" t="s">
        <v>778</v>
      </c>
      <c r="G692" s="156" t="s">
        <v>433</v>
      </c>
      <c r="H692" s="157">
        <v>4</v>
      </c>
      <c r="I692" s="158"/>
      <c r="J692" s="159">
        <f>ROUND(I692*H692,2)</f>
        <v>0</v>
      </c>
      <c r="K692" s="155" t="s">
        <v>157</v>
      </c>
      <c r="L692" s="34"/>
      <c r="M692" s="160" t="s">
        <v>3</v>
      </c>
      <c r="N692" s="161" t="s">
        <v>43</v>
      </c>
      <c r="O692" s="54"/>
      <c r="P692" s="162">
        <f>O692*H692</f>
        <v>0</v>
      </c>
      <c r="Q692" s="162">
        <v>0</v>
      </c>
      <c r="R692" s="162">
        <f>Q692*H692</f>
        <v>0</v>
      </c>
      <c r="S692" s="162">
        <v>0.17399999999999999</v>
      </c>
      <c r="T692" s="163">
        <f>S692*H692</f>
        <v>0.69599999999999995</v>
      </c>
      <c r="U692" s="33"/>
      <c r="V692" s="33"/>
      <c r="W692" s="33"/>
      <c r="X692" s="33"/>
      <c r="Y692" s="33"/>
      <c r="Z692" s="33"/>
      <c r="AA692" s="33"/>
      <c r="AB692" s="33"/>
      <c r="AC692" s="33"/>
      <c r="AD692" s="33"/>
      <c r="AE692" s="33"/>
      <c r="AR692" s="164" t="s">
        <v>302</v>
      </c>
      <c r="AT692" s="164" t="s">
        <v>153</v>
      </c>
      <c r="AU692" s="164" t="s">
        <v>82</v>
      </c>
      <c r="AY692" s="18" t="s">
        <v>150</v>
      </c>
      <c r="BE692" s="165">
        <f>IF(N692="základní",J692,0)</f>
        <v>0</v>
      </c>
      <c r="BF692" s="165">
        <f>IF(N692="snížená",J692,0)</f>
        <v>0</v>
      </c>
      <c r="BG692" s="165">
        <f>IF(N692="zákl. přenesená",J692,0)</f>
        <v>0</v>
      </c>
      <c r="BH692" s="165">
        <f>IF(N692="sníž. přenesená",J692,0)</f>
        <v>0</v>
      </c>
      <c r="BI692" s="165">
        <f>IF(N692="nulová",J692,0)</f>
        <v>0</v>
      </c>
      <c r="BJ692" s="18" t="s">
        <v>80</v>
      </c>
      <c r="BK692" s="165">
        <f>ROUND(I692*H692,2)</f>
        <v>0</v>
      </c>
      <c r="BL692" s="18" t="s">
        <v>302</v>
      </c>
      <c r="BM692" s="164" t="s">
        <v>779</v>
      </c>
    </row>
    <row r="693" spans="1:65" s="2" customFormat="1" ht="39">
      <c r="A693" s="33"/>
      <c r="B693" s="34"/>
      <c r="C693" s="33"/>
      <c r="D693" s="166" t="s">
        <v>160</v>
      </c>
      <c r="E693" s="33"/>
      <c r="F693" s="167" t="s">
        <v>780</v>
      </c>
      <c r="G693" s="33"/>
      <c r="H693" s="33"/>
      <c r="I693" s="92"/>
      <c r="J693" s="33"/>
      <c r="K693" s="33"/>
      <c r="L693" s="34"/>
      <c r="M693" s="168"/>
      <c r="N693" s="169"/>
      <c r="O693" s="54"/>
      <c r="P693" s="54"/>
      <c r="Q693" s="54"/>
      <c r="R693" s="54"/>
      <c r="S693" s="54"/>
      <c r="T693" s="55"/>
      <c r="U693" s="33"/>
      <c r="V693" s="33"/>
      <c r="W693" s="33"/>
      <c r="X693" s="33"/>
      <c r="Y693" s="33"/>
      <c r="Z693" s="33"/>
      <c r="AA693" s="33"/>
      <c r="AB693" s="33"/>
      <c r="AC693" s="33"/>
      <c r="AD693" s="33"/>
      <c r="AE693" s="33"/>
      <c r="AT693" s="18" t="s">
        <v>160</v>
      </c>
      <c r="AU693" s="18" t="s">
        <v>82</v>
      </c>
    </row>
    <row r="694" spans="1:65" s="13" customFormat="1" ht="11.25">
      <c r="B694" s="170"/>
      <c r="D694" s="166" t="s">
        <v>162</v>
      </c>
      <c r="E694" s="171" t="s">
        <v>3</v>
      </c>
      <c r="F694" s="172" t="s">
        <v>440</v>
      </c>
      <c r="H694" s="173">
        <v>4</v>
      </c>
      <c r="I694" s="174"/>
      <c r="L694" s="170"/>
      <c r="M694" s="175"/>
      <c r="N694" s="176"/>
      <c r="O694" s="176"/>
      <c r="P694" s="176"/>
      <c r="Q694" s="176"/>
      <c r="R694" s="176"/>
      <c r="S694" s="176"/>
      <c r="T694" s="177"/>
      <c r="AT694" s="171" t="s">
        <v>162</v>
      </c>
      <c r="AU694" s="171" t="s">
        <v>82</v>
      </c>
      <c r="AV694" s="13" t="s">
        <v>82</v>
      </c>
      <c r="AW694" s="13" t="s">
        <v>34</v>
      </c>
      <c r="AX694" s="13" t="s">
        <v>80</v>
      </c>
      <c r="AY694" s="171" t="s">
        <v>150</v>
      </c>
    </row>
    <row r="695" spans="1:65" s="2" customFormat="1" ht="16.5" customHeight="1">
      <c r="A695" s="33"/>
      <c r="B695" s="152"/>
      <c r="C695" s="153" t="s">
        <v>781</v>
      </c>
      <c r="D695" s="153" t="s">
        <v>153</v>
      </c>
      <c r="E695" s="154" t="s">
        <v>782</v>
      </c>
      <c r="F695" s="155" t="s">
        <v>783</v>
      </c>
      <c r="G695" s="156" t="s">
        <v>433</v>
      </c>
      <c r="H695" s="157">
        <v>3</v>
      </c>
      <c r="I695" s="158"/>
      <c r="J695" s="159">
        <f>ROUND(I695*H695,2)</f>
        <v>0</v>
      </c>
      <c r="K695" s="155" t="s">
        <v>157</v>
      </c>
      <c r="L695" s="34"/>
      <c r="M695" s="160" t="s">
        <v>3</v>
      </c>
      <c r="N695" s="161" t="s">
        <v>43</v>
      </c>
      <c r="O695" s="54"/>
      <c r="P695" s="162">
        <f>O695*H695</f>
        <v>0</v>
      </c>
      <c r="Q695" s="162">
        <v>0</v>
      </c>
      <c r="R695" s="162">
        <f>Q695*H695</f>
        <v>0</v>
      </c>
      <c r="S695" s="162">
        <v>8.8099999999999998E-2</v>
      </c>
      <c r="T695" s="163">
        <f>S695*H695</f>
        <v>0.26429999999999998</v>
      </c>
      <c r="U695" s="33"/>
      <c r="V695" s="33"/>
      <c r="W695" s="33"/>
      <c r="X695" s="33"/>
      <c r="Y695" s="33"/>
      <c r="Z695" s="33"/>
      <c r="AA695" s="33"/>
      <c r="AB695" s="33"/>
      <c r="AC695" s="33"/>
      <c r="AD695" s="33"/>
      <c r="AE695" s="33"/>
      <c r="AR695" s="164" t="s">
        <v>302</v>
      </c>
      <c r="AT695" s="164" t="s">
        <v>153</v>
      </c>
      <c r="AU695" s="164" t="s">
        <v>82</v>
      </c>
      <c r="AY695" s="18" t="s">
        <v>150</v>
      </c>
      <c r="BE695" s="165">
        <f>IF(N695="základní",J695,0)</f>
        <v>0</v>
      </c>
      <c r="BF695" s="165">
        <f>IF(N695="snížená",J695,0)</f>
        <v>0</v>
      </c>
      <c r="BG695" s="165">
        <f>IF(N695="zákl. přenesená",J695,0)</f>
        <v>0</v>
      </c>
      <c r="BH695" s="165">
        <f>IF(N695="sníž. přenesená",J695,0)</f>
        <v>0</v>
      </c>
      <c r="BI695" s="165">
        <f>IF(N695="nulová",J695,0)</f>
        <v>0</v>
      </c>
      <c r="BJ695" s="18" t="s">
        <v>80</v>
      </c>
      <c r="BK695" s="165">
        <f>ROUND(I695*H695,2)</f>
        <v>0</v>
      </c>
      <c r="BL695" s="18" t="s">
        <v>302</v>
      </c>
      <c r="BM695" s="164" t="s">
        <v>784</v>
      </c>
    </row>
    <row r="696" spans="1:65" s="13" customFormat="1" ht="11.25">
      <c r="B696" s="170"/>
      <c r="D696" s="166" t="s">
        <v>162</v>
      </c>
      <c r="E696" s="171" t="s">
        <v>3</v>
      </c>
      <c r="F696" s="172" t="s">
        <v>445</v>
      </c>
      <c r="H696" s="173">
        <v>3</v>
      </c>
      <c r="I696" s="174"/>
      <c r="L696" s="170"/>
      <c r="M696" s="175"/>
      <c r="N696" s="176"/>
      <c r="O696" s="176"/>
      <c r="P696" s="176"/>
      <c r="Q696" s="176"/>
      <c r="R696" s="176"/>
      <c r="S696" s="176"/>
      <c r="T696" s="177"/>
      <c r="AT696" s="171" t="s">
        <v>162</v>
      </c>
      <c r="AU696" s="171" t="s">
        <v>82</v>
      </c>
      <c r="AV696" s="13" t="s">
        <v>82</v>
      </c>
      <c r="AW696" s="13" t="s">
        <v>34</v>
      </c>
      <c r="AX696" s="13" t="s">
        <v>80</v>
      </c>
      <c r="AY696" s="171" t="s">
        <v>150</v>
      </c>
    </row>
    <row r="697" spans="1:65" s="2" customFormat="1" ht="16.5" customHeight="1">
      <c r="A697" s="33"/>
      <c r="B697" s="152"/>
      <c r="C697" s="153" t="s">
        <v>785</v>
      </c>
      <c r="D697" s="153" t="s">
        <v>153</v>
      </c>
      <c r="E697" s="154" t="s">
        <v>786</v>
      </c>
      <c r="F697" s="155" t="s">
        <v>787</v>
      </c>
      <c r="G697" s="156" t="s">
        <v>433</v>
      </c>
      <c r="H697" s="157">
        <v>3</v>
      </c>
      <c r="I697" s="158"/>
      <c r="J697" s="159">
        <f>ROUND(I697*H697,2)</f>
        <v>0</v>
      </c>
      <c r="K697" s="155" t="s">
        <v>157</v>
      </c>
      <c r="L697" s="34"/>
      <c r="M697" s="160" t="s">
        <v>3</v>
      </c>
      <c r="N697" s="161" t="s">
        <v>43</v>
      </c>
      <c r="O697" s="54"/>
      <c r="P697" s="162">
        <f>O697*H697</f>
        <v>0</v>
      </c>
      <c r="Q697" s="162">
        <v>0</v>
      </c>
      <c r="R697" s="162">
        <f>Q697*H697</f>
        <v>0</v>
      </c>
      <c r="S697" s="162">
        <v>0.1104</v>
      </c>
      <c r="T697" s="163">
        <f>S697*H697</f>
        <v>0.33119999999999999</v>
      </c>
      <c r="U697" s="33"/>
      <c r="V697" s="33"/>
      <c r="W697" s="33"/>
      <c r="X697" s="33"/>
      <c r="Y697" s="33"/>
      <c r="Z697" s="33"/>
      <c r="AA697" s="33"/>
      <c r="AB697" s="33"/>
      <c r="AC697" s="33"/>
      <c r="AD697" s="33"/>
      <c r="AE697" s="33"/>
      <c r="AR697" s="164" t="s">
        <v>302</v>
      </c>
      <c r="AT697" s="164" t="s">
        <v>153</v>
      </c>
      <c r="AU697" s="164" t="s">
        <v>82</v>
      </c>
      <c r="AY697" s="18" t="s">
        <v>150</v>
      </c>
      <c r="BE697" s="165">
        <f>IF(N697="základní",J697,0)</f>
        <v>0</v>
      </c>
      <c r="BF697" s="165">
        <f>IF(N697="snížená",J697,0)</f>
        <v>0</v>
      </c>
      <c r="BG697" s="165">
        <f>IF(N697="zákl. přenesená",J697,0)</f>
        <v>0</v>
      </c>
      <c r="BH697" s="165">
        <f>IF(N697="sníž. přenesená",J697,0)</f>
        <v>0</v>
      </c>
      <c r="BI697" s="165">
        <f>IF(N697="nulová",J697,0)</f>
        <v>0</v>
      </c>
      <c r="BJ697" s="18" t="s">
        <v>80</v>
      </c>
      <c r="BK697" s="165">
        <f>ROUND(I697*H697,2)</f>
        <v>0</v>
      </c>
      <c r="BL697" s="18" t="s">
        <v>302</v>
      </c>
      <c r="BM697" s="164" t="s">
        <v>788</v>
      </c>
    </row>
    <row r="698" spans="1:65" s="13" customFormat="1" ht="11.25">
      <c r="B698" s="170"/>
      <c r="D698" s="166" t="s">
        <v>162</v>
      </c>
      <c r="E698" s="171" t="s">
        <v>3</v>
      </c>
      <c r="F698" s="172" t="s">
        <v>445</v>
      </c>
      <c r="H698" s="173">
        <v>3</v>
      </c>
      <c r="I698" s="174"/>
      <c r="L698" s="170"/>
      <c r="M698" s="175"/>
      <c r="N698" s="176"/>
      <c r="O698" s="176"/>
      <c r="P698" s="176"/>
      <c r="Q698" s="176"/>
      <c r="R698" s="176"/>
      <c r="S698" s="176"/>
      <c r="T698" s="177"/>
      <c r="AT698" s="171" t="s">
        <v>162</v>
      </c>
      <c r="AU698" s="171" t="s">
        <v>82</v>
      </c>
      <c r="AV698" s="13" t="s">
        <v>82</v>
      </c>
      <c r="AW698" s="13" t="s">
        <v>34</v>
      </c>
      <c r="AX698" s="13" t="s">
        <v>80</v>
      </c>
      <c r="AY698" s="171" t="s">
        <v>150</v>
      </c>
    </row>
    <row r="699" spans="1:65" s="12" customFormat="1" ht="22.9" customHeight="1">
      <c r="B699" s="139"/>
      <c r="D699" s="140" t="s">
        <v>71</v>
      </c>
      <c r="E699" s="150" t="s">
        <v>789</v>
      </c>
      <c r="F699" s="150" t="s">
        <v>790</v>
      </c>
      <c r="I699" s="142"/>
      <c r="J699" s="151">
        <f>BK699</f>
        <v>0</v>
      </c>
      <c r="L699" s="139"/>
      <c r="M699" s="144"/>
      <c r="N699" s="145"/>
      <c r="O699" s="145"/>
      <c r="P699" s="146">
        <f>SUM(P700:P720)</f>
        <v>0</v>
      </c>
      <c r="Q699" s="145"/>
      <c r="R699" s="146">
        <f>SUM(R700:R720)</f>
        <v>2.8024E-2</v>
      </c>
      <c r="S699" s="145"/>
      <c r="T699" s="147">
        <f>SUM(T700:T720)</f>
        <v>1.13568</v>
      </c>
      <c r="AR699" s="140" t="s">
        <v>82</v>
      </c>
      <c r="AT699" s="148" t="s">
        <v>71</v>
      </c>
      <c r="AU699" s="148" t="s">
        <v>80</v>
      </c>
      <c r="AY699" s="140" t="s">
        <v>150</v>
      </c>
      <c r="BK699" s="149">
        <f>SUM(BK700:BK720)</f>
        <v>0</v>
      </c>
    </row>
    <row r="700" spans="1:65" s="2" customFormat="1" ht="24" customHeight="1">
      <c r="A700" s="33"/>
      <c r="B700" s="152"/>
      <c r="C700" s="153" t="s">
        <v>791</v>
      </c>
      <c r="D700" s="153" t="s">
        <v>153</v>
      </c>
      <c r="E700" s="154" t="s">
        <v>792</v>
      </c>
      <c r="F700" s="155" t="s">
        <v>793</v>
      </c>
      <c r="G700" s="156" t="s">
        <v>433</v>
      </c>
      <c r="H700" s="157">
        <v>1</v>
      </c>
      <c r="I700" s="158"/>
      <c r="J700" s="159">
        <f>ROUND(I700*H700,2)</f>
        <v>0</v>
      </c>
      <c r="K700" s="155" t="s">
        <v>3</v>
      </c>
      <c r="L700" s="34"/>
      <c r="M700" s="160" t="s">
        <v>3</v>
      </c>
      <c r="N700" s="161" t="s">
        <v>43</v>
      </c>
      <c r="O700" s="54"/>
      <c r="P700" s="162">
        <f>O700*H700</f>
        <v>0</v>
      </c>
      <c r="Q700" s="162">
        <v>0</v>
      </c>
      <c r="R700" s="162">
        <f>Q700*H700</f>
        <v>0</v>
      </c>
      <c r="S700" s="162">
        <v>0</v>
      </c>
      <c r="T700" s="163">
        <f>S700*H700</f>
        <v>0</v>
      </c>
      <c r="U700" s="33"/>
      <c r="V700" s="33"/>
      <c r="W700" s="33"/>
      <c r="X700" s="33"/>
      <c r="Y700" s="33"/>
      <c r="Z700" s="33"/>
      <c r="AA700" s="33"/>
      <c r="AB700" s="33"/>
      <c r="AC700" s="33"/>
      <c r="AD700" s="33"/>
      <c r="AE700" s="33"/>
      <c r="AR700" s="164" t="s">
        <v>302</v>
      </c>
      <c r="AT700" s="164" t="s">
        <v>153</v>
      </c>
      <c r="AU700" s="164" t="s">
        <v>82</v>
      </c>
      <c r="AY700" s="18" t="s">
        <v>150</v>
      </c>
      <c r="BE700" s="165">
        <f>IF(N700="základní",J700,0)</f>
        <v>0</v>
      </c>
      <c r="BF700" s="165">
        <f>IF(N700="snížená",J700,0)</f>
        <v>0</v>
      </c>
      <c r="BG700" s="165">
        <f>IF(N700="zákl. přenesená",J700,0)</f>
        <v>0</v>
      </c>
      <c r="BH700" s="165">
        <f>IF(N700="sníž. přenesená",J700,0)</f>
        <v>0</v>
      </c>
      <c r="BI700" s="165">
        <f>IF(N700="nulová",J700,0)</f>
        <v>0</v>
      </c>
      <c r="BJ700" s="18" t="s">
        <v>80</v>
      </c>
      <c r="BK700" s="165">
        <f>ROUND(I700*H700,2)</f>
        <v>0</v>
      </c>
      <c r="BL700" s="18" t="s">
        <v>302</v>
      </c>
      <c r="BM700" s="164" t="s">
        <v>794</v>
      </c>
    </row>
    <row r="701" spans="1:65" s="13" customFormat="1" ht="11.25">
      <c r="B701" s="170"/>
      <c r="D701" s="166" t="s">
        <v>162</v>
      </c>
      <c r="E701" s="171" t="s">
        <v>3</v>
      </c>
      <c r="F701" s="172" t="s">
        <v>795</v>
      </c>
      <c r="H701" s="173">
        <v>1</v>
      </c>
      <c r="I701" s="174"/>
      <c r="L701" s="170"/>
      <c r="M701" s="175"/>
      <c r="N701" s="176"/>
      <c r="O701" s="176"/>
      <c r="P701" s="176"/>
      <c r="Q701" s="176"/>
      <c r="R701" s="176"/>
      <c r="S701" s="176"/>
      <c r="T701" s="177"/>
      <c r="AT701" s="171" t="s">
        <v>162</v>
      </c>
      <c r="AU701" s="171" t="s">
        <v>82</v>
      </c>
      <c r="AV701" s="13" t="s">
        <v>82</v>
      </c>
      <c r="AW701" s="13" t="s">
        <v>34</v>
      </c>
      <c r="AX701" s="13" t="s">
        <v>80</v>
      </c>
      <c r="AY701" s="171" t="s">
        <v>150</v>
      </c>
    </row>
    <row r="702" spans="1:65" s="2" customFormat="1" ht="24" customHeight="1">
      <c r="A702" s="33"/>
      <c r="B702" s="152"/>
      <c r="C702" s="153" t="s">
        <v>796</v>
      </c>
      <c r="D702" s="153" t="s">
        <v>153</v>
      </c>
      <c r="E702" s="154" t="s">
        <v>797</v>
      </c>
      <c r="F702" s="155" t="s">
        <v>798</v>
      </c>
      <c r="G702" s="156" t="s">
        <v>200</v>
      </c>
      <c r="H702" s="157">
        <v>1.68</v>
      </c>
      <c r="I702" s="158"/>
      <c r="J702" s="159">
        <f>ROUND(I702*H702,2)</f>
        <v>0</v>
      </c>
      <c r="K702" s="155" t="s">
        <v>157</v>
      </c>
      <c r="L702" s="34"/>
      <c r="M702" s="160" t="s">
        <v>3</v>
      </c>
      <c r="N702" s="161" t="s">
        <v>43</v>
      </c>
      <c r="O702" s="54"/>
      <c r="P702" s="162">
        <f>O702*H702</f>
        <v>0</v>
      </c>
      <c r="Q702" s="162">
        <v>0</v>
      </c>
      <c r="R702" s="162">
        <f>Q702*H702</f>
        <v>0</v>
      </c>
      <c r="S702" s="162">
        <v>0</v>
      </c>
      <c r="T702" s="163">
        <f>S702*H702</f>
        <v>0</v>
      </c>
      <c r="U702" s="33"/>
      <c r="V702" s="33"/>
      <c r="W702" s="33"/>
      <c r="X702" s="33"/>
      <c r="Y702" s="33"/>
      <c r="Z702" s="33"/>
      <c r="AA702" s="33"/>
      <c r="AB702" s="33"/>
      <c r="AC702" s="33"/>
      <c r="AD702" s="33"/>
      <c r="AE702" s="33"/>
      <c r="AR702" s="164" t="s">
        <v>302</v>
      </c>
      <c r="AT702" s="164" t="s">
        <v>153</v>
      </c>
      <c r="AU702" s="164" t="s">
        <v>82</v>
      </c>
      <c r="AY702" s="18" t="s">
        <v>150</v>
      </c>
      <c r="BE702" s="165">
        <f>IF(N702="základní",J702,0)</f>
        <v>0</v>
      </c>
      <c r="BF702" s="165">
        <f>IF(N702="snížená",J702,0)</f>
        <v>0</v>
      </c>
      <c r="BG702" s="165">
        <f>IF(N702="zákl. přenesená",J702,0)</f>
        <v>0</v>
      </c>
      <c r="BH702" s="165">
        <f>IF(N702="sníž. přenesená",J702,0)</f>
        <v>0</v>
      </c>
      <c r="BI702" s="165">
        <f>IF(N702="nulová",J702,0)</f>
        <v>0</v>
      </c>
      <c r="BJ702" s="18" t="s">
        <v>80</v>
      </c>
      <c r="BK702" s="165">
        <f>ROUND(I702*H702,2)</f>
        <v>0</v>
      </c>
      <c r="BL702" s="18" t="s">
        <v>302</v>
      </c>
      <c r="BM702" s="164" t="s">
        <v>799</v>
      </c>
    </row>
    <row r="703" spans="1:65" s="2" customFormat="1" ht="68.25">
      <c r="A703" s="33"/>
      <c r="B703" s="34"/>
      <c r="C703" s="33"/>
      <c r="D703" s="166" t="s">
        <v>160</v>
      </c>
      <c r="E703" s="33"/>
      <c r="F703" s="167" t="s">
        <v>800</v>
      </c>
      <c r="G703" s="33"/>
      <c r="H703" s="33"/>
      <c r="I703" s="92"/>
      <c r="J703" s="33"/>
      <c r="K703" s="33"/>
      <c r="L703" s="34"/>
      <c r="M703" s="168"/>
      <c r="N703" s="169"/>
      <c r="O703" s="54"/>
      <c r="P703" s="54"/>
      <c r="Q703" s="54"/>
      <c r="R703" s="54"/>
      <c r="S703" s="54"/>
      <c r="T703" s="55"/>
      <c r="U703" s="33"/>
      <c r="V703" s="33"/>
      <c r="W703" s="33"/>
      <c r="X703" s="33"/>
      <c r="Y703" s="33"/>
      <c r="Z703" s="33"/>
      <c r="AA703" s="33"/>
      <c r="AB703" s="33"/>
      <c r="AC703" s="33"/>
      <c r="AD703" s="33"/>
      <c r="AE703" s="33"/>
      <c r="AT703" s="18" t="s">
        <v>160</v>
      </c>
      <c r="AU703" s="18" t="s">
        <v>82</v>
      </c>
    </row>
    <row r="704" spans="1:65" s="13" customFormat="1" ht="11.25">
      <c r="B704" s="170"/>
      <c r="D704" s="166" t="s">
        <v>162</v>
      </c>
      <c r="E704" s="171" t="s">
        <v>3</v>
      </c>
      <c r="F704" s="172" t="s">
        <v>801</v>
      </c>
      <c r="H704" s="173">
        <v>1.68</v>
      </c>
      <c r="I704" s="174"/>
      <c r="L704" s="170"/>
      <c r="M704" s="175"/>
      <c r="N704" s="176"/>
      <c r="O704" s="176"/>
      <c r="P704" s="176"/>
      <c r="Q704" s="176"/>
      <c r="R704" s="176"/>
      <c r="S704" s="176"/>
      <c r="T704" s="177"/>
      <c r="AT704" s="171" t="s">
        <v>162</v>
      </c>
      <c r="AU704" s="171" t="s">
        <v>82</v>
      </c>
      <c r="AV704" s="13" t="s">
        <v>82</v>
      </c>
      <c r="AW704" s="13" t="s">
        <v>34</v>
      </c>
      <c r="AX704" s="13" t="s">
        <v>80</v>
      </c>
      <c r="AY704" s="171" t="s">
        <v>150</v>
      </c>
    </row>
    <row r="705" spans="1:65" s="2" customFormat="1" ht="16.5" customHeight="1">
      <c r="A705" s="33"/>
      <c r="B705" s="152"/>
      <c r="C705" s="178" t="s">
        <v>802</v>
      </c>
      <c r="D705" s="178" t="s">
        <v>170</v>
      </c>
      <c r="E705" s="179" t="s">
        <v>803</v>
      </c>
      <c r="F705" s="180" t="s">
        <v>804</v>
      </c>
      <c r="G705" s="181" t="s">
        <v>200</v>
      </c>
      <c r="H705" s="182">
        <v>1.68</v>
      </c>
      <c r="I705" s="183"/>
      <c r="J705" s="184">
        <f>ROUND(I705*H705,2)</f>
        <v>0</v>
      </c>
      <c r="K705" s="180" t="s">
        <v>157</v>
      </c>
      <c r="L705" s="185"/>
      <c r="M705" s="186" t="s">
        <v>3</v>
      </c>
      <c r="N705" s="187" t="s">
        <v>43</v>
      </c>
      <c r="O705" s="54"/>
      <c r="P705" s="162">
        <f>O705*H705</f>
        <v>0</v>
      </c>
      <c r="Q705" s="162">
        <v>1.6E-2</v>
      </c>
      <c r="R705" s="162">
        <f>Q705*H705</f>
        <v>2.6880000000000001E-2</v>
      </c>
      <c r="S705" s="162">
        <v>0</v>
      </c>
      <c r="T705" s="163">
        <f>S705*H705</f>
        <v>0</v>
      </c>
      <c r="U705" s="33"/>
      <c r="V705" s="33"/>
      <c r="W705" s="33"/>
      <c r="X705" s="33"/>
      <c r="Y705" s="33"/>
      <c r="Z705" s="33"/>
      <c r="AA705" s="33"/>
      <c r="AB705" s="33"/>
      <c r="AC705" s="33"/>
      <c r="AD705" s="33"/>
      <c r="AE705" s="33"/>
      <c r="AR705" s="164" t="s">
        <v>409</v>
      </c>
      <c r="AT705" s="164" t="s">
        <v>170</v>
      </c>
      <c r="AU705" s="164" t="s">
        <v>82</v>
      </c>
      <c r="AY705" s="18" t="s">
        <v>150</v>
      </c>
      <c r="BE705" s="165">
        <f>IF(N705="základní",J705,0)</f>
        <v>0</v>
      </c>
      <c r="BF705" s="165">
        <f>IF(N705="snížená",J705,0)</f>
        <v>0</v>
      </c>
      <c r="BG705" s="165">
        <f>IF(N705="zákl. přenesená",J705,0)</f>
        <v>0</v>
      </c>
      <c r="BH705" s="165">
        <f>IF(N705="sníž. přenesená",J705,0)</f>
        <v>0</v>
      </c>
      <c r="BI705" s="165">
        <f>IF(N705="nulová",J705,0)</f>
        <v>0</v>
      </c>
      <c r="BJ705" s="18" t="s">
        <v>80</v>
      </c>
      <c r="BK705" s="165">
        <f>ROUND(I705*H705,2)</f>
        <v>0</v>
      </c>
      <c r="BL705" s="18" t="s">
        <v>302</v>
      </c>
      <c r="BM705" s="164" t="s">
        <v>805</v>
      </c>
    </row>
    <row r="706" spans="1:65" s="2" customFormat="1" ht="24" customHeight="1">
      <c r="A706" s="33"/>
      <c r="B706" s="152"/>
      <c r="C706" s="153" t="s">
        <v>806</v>
      </c>
      <c r="D706" s="153" t="s">
        <v>153</v>
      </c>
      <c r="E706" s="154" t="s">
        <v>807</v>
      </c>
      <c r="F706" s="155" t="s">
        <v>808</v>
      </c>
      <c r="G706" s="156" t="s">
        <v>216</v>
      </c>
      <c r="H706" s="157">
        <v>5.2</v>
      </c>
      <c r="I706" s="158"/>
      <c r="J706" s="159">
        <f>ROUND(I706*H706,2)</f>
        <v>0</v>
      </c>
      <c r="K706" s="155" t="s">
        <v>157</v>
      </c>
      <c r="L706" s="34"/>
      <c r="M706" s="160" t="s">
        <v>3</v>
      </c>
      <c r="N706" s="161" t="s">
        <v>43</v>
      </c>
      <c r="O706" s="54"/>
      <c r="P706" s="162">
        <f>O706*H706</f>
        <v>0</v>
      </c>
      <c r="Q706" s="162">
        <v>0</v>
      </c>
      <c r="R706" s="162">
        <f>Q706*H706</f>
        <v>0</v>
      </c>
      <c r="S706" s="162">
        <v>0</v>
      </c>
      <c r="T706" s="163">
        <f>S706*H706</f>
        <v>0</v>
      </c>
      <c r="U706" s="33"/>
      <c r="V706" s="33"/>
      <c r="W706" s="33"/>
      <c r="X706" s="33"/>
      <c r="Y706" s="33"/>
      <c r="Z706" s="33"/>
      <c r="AA706" s="33"/>
      <c r="AB706" s="33"/>
      <c r="AC706" s="33"/>
      <c r="AD706" s="33"/>
      <c r="AE706" s="33"/>
      <c r="AR706" s="164" t="s">
        <v>302</v>
      </c>
      <c r="AT706" s="164" t="s">
        <v>153</v>
      </c>
      <c r="AU706" s="164" t="s">
        <v>82</v>
      </c>
      <c r="AY706" s="18" t="s">
        <v>150</v>
      </c>
      <c r="BE706" s="165">
        <f>IF(N706="základní",J706,0)</f>
        <v>0</v>
      </c>
      <c r="BF706" s="165">
        <f>IF(N706="snížená",J706,0)</f>
        <v>0</v>
      </c>
      <c r="BG706" s="165">
        <f>IF(N706="zákl. přenesená",J706,0)</f>
        <v>0</v>
      </c>
      <c r="BH706" s="165">
        <f>IF(N706="sníž. přenesená",J706,0)</f>
        <v>0</v>
      </c>
      <c r="BI706" s="165">
        <f>IF(N706="nulová",J706,0)</f>
        <v>0</v>
      </c>
      <c r="BJ706" s="18" t="s">
        <v>80</v>
      </c>
      <c r="BK706" s="165">
        <f>ROUND(I706*H706,2)</f>
        <v>0</v>
      </c>
      <c r="BL706" s="18" t="s">
        <v>302</v>
      </c>
      <c r="BM706" s="164" t="s">
        <v>809</v>
      </c>
    </row>
    <row r="707" spans="1:65" s="2" customFormat="1" ht="68.25">
      <c r="A707" s="33"/>
      <c r="B707" s="34"/>
      <c r="C707" s="33"/>
      <c r="D707" s="166" t="s">
        <v>160</v>
      </c>
      <c r="E707" s="33"/>
      <c r="F707" s="167" t="s">
        <v>800</v>
      </c>
      <c r="G707" s="33"/>
      <c r="H707" s="33"/>
      <c r="I707" s="92"/>
      <c r="J707" s="33"/>
      <c r="K707" s="33"/>
      <c r="L707" s="34"/>
      <c r="M707" s="168"/>
      <c r="N707" s="169"/>
      <c r="O707" s="54"/>
      <c r="P707" s="54"/>
      <c r="Q707" s="54"/>
      <c r="R707" s="54"/>
      <c r="S707" s="54"/>
      <c r="T707" s="55"/>
      <c r="U707" s="33"/>
      <c r="V707" s="33"/>
      <c r="W707" s="33"/>
      <c r="X707" s="33"/>
      <c r="Y707" s="33"/>
      <c r="Z707" s="33"/>
      <c r="AA707" s="33"/>
      <c r="AB707" s="33"/>
      <c r="AC707" s="33"/>
      <c r="AD707" s="33"/>
      <c r="AE707" s="33"/>
      <c r="AT707" s="18" t="s">
        <v>160</v>
      </c>
      <c r="AU707" s="18" t="s">
        <v>82</v>
      </c>
    </row>
    <row r="708" spans="1:65" s="13" customFormat="1" ht="11.25">
      <c r="B708" s="170"/>
      <c r="D708" s="166" t="s">
        <v>162</v>
      </c>
      <c r="E708" s="171" t="s">
        <v>3</v>
      </c>
      <c r="F708" s="172" t="s">
        <v>810</v>
      </c>
      <c r="H708" s="173">
        <v>5.2</v>
      </c>
      <c r="I708" s="174"/>
      <c r="L708" s="170"/>
      <c r="M708" s="175"/>
      <c r="N708" s="176"/>
      <c r="O708" s="176"/>
      <c r="P708" s="176"/>
      <c r="Q708" s="176"/>
      <c r="R708" s="176"/>
      <c r="S708" s="176"/>
      <c r="T708" s="177"/>
      <c r="AT708" s="171" t="s">
        <v>162</v>
      </c>
      <c r="AU708" s="171" t="s">
        <v>82</v>
      </c>
      <c r="AV708" s="13" t="s">
        <v>82</v>
      </c>
      <c r="AW708" s="13" t="s">
        <v>34</v>
      </c>
      <c r="AX708" s="13" t="s">
        <v>80</v>
      </c>
      <c r="AY708" s="171" t="s">
        <v>150</v>
      </c>
    </row>
    <row r="709" spans="1:65" s="2" customFormat="1" ht="16.5" customHeight="1">
      <c r="A709" s="33"/>
      <c r="B709" s="152"/>
      <c r="C709" s="178" t="s">
        <v>811</v>
      </c>
      <c r="D709" s="178" t="s">
        <v>170</v>
      </c>
      <c r="E709" s="179" t="s">
        <v>812</v>
      </c>
      <c r="F709" s="180" t="s">
        <v>813</v>
      </c>
      <c r="G709" s="181" t="s">
        <v>216</v>
      </c>
      <c r="H709" s="182">
        <v>5.72</v>
      </c>
      <c r="I709" s="183"/>
      <c r="J709" s="184">
        <f>ROUND(I709*H709,2)</f>
        <v>0</v>
      </c>
      <c r="K709" s="180" t="s">
        <v>157</v>
      </c>
      <c r="L709" s="185"/>
      <c r="M709" s="186" t="s">
        <v>3</v>
      </c>
      <c r="N709" s="187" t="s">
        <v>43</v>
      </c>
      <c r="O709" s="54"/>
      <c r="P709" s="162">
        <f>O709*H709</f>
        <v>0</v>
      </c>
      <c r="Q709" s="162">
        <v>2.0000000000000001E-4</v>
      </c>
      <c r="R709" s="162">
        <f>Q709*H709</f>
        <v>1.1440000000000001E-3</v>
      </c>
      <c r="S709" s="162">
        <v>0</v>
      </c>
      <c r="T709" s="163">
        <f>S709*H709</f>
        <v>0</v>
      </c>
      <c r="U709" s="33"/>
      <c r="V709" s="33"/>
      <c r="W709" s="33"/>
      <c r="X709" s="33"/>
      <c r="Y709" s="33"/>
      <c r="Z709" s="33"/>
      <c r="AA709" s="33"/>
      <c r="AB709" s="33"/>
      <c r="AC709" s="33"/>
      <c r="AD709" s="33"/>
      <c r="AE709" s="33"/>
      <c r="AR709" s="164" t="s">
        <v>409</v>
      </c>
      <c r="AT709" s="164" t="s">
        <v>170</v>
      </c>
      <c r="AU709" s="164" t="s">
        <v>82</v>
      </c>
      <c r="AY709" s="18" t="s">
        <v>150</v>
      </c>
      <c r="BE709" s="165">
        <f>IF(N709="základní",J709,0)</f>
        <v>0</v>
      </c>
      <c r="BF709" s="165">
        <f>IF(N709="snížená",J709,0)</f>
        <v>0</v>
      </c>
      <c r="BG709" s="165">
        <f>IF(N709="zákl. přenesená",J709,0)</f>
        <v>0</v>
      </c>
      <c r="BH709" s="165">
        <f>IF(N709="sníž. přenesená",J709,0)</f>
        <v>0</v>
      </c>
      <c r="BI709" s="165">
        <f>IF(N709="nulová",J709,0)</f>
        <v>0</v>
      </c>
      <c r="BJ709" s="18" t="s">
        <v>80</v>
      </c>
      <c r="BK709" s="165">
        <f>ROUND(I709*H709,2)</f>
        <v>0</v>
      </c>
      <c r="BL709" s="18" t="s">
        <v>302</v>
      </c>
      <c r="BM709" s="164" t="s">
        <v>814</v>
      </c>
    </row>
    <row r="710" spans="1:65" s="13" customFormat="1" ht="11.25">
      <c r="B710" s="170"/>
      <c r="D710" s="166" t="s">
        <v>162</v>
      </c>
      <c r="E710" s="171" t="s">
        <v>3</v>
      </c>
      <c r="F710" s="172" t="s">
        <v>815</v>
      </c>
      <c r="H710" s="173">
        <v>5.72</v>
      </c>
      <c r="I710" s="174"/>
      <c r="L710" s="170"/>
      <c r="M710" s="175"/>
      <c r="N710" s="176"/>
      <c r="O710" s="176"/>
      <c r="P710" s="176"/>
      <c r="Q710" s="176"/>
      <c r="R710" s="176"/>
      <c r="S710" s="176"/>
      <c r="T710" s="177"/>
      <c r="AT710" s="171" t="s">
        <v>162</v>
      </c>
      <c r="AU710" s="171" t="s">
        <v>82</v>
      </c>
      <c r="AV710" s="13" t="s">
        <v>82</v>
      </c>
      <c r="AW710" s="13" t="s">
        <v>34</v>
      </c>
      <c r="AX710" s="13" t="s">
        <v>80</v>
      </c>
      <c r="AY710" s="171" t="s">
        <v>150</v>
      </c>
    </row>
    <row r="711" spans="1:65" s="2" customFormat="1" ht="16.5" customHeight="1">
      <c r="A711" s="33"/>
      <c r="B711" s="152"/>
      <c r="C711" s="153" t="s">
        <v>816</v>
      </c>
      <c r="D711" s="153" t="s">
        <v>153</v>
      </c>
      <c r="E711" s="154" t="s">
        <v>817</v>
      </c>
      <c r="F711" s="155" t="s">
        <v>818</v>
      </c>
      <c r="G711" s="156" t="s">
        <v>200</v>
      </c>
      <c r="H711" s="157">
        <v>189.28</v>
      </c>
      <c r="I711" s="158"/>
      <c r="J711" s="159">
        <f>ROUND(I711*H711,2)</f>
        <v>0</v>
      </c>
      <c r="K711" s="155" t="s">
        <v>157</v>
      </c>
      <c r="L711" s="34"/>
      <c r="M711" s="160" t="s">
        <v>3</v>
      </c>
      <c r="N711" s="161" t="s">
        <v>43</v>
      </c>
      <c r="O711" s="54"/>
      <c r="P711" s="162">
        <f>O711*H711</f>
        <v>0</v>
      </c>
      <c r="Q711" s="162">
        <v>0</v>
      </c>
      <c r="R711" s="162">
        <f>Q711*H711</f>
        <v>0</v>
      </c>
      <c r="S711" s="162">
        <v>4.0000000000000001E-3</v>
      </c>
      <c r="T711" s="163">
        <f>S711*H711</f>
        <v>0.75712000000000002</v>
      </c>
      <c r="U711" s="33"/>
      <c r="V711" s="33"/>
      <c r="W711" s="33"/>
      <c r="X711" s="33"/>
      <c r="Y711" s="33"/>
      <c r="Z711" s="33"/>
      <c r="AA711" s="33"/>
      <c r="AB711" s="33"/>
      <c r="AC711" s="33"/>
      <c r="AD711" s="33"/>
      <c r="AE711" s="33"/>
      <c r="AR711" s="164" t="s">
        <v>302</v>
      </c>
      <c r="AT711" s="164" t="s">
        <v>153</v>
      </c>
      <c r="AU711" s="164" t="s">
        <v>82</v>
      </c>
      <c r="AY711" s="18" t="s">
        <v>150</v>
      </c>
      <c r="BE711" s="165">
        <f>IF(N711="základní",J711,0)</f>
        <v>0</v>
      </c>
      <c r="BF711" s="165">
        <f>IF(N711="snížená",J711,0)</f>
        <v>0</v>
      </c>
      <c r="BG711" s="165">
        <f>IF(N711="zákl. přenesená",J711,0)</f>
        <v>0</v>
      </c>
      <c r="BH711" s="165">
        <f>IF(N711="sníž. přenesená",J711,0)</f>
        <v>0</v>
      </c>
      <c r="BI711" s="165">
        <f>IF(N711="nulová",J711,0)</f>
        <v>0</v>
      </c>
      <c r="BJ711" s="18" t="s">
        <v>80</v>
      </c>
      <c r="BK711" s="165">
        <f>ROUND(I711*H711,2)</f>
        <v>0</v>
      </c>
      <c r="BL711" s="18" t="s">
        <v>302</v>
      </c>
      <c r="BM711" s="164" t="s">
        <v>819</v>
      </c>
    </row>
    <row r="712" spans="1:65" s="13" customFormat="1" ht="22.5">
      <c r="B712" s="170"/>
      <c r="D712" s="166" t="s">
        <v>162</v>
      </c>
      <c r="E712" s="171" t="s">
        <v>3</v>
      </c>
      <c r="F712" s="172" t="s">
        <v>820</v>
      </c>
      <c r="H712" s="173">
        <v>189.28</v>
      </c>
      <c r="I712" s="174"/>
      <c r="L712" s="170"/>
      <c r="M712" s="175"/>
      <c r="N712" s="176"/>
      <c r="O712" s="176"/>
      <c r="P712" s="176"/>
      <c r="Q712" s="176"/>
      <c r="R712" s="176"/>
      <c r="S712" s="176"/>
      <c r="T712" s="177"/>
      <c r="AT712" s="171" t="s">
        <v>162</v>
      </c>
      <c r="AU712" s="171" t="s">
        <v>82</v>
      </c>
      <c r="AV712" s="13" t="s">
        <v>82</v>
      </c>
      <c r="AW712" s="13" t="s">
        <v>34</v>
      </c>
      <c r="AX712" s="13" t="s">
        <v>80</v>
      </c>
      <c r="AY712" s="171" t="s">
        <v>150</v>
      </c>
    </row>
    <row r="713" spans="1:65" s="2" customFormat="1" ht="16.5" customHeight="1">
      <c r="A713" s="33"/>
      <c r="B713" s="152"/>
      <c r="C713" s="153" t="s">
        <v>821</v>
      </c>
      <c r="D713" s="153" t="s">
        <v>153</v>
      </c>
      <c r="E713" s="154" t="s">
        <v>822</v>
      </c>
      <c r="F713" s="155" t="s">
        <v>823</v>
      </c>
      <c r="G713" s="156" t="s">
        <v>200</v>
      </c>
      <c r="H713" s="157">
        <v>189.28</v>
      </c>
      <c r="I713" s="158"/>
      <c r="J713" s="159">
        <f>ROUND(I713*H713,2)</f>
        <v>0</v>
      </c>
      <c r="K713" s="155" t="s">
        <v>157</v>
      </c>
      <c r="L713" s="34"/>
      <c r="M713" s="160" t="s">
        <v>3</v>
      </c>
      <c r="N713" s="161" t="s">
        <v>43</v>
      </c>
      <c r="O713" s="54"/>
      <c r="P713" s="162">
        <f>O713*H713</f>
        <v>0</v>
      </c>
      <c r="Q713" s="162">
        <v>0</v>
      </c>
      <c r="R713" s="162">
        <f>Q713*H713</f>
        <v>0</v>
      </c>
      <c r="S713" s="162">
        <v>2E-3</v>
      </c>
      <c r="T713" s="163">
        <f>S713*H713</f>
        <v>0.37856000000000001</v>
      </c>
      <c r="U713" s="33"/>
      <c r="V713" s="33"/>
      <c r="W713" s="33"/>
      <c r="X713" s="33"/>
      <c r="Y713" s="33"/>
      <c r="Z713" s="33"/>
      <c r="AA713" s="33"/>
      <c r="AB713" s="33"/>
      <c r="AC713" s="33"/>
      <c r="AD713" s="33"/>
      <c r="AE713" s="33"/>
      <c r="AR713" s="164" t="s">
        <v>302</v>
      </c>
      <c r="AT713" s="164" t="s">
        <v>153</v>
      </c>
      <c r="AU713" s="164" t="s">
        <v>82</v>
      </c>
      <c r="AY713" s="18" t="s">
        <v>150</v>
      </c>
      <c r="BE713" s="165">
        <f>IF(N713="základní",J713,0)</f>
        <v>0</v>
      </c>
      <c r="BF713" s="165">
        <f>IF(N713="snížená",J713,0)</f>
        <v>0</v>
      </c>
      <c r="BG713" s="165">
        <f>IF(N713="zákl. přenesená",J713,0)</f>
        <v>0</v>
      </c>
      <c r="BH713" s="165">
        <f>IF(N713="sníž. přenesená",J713,0)</f>
        <v>0</v>
      </c>
      <c r="BI713" s="165">
        <f>IF(N713="nulová",J713,0)</f>
        <v>0</v>
      </c>
      <c r="BJ713" s="18" t="s">
        <v>80</v>
      </c>
      <c r="BK713" s="165">
        <f>ROUND(I713*H713,2)</f>
        <v>0</v>
      </c>
      <c r="BL713" s="18" t="s">
        <v>302</v>
      </c>
      <c r="BM713" s="164" t="s">
        <v>824</v>
      </c>
    </row>
    <row r="714" spans="1:65" s="13" customFormat="1" ht="22.5">
      <c r="B714" s="170"/>
      <c r="D714" s="166" t="s">
        <v>162</v>
      </c>
      <c r="E714" s="171" t="s">
        <v>3</v>
      </c>
      <c r="F714" s="172" t="s">
        <v>820</v>
      </c>
      <c r="H714" s="173">
        <v>189.28</v>
      </c>
      <c r="I714" s="174"/>
      <c r="L714" s="170"/>
      <c r="M714" s="175"/>
      <c r="N714" s="176"/>
      <c r="O714" s="176"/>
      <c r="P714" s="176"/>
      <c r="Q714" s="176"/>
      <c r="R714" s="176"/>
      <c r="S714" s="176"/>
      <c r="T714" s="177"/>
      <c r="AT714" s="171" t="s">
        <v>162</v>
      </c>
      <c r="AU714" s="171" t="s">
        <v>82</v>
      </c>
      <c r="AV714" s="13" t="s">
        <v>82</v>
      </c>
      <c r="AW714" s="13" t="s">
        <v>34</v>
      </c>
      <c r="AX714" s="13" t="s">
        <v>80</v>
      </c>
      <c r="AY714" s="171" t="s">
        <v>150</v>
      </c>
    </row>
    <row r="715" spans="1:65" s="2" customFormat="1" ht="24" customHeight="1">
      <c r="A715" s="33"/>
      <c r="B715" s="152"/>
      <c r="C715" s="153" t="s">
        <v>825</v>
      </c>
      <c r="D715" s="153" t="s">
        <v>153</v>
      </c>
      <c r="E715" s="154" t="s">
        <v>826</v>
      </c>
      <c r="F715" s="155" t="s">
        <v>827</v>
      </c>
      <c r="G715" s="156" t="s">
        <v>433</v>
      </c>
      <c r="H715" s="157">
        <v>6</v>
      </c>
      <c r="I715" s="158"/>
      <c r="J715" s="159">
        <f>ROUND(I715*H715,2)</f>
        <v>0</v>
      </c>
      <c r="K715" s="155" t="s">
        <v>3</v>
      </c>
      <c r="L715" s="34"/>
      <c r="M715" s="160" t="s">
        <v>3</v>
      </c>
      <c r="N715" s="161" t="s">
        <v>43</v>
      </c>
      <c r="O715" s="54"/>
      <c r="P715" s="162">
        <f>O715*H715</f>
        <v>0</v>
      </c>
      <c r="Q715" s="162">
        <v>0</v>
      </c>
      <c r="R715" s="162">
        <f>Q715*H715</f>
        <v>0</v>
      </c>
      <c r="S715" s="162">
        <v>0</v>
      </c>
      <c r="T715" s="163">
        <f>S715*H715</f>
        <v>0</v>
      </c>
      <c r="U715" s="33"/>
      <c r="V715" s="33"/>
      <c r="W715" s="33"/>
      <c r="X715" s="33"/>
      <c r="Y715" s="33"/>
      <c r="Z715" s="33"/>
      <c r="AA715" s="33"/>
      <c r="AB715" s="33"/>
      <c r="AC715" s="33"/>
      <c r="AD715" s="33"/>
      <c r="AE715" s="33"/>
      <c r="AR715" s="164" t="s">
        <v>302</v>
      </c>
      <c r="AT715" s="164" t="s">
        <v>153</v>
      </c>
      <c r="AU715" s="164" t="s">
        <v>82</v>
      </c>
      <c r="AY715" s="18" t="s">
        <v>150</v>
      </c>
      <c r="BE715" s="165">
        <f>IF(N715="základní",J715,0)</f>
        <v>0</v>
      </c>
      <c r="BF715" s="165">
        <f>IF(N715="snížená",J715,0)</f>
        <v>0</v>
      </c>
      <c r="BG715" s="165">
        <f>IF(N715="zákl. přenesená",J715,0)</f>
        <v>0</v>
      </c>
      <c r="BH715" s="165">
        <f>IF(N715="sníž. přenesená",J715,0)</f>
        <v>0</v>
      </c>
      <c r="BI715" s="165">
        <f>IF(N715="nulová",J715,0)</f>
        <v>0</v>
      </c>
      <c r="BJ715" s="18" t="s">
        <v>80</v>
      </c>
      <c r="BK715" s="165">
        <f>ROUND(I715*H715,2)</f>
        <v>0</v>
      </c>
      <c r="BL715" s="18" t="s">
        <v>302</v>
      </c>
      <c r="BM715" s="164" t="s">
        <v>828</v>
      </c>
    </row>
    <row r="716" spans="1:65" s="13" customFormat="1" ht="11.25">
      <c r="B716" s="170"/>
      <c r="D716" s="166" t="s">
        <v>162</v>
      </c>
      <c r="E716" s="171" t="s">
        <v>3</v>
      </c>
      <c r="F716" s="172" t="s">
        <v>829</v>
      </c>
      <c r="H716" s="173">
        <v>6</v>
      </c>
      <c r="I716" s="174"/>
      <c r="L716" s="170"/>
      <c r="M716" s="175"/>
      <c r="N716" s="176"/>
      <c r="O716" s="176"/>
      <c r="P716" s="176"/>
      <c r="Q716" s="176"/>
      <c r="R716" s="176"/>
      <c r="S716" s="176"/>
      <c r="T716" s="177"/>
      <c r="AT716" s="171" t="s">
        <v>162</v>
      </c>
      <c r="AU716" s="171" t="s">
        <v>82</v>
      </c>
      <c r="AV716" s="13" t="s">
        <v>82</v>
      </c>
      <c r="AW716" s="13" t="s">
        <v>34</v>
      </c>
      <c r="AX716" s="13" t="s">
        <v>80</v>
      </c>
      <c r="AY716" s="171" t="s">
        <v>150</v>
      </c>
    </row>
    <row r="717" spans="1:65" s="2" customFormat="1" ht="36" customHeight="1">
      <c r="A717" s="33"/>
      <c r="B717" s="152"/>
      <c r="C717" s="153" t="s">
        <v>830</v>
      </c>
      <c r="D717" s="153" t="s">
        <v>153</v>
      </c>
      <c r="E717" s="154" t="s">
        <v>831</v>
      </c>
      <c r="F717" s="155" t="s">
        <v>832</v>
      </c>
      <c r="G717" s="156" t="s">
        <v>166</v>
      </c>
      <c r="H717" s="157">
        <v>2.8000000000000001E-2</v>
      </c>
      <c r="I717" s="158"/>
      <c r="J717" s="159">
        <f>ROUND(I717*H717,2)</f>
        <v>0</v>
      </c>
      <c r="K717" s="155" t="s">
        <v>157</v>
      </c>
      <c r="L717" s="34"/>
      <c r="M717" s="160" t="s">
        <v>3</v>
      </c>
      <c r="N717" s="161" t="s">
        <v>43</v>
      </c>
      <c r="O717" s="54"/>
      <c r="P717" s="162">
        <f>O717*H717</f>
        <v>0</v>
      </c>
      <c r="Q717" s="162">
        <v>0</v>
      </c>
      <c r="R717" s="162">
        <f>Q717*H717</f>
        <v>0</v>
      </c>
      <c r="S717" s="162">
        <v>0</v>
      </c>
      <c r="T717" s="163">
        <f>S717*H717</f>
        <v>0</v>
      </c>
      <c r="U717" s="33"/>
      <c r="V717" s="33"/>
      <c r="W717" s="33"/>
      <c r="X717" s="33"/>
      <c r="Y717" s="33"/>
      <c r="Z717" s="33"/>
      <c r="AA717" s="33"/>
      <c r="AB717" s="33"/>
      <c r="AC717" s="33"/>
      <c r="AD717" s="33"/>
      <c r="AE717" s="33"/>
      <c r="AR717" s="164" t="s">
        <v>302</v>
      </c>
      <c r="AT717" s="164" t="s">
        <v>153</v>
      </c>
      <c r="AU717" s="164" t="s">
        <v>82</v>
      </c>
      <c r="AY717" s="18" t="s">
        <v>150</v>
      </c>
      <c r="BE717" s="165">
        <f>IF(N717="základní",J717,0)</f>
        <v>0</v>
      </c>
      <c r="BF717" s="165">
        <f>IF(N717="snížená",J717,0)</f>
        <v>0</v>
      </c>
      <c r="BG717" s="165">
        <f>IF(N717="zákl. přenesená",J717,0)</f>
        <v>0</v>
      </c>
      <c r="BH717" s="165">
        <f>IF(N717="sníž. přenesená",J717,0)</f>
        <v>0</v>
      </c>
      <c r="BI717" s="165">
        <f>IF(N717="nulová",J717,0)</f>
        <v>0</v>
      </c>
      <c r="BJ717" s="18" t="s">
        <v>80</v>
      </c>
      <c r="BK717" s="165">
        <f>ROUND(I717*H717,2)</f>
        <v>0</v>
      </c>
      <c r="BL717" s="18" t="s">
        <v>302</v>
      </c>
      <c r="BM717" s="164" t="s">
        <v>833</v>
      </c>
    </row>
    <row r="718" spans="1:65" s="2" customFormat="1" ht="126.75">
      <c r="A718" s="33"/>
      <c r="B718" s="34"/>
      <c r="C718" s="33"/>
      <c r="D718" s="166" t="s">
        <v>160</v>
      </c>
      <c r="E718" s="33"/>
      <c r="F718" s="167" t="s">
        <v>834</v>
      </c>
      <c r="G718" s="33"/>
      <c r="H718" s="33"/>
      <c r="I718" s="92"/>
      <c r="J718" s="33"/>
      <c r="K718" s="33"/>
      <c r="L718" s="34"/>
      <c r="M718" s="168"/>
      <c r="N718" s="169"/>
      <c r="O718" s="54"/>
      <c r="P718" s="54"/>
      <c r="Q718" s="54"/>
      <c r="R718" s="54"/>
      <c r="S718" s="54"/>
      <c r="T718" s="55"/>
      <c r="U718" s="33"/>
      <c r="V718" s="33"/>
      <c r="W718" s="33"/>
      <c r="X718" s="33"/>
      <c r="Y718" s="33"/>
      <c r="Z718" s="33"/>
      <c r="AA718" s="33"/>
      <c r="AB718" s="33"/>
      <c r="AC718" s="33"/>
      <c r="AD718" s="33"/>
      <c r="AE718" s="33"/>
      <c r="AT718" s="18" t="s">
        <v>160</v>
      </c>
      <c r="AU718" s="18" t="s">
        <v>82</v>
      </c>
    </row>
    <row r="719" spans="1:65" s="2" customFormat="1" ht="48" customHeight="1">
      <c r="A719" s="33"/>
      <c r="B719" s="152"/>
      <c r="C719" s="153" t="s">
        <v>835</v>
      </c>
      <c r="D719" s="153" t="s">
        <v>153</v>
      </c>
      <c r="E719" s="154" t="s">
        <v>836</v>
      </c>
      <c r="F719" s="155" t="s">
        <v>837</v>
      </c>
      <c r="G719" s="156" t="s">
        <v>166</v>
      </c>
      <c r="H719" s="157">
        <v>2.8000000000000001E-2</v>
      </c>
      <c r="I719" s="158"/>
      <c r="J719" s="159">
        <f>ROUND(I719*H719,2)</f>
        <v>0</v>
      </c>
      <c r="K719" s="155" t="s">
        <v>157</v>
      </c>
      <c r="L719" s="34"/>
      <c r="M719" s="160" t="s">
        <v>3</v>
      </c>
      <c r="N719" s="161" t="s">
        <v>43</v>
      </c>
      <c r="O719" s="54"/>
      <c r="P719" s="162">
        <f>O719*H719</f>
        <v>0</v>
      </c>
      <c r="Q719" s="162">
        <v>0</v>
      </c>
      <c r="R719" s="162">
        <f>Q719*H719</f>
        <v>0</v>
      </c>
      <c r="S719" s="162">
        <v>0</v>
      </c>
      <c r="T719" s="163">
        <f>S719*H719</f>
        <v>0</v>
      </c>
      <c r="U719" s="33"/>
      <c r="V719" s="33"/>
      <c r="W719" s="33"/>
      <c r="X719" s="33"/>
      <c r="Y719" s="33"/>
      <c r="Z719" s="33"/>
      <c r="AA719" s="33"/>
      <c r="AB719" s="33"/>
      <c r="AC719" s="33"/>
      <c r="AD719" s="33"/>
      <c r="AE719" s="33"/>
      <c r="AR719" s="164" t="s">
        <v>302</v>
      </c>
      <c r="AT719" s="164" t="s">
        <v>153</v>
      </c>
      <c r="AU719" s="164" t="s">
        <v>82</v>
      </c>
      <c r="AY719" s="18" t="s">
        <v>150</v>
      </c>
      <c r="BE719" s="165">
        <f>IF(N719="základní",J719,0)</f>
        <v>0</v>
      </c>
      <c r="BF719" s="165">
        <f>IF(N719="snížená",J719,0)</f>
        <v>0</v>
      </c>
      <c r="BG719" s="165">
        <f>IF(N719="zákl. přenesená",J719,0)</f>
        <v>0</v>
      </c>
      <c r="BH719" s="165">
        <f>IF(N719="sníž. přenesená",J719,0)</f>
        <v>0</v>
      </c>
      <c r="BI719" s="165">
        <f>IF(N719="nulová",J719,0)</f>
        <v>0</v>
      </c>
      <c r="BJ719" s="18" t="s">
        <v>80</v>
      </c>
      <c r="BK719" s="165">
        <f>ROUND(I719*H719,2)</f>
        <v>0</v>
      </c>
      <c r="BL719" s="18" t="s">
        <v>302</v>
      </c>
      <c r="BM719" s="164" t="s">
        <v>838</v>
      </c>
    </row>
    <row r="720" spans="1:65" s="2" customFormat="1" ht="126.75">
      <c r="A720" s="33"/>
      <c r="B720" s="34"/>
      <c r="C720" s="33"/>
      <c r="D720" s="166" t="s">
        <v>160</v>
      </c>
      <c r="E720" s="33"/>
      <c r="F720" s="167" t="s">
        <v>834</v>
      </c>
      <c r="G720" s="33"/>
      <c r="H720" s="33"/>
      <c r="I720" s="92"/>
      <c r="J720" s="33"/>
      <c r="K720" s="33"/>
      <c r="L720" s="34"/>
      <c r="M720" s="168"/>
      <c r="N720" s="169"/>
      <c r="O720" s="54"/>
      <c r="P720" s="54"/>
      <c r="Q720" s="54"/>
      <c r="R720" s="54"/>
      <c r="S720" s="54"/>
      <c r="T720" s="55"/>
      <c r="U720" s="33"/>
      <c r="V720" s="33"/>
      <c r="W720" s="33"/>
      <c r="X720" s="33"/>
      <c r="Y720" s="33"/>
      <c r="Z720" s="33"/>
      <c r="AA720" s="33"/>
      <c r="AB720" s="33"/>
      <c r="AC720" s="33"/>
      <c r="AD720" s="33"/>
      <c r="AE720" s="33"/>
      <c r="AT720" s="18" t="s">
        <v>160</v>
      </c>
      <c r="AU720" s="18" t="s">
        <v>82</v>
      </c>
    </row>
    <row r="721" spans="1:65" s="12" customFormat="1" ht="22.9" customHeight="1">
      <c r="B721" s="139"/>
      <c r="D721" s="140" t="s">
        <v>71</v>
      </c>
      <c r="E721" s="150" t="s">
        <v>839</v>
      </c>
      <c r="F721" s="150" t="s">
        <v>840</v>
      </c>
      <c r="I721" s="142"/>
      <c r="J721" s="151">
        <f>BK721</f>
        <v>0</v>
      </c>
      <c r="L721" s="139"/>
      <c r="M721" s="144"/>
      <c r="N721" s="145"/>
      <c r="O721" s="145"/>
      <c r="P721" s="146">
        <f>SUM(P722:P765)</f>
        <v>0</v>
      </c>
      <c r="Q721" s="145"/>
      <c r="R721" s="146">
        <f>SUM(R722:R765)</f>
        <v>1.9466989000000001</v>
      </c>
      <c r="S721" s="145"/>
      <c r="T721" s="147">
        <f>SUM(T722:T765)</f>
        <v>3.3572604999999998</v>
      </c>
      <c r="AR721" s="140" t="s">
        <v>82</v>
      </c>
      <c r="AT721" s="148" t="s">
        <v>71</v>
      </c>
      <c r="AU721" s="148" t="s">
        <v>80</v>
      </c>
      <c r="AY721" s="140" t="s">
        <v>150</v>
      </c>
      <c r="BK721" s="149">
        <f>SUM(BK722:BK765)</f>
        <v>0</v>
      </c>
    </row>
    <row r="722" spans="1:65" s="2" customFormat="1" ht="24" customHeight="1">
      <c r="A722" s="33"/>
      <c r="B722" s="152"/>
      <c r="C722" s="153" t="s">
        <v>841</v>
      </c>
      <c r="D722" s="153" t="s">
        <v>153</v>
      </c>
      <c r="E722" s="154" t="s">
        <v>842</v>
      </c>
      <c r="F722" s="155" t="s">
        <v>843</v>
      </c>
      <c r="G722" s="156" t="s">
        <v>200</v>
      </c>
      <c r="H722" s="157">
        <v>48</v>
      </c>
      <c r="I722" s="158"/>
      <c r="J722" s="159">
        <f>ROUND(I722*H722,2)</f>
        <v>0</v>
      </c>
      <c r="K722" s="155" t="s">
        <v>157</v>
      </c>
      <c r="L722" s="34"/>
      <c r="M722" s="160" t="s">
        <v>3</v>
      </c>
      <c r="N722" s="161" t="s">
        <v>43</v>
      </c>
      <c r="O722" s="54"/>
      <c r="P722" s="162">
        <f>O722*H722</f>
        <v>0</v>
      </c>
      <c r="Q722" s="162">
        <v>0</v>
      </c>
      <c r="R722" s="162">
        <f>Q722*H722</f>
        <v>0</v>
      </c>
      <c r="S722" s="162">
        <v>0</v>
      </c>
      <c r="T722" s="163">
        <f>S722*H722</f>
        <v>0</v>
      </c>
      <c r="U722" s="33"/>
      <c r="V722" s="33"/>
      <c r="W722" s="33"/>
      <c r="X722" s="33"/>
      <c r="Y722" s="33"/>
      <c r="Z722" s="33"/>
      <c r="AA722" s="33"/>
      <c r="AB722" s="33"/>
      <c r="AC722" s="33"/>
      <c r="AD722" s="33"/>
      <c r="AE722" s="33"/>
      <c r="AR722" s="164" t="s">
        <v>302</v>
      </c>
      <c r="AT722" s="164" t="s">
        <v>153</v>
      </c>
      <c r="AU722" s="164" t="s">
        <v>82</v>
      </c>
      <c r="AY722" s="18" t="s">
        <v>150</v>
      </c>
      <c r="BE722" s="165">
        <f>IF(N722="základní",J722,0)</f>
        <v>0</v>
      </c>
      <c r="BF722" s="165">
        <f>IF(N722="snížená",J722,0)</f>
        <v>0</v>
      </c>
      <c r="BG722" s="165">
        <f>IF(N722="zákl. přenesená",J722,0)</f>
        <v>0</v>
      </c>
      <c r="BH722" s="165">
        <f>IF(N722="sníž. přenesená",J722,0)</f>
        <v>0</v>
      </c>
      <c r="BI722" s="165">
        <f>IF(N722="nulová",J722,0)</f>
        <v>0</v>
      </c>
      <c r="BJ722" s="18" t="s">
        <v>80</v>
      </c>
      <c r="BK722" s="165">
        <f>ROUND(I722*H722,2)</f>
        <v>0</v>
      </c>
      <c r="BL722" s="18" t="s">
        <v>302</v>
      </c>
      <c r="BM722" s="164" t="s">
        <v>844</v>
      </c>
    </row>
    <row r="723" spans="1:65" s="2" customFormat="1" ht="78">
      <c r="A723" s="33"/>
      <c r="B723" s="34"/>
      <c r="C723" s="33"/>
      <c r="D723" s="166" t="s">
        <v>160</v>
      </c>
      <c r="E723" s="33"/>
      <c r="F723" s="167" t="s">
        <v>845</v>
      </c>
      <c r="G723" s="33"/>
      <c r="H723" s="33"/>
      <c r="I723" s="92"/>
      <c r="J723" s="33"/>
      <c r="K723" s="33"/>
      <c r="L723" s="34"/>
      <c r="M723" s="168"/>
      <c r="N723" s="169"/>
      <c r="O723" s="54"/>
      <c r="P723" s="54"/>
      <c r="Q723" s="54"/>
      <c r="R723" s="54"/>
      <c r="S723" s="54"/>
      <c r="T723" s="55"/>
      <c r="U723" s="33"/>
      <c r="V723" s="33"/>
      <c r="W723" s="33"/>
      <c r="X723" s="33"/>
      <c r="Y723" s="33"/>
      <c r="Z723" s="33"/>
      <c r="AA723" s="33"/>
      <c r="AB723" s="33"/>
      <c r="AC723" s="33"/>
      <c r="AD723" s="33"/>
      <c r="AE723" s="33"/>
      <c r="AT723" s="18" t="s">
        <v>160</v>
      </c>
      <c r="AU723" s="18" t="s">
        <v>82</v>
      </c>
    </row>
    <row r="724" spans="1:65" s="13" customFormat="1" ht="11.25">
      <c r="B724" s="170"/>
      <c r="D724" s="166" t="s">
        <v>162</v>
      </c>
      <c r="E724" s="171" t="s">
        <v>3</v>
      </c>
      <c r="F724" s="172" t="s">
        <v>846</v>
      </c>
      <c r="H724" s="173">
        <v>40</v>
      </c>
      <c r="I724" s="174"/>
      <c r="L724" s="170"/>
      <c r="M724" s="175"/>
      <c r="N724" s="176"/>
      <c r="O724" s="176"/>
      <c r="P724" s="176"/>
      <c r="Q724" s="176"/>
      <c r="R724" s="176"/>
      <c r="S724" s="176"/>
      <c r="T724" s="177"/>
      <c r="AT724" s="171" t="s">
        <v>162</v>
      </c>
      <c r="AU724" s="171" t="s">
        <v>82</v>
      </c>
      <c r="AV724" s="13" t="s">
        <v>82</v>
      </c>
      <c r="AW724" s="13" t="s">
        <v>34</v>
      </c>
      <c r="AX724" s="13" t="s">
        <v>72</v>
      </c>
      <c r="AY724" s="171" t="s">
        <v>150</v>
      </c>
    </row>
    <row r="725" spans="1:65" s="13" customFormat="1" ht="11.25">
      <c r="B725" s="170"/>
      <c r="D725" s="166" t="s">
        <v>162</v>
      </c>
      <c r="E725" s="171" t="s">
        <v>3</v>
      </c>
      <c r="F725" s="172" t="s">
        <v>847</v>
      </c>
      <c r="H725" s="173">
        <v>8</v>
      </c>
      <c r="I725" s="174"/>
      <c r="L725" s="170"/>
      <c r="M725" s="175"/>
      <c r="N725" s="176"/>
      <c r="O725" s="176"/>
      <c r="P725" s="176"/>
      <c r="Q725" s="176"/>
      <c r="R725" s="176"/>
      <c r="S725" s="176"/>
      <c r="T725" s="177"/>
      <c r="AT725" s="171" t="s">
        <v>162</v>
      </c>
      <c r="AU725" s="171" t="s">
        <v>82</v>
      </c>
      <c r="AV725" s="13" t="s">
        <v>82</v>
      </c>
      <c r="AW725" s="13" t="s">
        <v>34</v>
      </c>
      <c r="AX725" s="13" t="s">
        <v>72</v>
      </c>
      <c r="AY725" s="171" t="s">
        <v>150</v>
      </c>
    </row>
    <row r="726" spans="1:65" s="14" customFormat="1" ht="11.25">
      <c r="B726" s="188"/>
      <c r="D726" s="166" t="s">
        <v>162</v>
      </c>
      <c r="E726" s="189" t="s">
        <v>3</v>
      </c>
      <c r="F726" s="190" t="s">
        <v>848</v>
      </c>
      <c r="H726" s="191">
        <v>48</v>
      </c>
      <c r="I726" s="192"/>
      <c r="L726" s="188"/>
      <c r="M726" s="193"/>
      <c r="N726" s="194"/>
      <c r="O726" s="194"/>
      <c r="P726" s="194"/>
      <c r="Q726" s="194"/>
      <c r="R726" s="194"/>
      <c r="S726" s="194"/>
      <c r="T726" s="195"/>
      <c r="AT726" s="189" t="s">
        <v>162</v>
      </c>
      <c r="AU726" s="189" t="s">
        <v>82</v>
      </c>
      <c r="AV726" s="14" t="s">
        <v>158</v>
      </c>
      <c r="AW726" s="14" t="s">
        <v>34</v>
      </c>
      <c r="AX726" s="14" t="s">
        <v>80</v>
      </c>
      <c r="AY726" s="189" t="s">
        <v>150</v>
      </c>
    </row>
    <row r="727" spans="1:65" s="2" customFormat="1" ht="24" customHeight="1">
      <c r="A727" s="33"/>
      <c r="B727" s="152"/>
      <c r="C727" s="153" t="s">
        <v>849</v>
      </c>
      <c r="D727" s="153" t="s">
        <v>153</v>
      </c>
      <c r="E727" s="154" t="s">
        <v>850</v>
      </c>
      <c r="F727" s="155" t="s">
        <v>851</v>
      </c>
      <c r="G727" s="156" t="s">
        <v>200</v>
      </c>
      <c r="H727" s="157">
        <v>48</v>
      </c>
      <c r="I727" s="158"/>
      <c r="J727" s="159">
        <f>ROUND(I727*H727,2)</f>
        <v>0</v>
      </c>
      <c r="K727" s="155" t="s">
        <v>157</v>
      </c>
      <c r="L727" s="34"/>
      <c r="M727" s="160" t="s">
        <v>3</v>
      </c>
      <c r="N727" s="161" t="s">
        <v>43</v>
      </c>
      <c r="O727" s="54"/>
      <c r="P727" s="162">
        <f>O727*H727</f>
        <v>0</v>
      </c>
      <c r="Q727" s="162">
        <v>2.9999999999999997E-4</v>
      </c>
      <c r="R727" s="162">
        <f>Q727*H727</f>
        <v>1.44E-2</v>
      </c>
      <c r="S727" s="162">
        <v>0</v>
      </c>
      <c r="T727" s="163">
        <f>S727*H727</f>
        <v>0</v>
      </c>
      <c r="U727" s="33"/>
      <c r="V727" s="33"/>
      <c r="W727" s="33"/>
      <c r="X727" s="33"/>
      <c r="Y727" s="33"/>
      <c r="Z727" s="33"/>
      <c r="AA727" s="33"/>
      <c r="AB727" s="33"/>
      <c r="AC727" s="33"/>
      <c r="AD727" s="33"/>
      <c r="AE727" s="33"/>
      <c r="AR727" s="164" t="s">
        <v>302</v>
      </c>
      <c r="AT727" s="164" t="s">
        <v>153</v>
      </c>
      <c r="AU727" s="164" t="s">
        <v>82</v>
      </c>
      <c r="AY727" s="18" t="s">
        <v>150</v>
      </c>
      <c r="BE727" s="165">
        <f>IF(N727="základní",J727,0)</f>
        <v>0</v>
      </c>
      <c r="BF727" s="165">
        <f>IF(N727="snížená",J727,0)</f>
        <v>0</v>
      </c>
      <c r="BG727" s="165">
        <f>IF(N727="zákl. přenesená",J727,0)</f>
        <v>0</v>
      </c>
      <c r="BH727" s="165">
        <f>IF(N727="sníž. přenesená",J727,0)</f>
        <v>0</v>
      </c>
      <c r="BI727" s="165">
        <f>IF(N727="nulová",J727,0)</f>
        <v>0</v>
      </c>
      <c r="BJ727" s="18" t="s">
        <v>80</v>
      </c>
      <c r="BK727" s="165">
        <f>ROUND(I727*H727,2)</f>
        <v>0</v>
      </c>
      <c r="BL727" s="18" t="s">
        <v>302</v>
      </c>
      <c r="BM727" s="164" t="s">
        <v>852</v>
      </c>
    </row>
    <row r="728" spans="1:65" s="2" customFormat="1" ht="78">
      <c r="A728" s="33"/>
      <c r="B728" s="34"/>
      <c r="C728" s="33"/>
      <c r="D728" s="166" t="s">
        <v>160</v>
      </c>
      <c r="E728" s="33"/>
      <c r="F728" s="167" t="s">
        <v>845</v>
      </c>
      <c r="G728" s="33"/>
      <c r="H728" s="33"/>
      <c r="I728" s="92"/>
      <c r="J728" s="33"/>
      <c r="K728" s="33"/>
      <c r="L728" s="34"/>
      <c r="M728" s="168"/>
      <c r="N728" s="169"/>
      <c r="O728" s="54"/>
      <c r="P728" s="54"/>
      <c r="Q728" s="54"/>
      <c r="R728" s="54"/>
      <c r="S728" s="54"/>
      <c r="T728" s="55"/>
      <c r="U728" s="33"/>
      <c r="V728" s="33"/>
      <c r="W728" s="33"/>
      <c r="X728" s="33"/>
      <c r="Y728" s="33"/>
      <c r="Z728" s="33"/>
      <c r="AA728" s="33"/>
      <c r="AB728" s="33"/>
      <c r="AC728" s="33"/>
      <c r="AD728" s="33"/>
      <c r="AE728" s="33"/>
      <c r="AT728" s="18" t="s">
        <v>160</v>
      </c>
      <c r="AU728" s="18" t="s">
        <v>82</v>
      </c>
    </row>
    <row r="729" spans="1:65" s="13" customFormat="1" ht="11.25">
      <c r="B729" s="170"/>
      <c r="D729" s="166" t="s">
        <v>162</v>
      </c>
      <c r="E729" s="171" t="s">
        <v>3</v>
      </c>
      <c r="F729" s="172" t="s">
        <v>846</v>
      </c>
      <c r="H729" s="173">
        <v>40</v>
      </c>
      <c r="I729" s="174"/>
      <c r="L729" s="170"/>
      <c r="M729" s="175"/>
      <c r="N729" s="176"/>
      <c r="O729" s="176"/>
      <c r="P729" s="176"/>
      <c r="Q729" s="176"/>
      <c r="R729" s="176"/>
      <c r="S729" s="176"/>
      <c r="T729" s="177"/>
      <c r="AT729" s="171" t="s">
        <v>162</v>
      </c>
      <c r="AU729" s="171" t="s">
        <v>82</v>
      </c>
      <c r="AV729" s="13" t="s">
        <v>82</v>
      </c>
      <c r="AW729" s="13" t="s">
        <v>34</v>
      </c>
      <c r="AX729" s="13" t="s">
        <v>72</v>
      </c>
      <c r="AY729" s="171" t="s">
        <v>150</v>
      </c>
    </row>
    <row r="730" spans="1:65" s="13" customFormat="1" ht="11.25">
      <c r="B730" s="170"/>
      <c r="D730" s="166" t="s">
        <v>162</v>
      </c>
      <c r="E730" s="171" t="s">
        <v>3</v>
      </c>
      <c r="F730" s="172" t="s">
        <v>847</v>
      </c>
      <c r="H730" s="173">
        <v>8</v>
      </c>
      <c r="I730" s="174"/>
      <c r="L730" s="170"/>
      <c r="M730" s="175"/>
      <c r="N730" s="176"/>
      <c r="O730" s="176"/>
      <c r="P730" s="176"/>
      <c r="Q730" s="176"/>
      <c r="R730" s="176"/>
      <c r="S730" s="176"/>
      <c r="T730" s="177"/>
      <c r="AT730" s="171" t="s">
        <v>162</v>
      </c>
      <c r="AU730" s="171" t="s">
        <v>82</v>
      </c>
      <c r="AV730" s="13" t="s">
        <v>82</v>
      </c>
      <c r="AW730" s="13" t="s">
        <v>34</v>
      </c>
      <c r="AX730" s="13" t="s">
        <v>72</v>
      </c>
      <c r="AY730" s="171" t="s">
        <v>150</v>
      </c>
    </row>
    <row r="731" spans="1:65" s="14" customFormat="1" ht="11.25">
      <c r="B731" s="188"/>
      <c r="D731" s="166" t="s">
        <v>162</v>
      </c>
      <c r="E731" s="189" t="s">
        <v>3</v>
      </c>
      <c r="F731" s="190" t="s">
        <v>848</v>
      </c>
      <c r="H731" s="191">
        <v>48</v>
      </c>
      <c r="I731" s="192"/>
      <c r="L731" s="188"/>
      <c r="M731" s="193"/>
      <c r="N731" s="194"/>
      <c r="O731" s="194"/>
      <c r="P731" s="194"/>
      <c r="Q731" s="194"/>
      <c r="R731" s="194"/>
      <c r="S731" s="194"/>
      <c r="T731" s="195"/>
      <c r="AT731" s="189" t="s">
        <v>162</v>
      </c>
      <c r="AU731" s="189" t="s">
        <v>82</v>
      </c>
      <c r="AV731" s="14" t="s">
        <v>158</v>
      </c>
      <c r="AW731" s="14" t="s">
        <v>34</v>
      </c>
      <c r="AX731" s="14" t="s">
        <v>80</v>
      </c>
      <c r="AY731" s="189" t="s">
        <v>150</v>
      </c>
    </row>
    <row r="732" spans="1:65" s="2" customFormat="1" ht="36" customHeight="1">
      <c r="A732" s="33"/>
      <c r="B732" s="152"/>
      <c r="C732" s="153" t="s">
        <v>853</v>
      </c>
      <c r="D732" s="153" t="s">
        <v>153</v>
      </c>
      <c r="E732" s="154" t="s">
        <v>854</v>
      </c>
      <c r="F732" s="155" t="s">
        <v>855</v>
      </c>
      <c r="G732" s="156" t="s">
        <v>200</v>
      </c>
      <c r="H732" s="157">
        <v>48</v>
      </c>
      <c r="I732" s="158"/>
      <c r="J732" s="159">
        <f>ROUND(I732*H732,2)</f>
        <v>0</v>
      </c>
      <c r="K732" s="155" t="s">
        <v>157</v>
      </c>
      <c r="L732" s="34"/>
      <c r="M732" s="160" t="s">
        <v>3</v>
      </c>
      <c r="N732" s="161" t="s">
        <v>43</v>
      </c>
      <c r="O732" s="54"/>
      <c r="P732" s="162">
        <f>O732*H732</f>
        <v>0</v>
      </c>
      <c r="Q732" s="162">
        <v>1.2E-2</v>
      </c>
      <c r="R732" s="162">
        <f>Q732*H732</f>
        <v>0.57600000000000007</v>
      </c>
      <c r="S732" s="162">
        <v>0</v>
      </c>
      <c r="T732" s="163">
        <f>S732*H732</f>
        <v>0</v>
      </c>
      <c r="U732" s="33"/>
      <c r="V732" s="33"/>
      <c r="W732" s="33"/>
      <c r="X732" s="33"/>
      <c r="Y732" s="33"/>
      <c r="Z732" s="33"/>
      <c r="AA732" s="33"/>
      <c r="AB732" s="33"/>
      <c r="AC732" s="33"/>
      <c r="AD732" s="33"/>
      <c r="AE732" s="33"/>
      <c r="AR732" s="164" t="s">
        <v>302</v>
      </c>
      <c r="AT732" s="164" t="s">
        <v>153</v>
      </c>
      <c r="AU732" s="164" t="s">
        <v>82</v>
      </c>
      <c r="AY732" s="18" t="s">
        <v>150</v>
      </c>
      <c r="BE732" s="165">
        <f>IF(N732="základní",J732,0)</f>
        <v>0</v>
      </c>
      <c r="BF732" s="165">
        <f>IF(N732="snížená",J732,0)</f>
        <v>0</v>
      </c>
      <c r="BG732" s="165">
        <f>IF(N732="zákl. přenesená",J732,0)</f>
        <v>0</v>
      </c>
      <c r="BH732" s="165">
        <f>IF(N732="sníž. přenesená",J732,0)</f>
        <v>0</v>
      </c>
      <c r="BI732" s="165">
        <f>IF(N732="nulová",J732,0)</f>
        <v>0</v>
      </c>
      <c r="BJ732" s="18" t="s">
        <v>80</v>
      </c>
      <c r="BK732" s="165">
        <f>ROUND(I732*H732,2)</f>
        <v>0</v>
      </c>
      <c r="BL732" s="18" t="s">
        <v>302</v>
      </c>
      <c r="BM732" s="164" t="s">
        <v>856</v>
      </c>
    </row>
    <row r="733" spans="1:65" s="2" customFormat="1" ht="78">
      <c r="A733" s="33"/>
      <c r="B733" s="34"/>
      <c r="C733" s="33"/>
      <c r="D733" s="166" t="s">
        <v>160</v>
      </c>
      <c r="E733" s="33"/>
      <c r="F733" s="167" t="s">
        <v>845</v>
      </c>
      <c r="G733" s="33"/>
      <c r="H733" s="33"/>
      <c r="I733" s="92"/>
      <c r="J733" s="33"/>
      <c r="K733" s="33"/>
      <c r="L733" s="34"/>
      <c r="M733" s="168"/>
      <c r="N733" s="169"/>
      <c r="O733" s="54"/>
      <c r="P733" s="54"/>
      <c r="Q733" s="54"/>
      <c r="R733" s="54"/>
      <c r="S733" s="54"/>
      <c r="T733" s="55"/>
      <c r="U733" s="33"/>
      <c r="V733" s="33"/>
      <c r="W733" s="33"/>
      <c r="X733" s="33"/>
      <c r="Y733" s="33"/>
      <c r="Z733" s="33"/>
      <c r="AA733" s="33"/>
      <c r="AB733" s="33"/>
      <c r="AC733" s="33"/>
      <c r="AD733" s="33"/>
      <c r="AE733" s="33"/>
      <c r="AT733" s="18" t="s">
        <v>160</v>
      </c>
      <c r="AU733" s="18" t="s">
        <v>82</v>
      </c>
    </row>
    <row r="734" spans="1:65" s="13" customFormat="1" ht="11.25">
      <c r="B734" s="170"/>
      <c r="D734" s="166" t="s">
        <v>162</v>
      </c>
      <c r="E734" s="171" t="s">
        <v>3</v>
      </c>
      <c r="F734" s="172" t="s">
        <v>846</v>
      </c>
      <c r="H734" s="173">
        <v>40</v>
      </c>
      <c r="I734" s="174"/>
      <c r="L734" s="170"/>
      <c r="M734" s="175"/>
      <c r="N734" s="176"/>
      <c r="O734" s="176"/>
      <c r="P734" s="176"/>
      <c r="Q734" s="176"/>
      <c r="R734" s="176"/>
      <c r="S734" s="176"/>
      <c r="T734" s="177"/>
      <c r="AT734" s="171" t="s">
        <v>162</v>
      </c>
      <c r="AU734" s="171" t="s">
        <v>82</v>
      </c>
      <c r="AV734" s="13" t="s">
        <v>82</v>
      </c>
      <c r="AW734" s="13" t="s">
        <v>34</v>
      </c>
      <c r="AX734" s="13" t="s">
        <v>72</v>
      </c>
      <c r="AY734" s="171" t="s">
        <v>150</v>
      </c>
    </row>
    <row r="735" spans="1:65" s="13" customFormat="1" ht="11.25">
      <c r="B735" s="170"/>
      <c r="D735" s="166" t="s">
        <v>162</v>
      </c>
      <c r="E735" s="171" t="s">
        <v>3</v>
      </c>
      <c r="F735" s="172" t="s">
        <v>847</v>
      </c>
      <c r="H735" s="173">
        <v>8</v>
      </c>
      <c r="I735" s="174"/>
      <c r="L735" s="170"/>
      <c r="M735" s="175"/>
      <c r="N735" s="176"/>
      <c r="O735" s="176"/>
      <c r="P735" s="176"/>
      <c r="Q735" s="176"/>
      <c r="R735" s="176"/>
      <c r="S735" s="176"/>
      <c r="T735" s="177"/>
      <c r="AT735" s="171" t="s">
        <v>162</v>
      </c>
      <c r="AU735" s="171" t="s">
        <v>82</v>
      </c>
      <c r="AV735" s="13" t="s">
        <v>82</v>
      </c>
      <c r="AW735" s="13" t="s">
        <v>34</v>
      </c>
      <c r="AX735" s="13" t="s">
        <v>72</v>
      </c>
      <c r="AY735" s="171" t="s">
        <v>150</v>
      </c>
    </row>
    <row r="736" spans="1:65" s="14" customFormat="1" ht="11.25">
      <c r="B736" s="188"/>
      <c r="D736" s="166" t="s">
        <v>162</v>
      </c>
      <c r="E736" s="189" t="s">
        <v>3</v>
      </c>
      <c r="F736" s="190" t="s">
        <v>848</v>
      </c>
      <c r="H736" s="191">
        <v>48</v>
      </c>
      <c r="I736" s="192"/>
      <c r="L736" s="188"/>
      <c r="M736" s="193"/>
      <c r="N736" s="194"/>
      <c r="O736" s="194"/>
      <c r="P736" s="194"/>
      <c r="Q736" s="194"/>
      <c r="R736" s="194"/>
      <c r="S736" s="194"/>
      <c r="T736" s="195"/>
      <c r="AT736" s="189" t="s">
        <v>162</v>
      </c>
      <c r="AU736" s="189" t="s">
        <v>82</v>
      </c>
      <c r="AV736" s="14" t="s">
        <v>158</v>
      </c>
      <c r="AW736" s="14" t="s">
        <v>34</v>
      </c>
      <c r="AX736" s="14" t="s">
        <v>80</v>
      </c>
      <c r="AY736" s="189" t="s">
        <v>150</v>
      </c>
    </row>
    <row r="737" spans="1:65" s="2" customFormat="1" ht="24" customHeight="1">
      <c r="A737" s="33"/>
      <c r="B737" s="152"/>
      <c r="C737" s="153" t="s">
        <v>857</v>
      </c>
      <c r="D737" s="153" t="s">
        <v>153</v>
      </c>
      <c r="E737" s="154" t="s">
        <v>858</v>
      </c>
      <c r="F737" s="155" t="s">
        <v>859</v>
      </c>
      <c r="G737" s="156" t="s">
        <v>216</v>
      </c>
      <c r="H737" s="157">
        <v>11.45</v>
      </c>
      <c r="I737" s="158"/>
      <c r="J737" s="159">
        <f>ROUND(I737*H737,2)</f>
        <v>0</v>
      </c>
      <c r="K737" s="155" t="s">
        <v>157</v>
      </c>
      <c r="L737" s="34"/>
      <c r="M737" s="160" t="s">
        <v>3</v>
      </c>
      <c r="N737" s="161" t="s">
        <v>43</v>
      </c>
      <c r="O737" s="54"/>
      <c r="P737" s="162">
        <f>O737*H737</f>
        <v>0</v>
      </c>
      <c r="Q737" s="162">
        <v>0</v>
      </c>
      <c r="R737" s="162">
        <f>Q737*H737</f>
        <v>0</v>
      </c>
      <c r="S737" s="162">
        <v>1.174E-2</v>
      </c>
      <c r="T737" s="163">
        <f>S737*H737</f>
        <v>0.13442299999999999</v>
      </c>
      <c r="U737" s="33"/>
      <c r="V737" s="33"/>
      <c r="W737" s="33"/>
      <c r="X737" s="33"/>
      <c r="Y737" s="33"/>
      <c r="Z737" s="33"/>
      <c r="AA737" s="33"/>
      <c r="AB737" s="33"/>
      <c r="AC737" s="33"/>
      <c r="AD737" s="33"/>
      <c r="AE737" s="33"/>
      <c r="AR737" s="164" t="s">
        <v>302</v>
      </c>
      <c r="AT737" s="164" t="s">
        <v>153</v>
      </c>
      <c r="AU737" s="164" t="s">
        <v>82</v>
      </c>
      <c r="AY737" s="18" t="s">
        <v>150</v>
      </c>
      <c r="BE737" s="165">
        <f>IF(N737="základní",J737,0)</f>
        <v>0</v>
      </c>
      <c r="BF737" s="165">
        <f>IF(N737="snížená",J737,0)</f>
        <v>0</v>
      </c>
      <c r="BG737" s="165">
        <f>IF(N737="zákl. přenesená",J737,0)</f>
        <v>0</v>
      </c>
      <c r="BH737" s="165">
        <f>IF(N737="sníž. přenesená",J737,0)</f>
        <v>0</v>
      </c>
      <c r="BI737" s="165">
        <f>IF(N737="nulová",J737,0)</f>
        <v>0</v>
      </c>
      <c r="BJ737" s="18" t="s">
        <v>80</v>
      </c>
      <c r="BK737" s="165">
        <f>ROUND(I737*H737,2)</f>
        <v>0</v>
      </c>
      <c r="BL737" s="18" t="s">
        <v>302</v>
      </c>
      <c r="BM737" s="164" t="s">
        <v>860</v>
      </c>
    </row>
    <row r="738" spans="1:65" s="13" customFormat="1" ht="22.5">
      <c r="B738" s="170"/>
      <c r="D738" s="166" t="s">
        <v>162</v>
      </c>
      <c r="E738" s="171" t="s">
        <v>3</v>
      </c>
      <c r="F738" s="172" t="s">
        <v>861</v>
      </c>
      <c r="H738" s="173">
        <v>11.45</v>
      </c>
      <c r="I738" s="174"/>
      <c r="L738" s="170"/>
      <c r="M738" s="175"/>
      <c r="N738" s="176"/>
      <c r="O738" s="176"/>
      <c r="P738" s="176"/>
      <c r="Q738" s="176"/>
      <c r="R738" s="176"/>
      <c r="S738" s="176"/>
      <c r="T738" s="177"/>
      <c r="AT738" s="171" t="s">
        <v>162</v>
      </c>
      <c r="AU738" s="171" t="s">
        <v>82</v>
      </c>
      <c r="AV738" s="13" t="s">
        <v>82</v>
      </c>
      <c r="AW738" s="13" t="s">
        <v>34</v>
      </c>
      <c r="AX738" s="13" t="s">
        <v>80</v>
      </c>
      <c r="AY738" s="171" t="s">
        <v>150</v>
      </c>
    </row>
    <row r="739" spans="1:65" s="2" customFormat="1" ht="24" customHeight="1">
      <c r="A739" s="33"/>
      <c r="B739" s="152"/>
      <c r="C739" s="153" t="s">
        <v>862</v>
      </c>
      <c r="D739" s="153" t="s">
        <v>153</v>
      </c>
      <c r="E739" s="154" t="s">
        <v>863</v>
      </c>
      <c r="F739" s="155" t="s">
        <v>864</v>
      </c>
      <c r="G739" s="156" t="s">
        <v>216</v>
      </c>
      <c r="H739" s="157">
        <v>28.99</v>
      </c>
      <c r="I739" s="158"/>
      <c r="J739" s="159">
        <f>ROUND(I739*H739,2)</f>
        <v>0</v>
      </c>
      <c r="K739" s="155" t="s">
        <v>157</v>
      </c>
      <c r="L739" s="34"/>
      <c r="M739" s="160" t="s">
        <v>3</v>
      </c>
      <c r="N739" s="161" t="s">
        <v>43</v>
      </c>
      <c r="O739" s="54"/>
      <c r="P739" s="162">
        <f>O739*H739</f>
        <v>0</v>
      </c>
      <c r="Q739" s="162">
        <v>4.2999999999999999E-4</v>
      </c>
      <c r="R739" s="162">
        <f>Q739*H739</f>
        <v>1.24657E-2</v>
      </c>
      <c r="S739" s="162">
        <v>0</v>
      </c>
      <c r="T739" s="163">
        <f>S739*H739</f>
        <v>0</v>
      </c>
      <c r="U739" s="33"/>
      <c r="V739" s="33"/>
      <c r="W739" s="33"/>
      <c r="X739" s="33"/>
      <c r="Y739" s="33"/>
      <c r="Z739" s="33"/>
      <c r="AA739" s="33"/>
      <c r="AB739" s="33"/>
      <c r="AC739" s="33"/>
      <c r="AD739" s="33"/>
      <c r="AE739" s="33"/>
      <c r="AR739" s="164" t="s">
        <v>302</v>
      </c>
      <c r="AT739" s="164" t="s">
        <v>153</v>
      </c>
      <c r="AU739" s="164" t="s">
        <v>82</v>
      </c>
      <c r="AY739" s="18" t="s">
        <v>150</v>
      </c>
      <c r="BE739" s="165">
        <f>IF(N739="základní",J739,0)</f>
        <v>0</v>
      </c>
      <c r="BF739" s="165">
        <f>IF(N739="snížená",J739,0)</f>
        <v>0</v>
      </c>
      <c r="BG739" s="165">
        <f>IF(N739="zákl. přenesená",J739,0)</f>
        <v>0</v>
      </c>
      <c r="BH739" s="165">
        <f>IF(N739="sníž. přenesená",J739,0)</f>
        <v>0</v>
      </c>
      <c r="BI739" s="165">
        <f>IF(N739="nulová",J739,0)</f>
        <v>0</v>
      </c>
      <c r="BJ739" s="18" t="s">
        <v>80</v>
      </c>
      <c r="BK739" s="165">
        <f>ROUND(I739*H739,2)</f>
        <v>0</v>
      </c>
      <c r="BL739" s="18" t="s">
        <v>302</v>
      </c>
      <c r="BM739" s="164" t="s">
        <v>865</v>
      </c>
    </row>
    <row r="740" spans="1:65" s="13" customFormat="1" ht="11.25">
      <c r="B740" s="170"/>
      <c r="D740" s="166" t="s">
        <v>162</v>
      </c>
      <c r="E740" s="171" t="s">
        <v>3</v>
      </c>
      <c r="F740" s="172" t="s">
        <v>866</v>
      </c>
      <c r="H740" s="173">
        <v>11.25</v>
      </c>
      <c r="I740" s="174"/>
      <c r="L740" s="170"/>
      <c r="M740" s="175"/>
      <c r="N740" s="176"/>
      <c r="O740" s="176"/>
      <c r="P740" s="176"/>
      <c r="Q740" s="176"/>
      <c r="R740" s="176"/>
      <c r="S740" s="176"/>
      <c r="T740" s="177"/>
      <c r="AT740" s="171" t="s">
        <v>162</v>
      </c>
      <c r="AU740" s="171" t="s">
        <v>82</v>
      </c>
      <c r="AV740" s="13" t="s">
        <v>82</v>
      </c>
      <c r="AW740" s="13" t="s">
        <v>34</v>
      </c>
      <c r="AX740" s="13" t="s">
        <v>72</v>
      </c>
      <c r="AY740" s="171" t="s">
        <v>150</v>
      </c>
    </row>
    <row r="741" spans="1:65" s="13" customFormat="1" ht="11.25">
      <c r="B741" s="170"/>
      <c r="D741" s="166" t="s">
        <v>162</v>
      </c>
      <c r="E741" s="171" t="s">
        <v>3</v>
      </c>
      <c r="F741" s="172" t="s">
        <v>867</v>
      </c>
      <c r="H741" s="173">
        <v>17.739999999999998</v>
      </c>
      <c r="I741" s="174"/>
      <c r="L741" s="170"/>
      <c r="M741" s="175"/>
      <c r="N741" s="176"/>
      <c r="O741" s="176"/>
      <c r="P741" s="176"/>
      <c r="Q741" s="176"/>
      <c r="R741" s="176"/>
      <c r="S741" s="176"/>
      <c r="T741" s="177"/>
      <c r="AT741" s="171" t="s">
        <v>162</v>
      </c>
      <c r="AU741" s="171" t="s">
        <v>82</v>
      </c>
      <c r="AV741" s="13" t="s">
        <v>82</v>
      </c>
      <c r="AW741" s="13" t="s">
        <v>34</v>
      </c>
      <c r="AX741" s="13" t="s">
        <v>72</v>
      </c>
      <c r="AY741" s="171" t="s">
        <v>150</v>
      </c>
    </row>
    <row r="742" spans="1:65" s="14" customFormat="1" ht="11.25">
      <c r="B742" s="188"/>
      <c r="D742" s="166" t="s">
        <v>162</v>
      </c>
      <c r="E742" s="189" t="s">
        <v>3</v>
      </c>
      <c r="F742" s="190" t="s">
        <v>181</v>
      </c>
      <c r="H742" s="191">
        <v>28.99</v>
      </c>
      <c r="I742" s="192"/>
      <c r="L742" s="188"/>
      <c r="M742" s="193"/>
      <c r="N742" s="194"/>
      <c r="O742" s="194"/>
      <c r="P742" s="194"/>
      <c r="Q742" s="194"/>
      <c r="R742" s="194"/>
      <c r="S742" s="194"/>
      <c r="T742" s="195"/>
      <c r="AT742" s="189" t="s">
        <v>162</v>
      </c>
      <c r="AU742" s="189" t="s">
        <v>82</v>
      </c>
      <c r="AV742" s="14" t="s">
        <v>158</v>
      </c>
      <c r="AW742" s="14" t="s">
        <v>34</v>
      </c>
      <c r="AX742" s="14" t="s">
        <v>80</v>
      </c>
      <c r="AY742" s="189" t="s">
        <v>150</v>
      </c>
    </row>
    <row r="743" spans="1:65" s="2" customFormat="1" ht="24" customHeight="1">
      <c r="A743" s="33"/>
      <c r="B743" s="152"/>
      <c r="C743" s="178" t="s">
        <v>868</v>
      </c>
      <c r="D743" s="178" t="s">
        <v>170</v>
      </c>
      <c r="E743" s="179" t="s">
        <v>869</v>
      </c>
      <c r="F743" s="180" t="s">
        <v>870</v>
      </c>
      <c r="G743" s="181" t="s">
        <v>433</v>
      </c>
      <c r="H743" s="182">
        <v>106.29600000000001</v>
      </c>
      <c r="I743" s="183"/>
      <c r="J743" s="184">
        <f>ROUND(I743*H743,2)</f>
        <v>0</v>
      </c>
      <c r="K743" s="180" t="s">
        <v>157</v>
      </c>
      <c r="L743" s="185"/>
      <c r="M743" s="186" t="s">
        <v>3</v>
      </c>
      <c r="N743" s="187" t="s">
        <v>43</v>
      </c>
      <c r="O743" s="54"/>
      <c r="P743" s="162">
        <f>O743*H743</f>
        <v>0</v>
      </c>
      <c r="Q743" s="162">
        <v>4.4999999999999999E-4</v>
      </c>
      <c r="R743" s="162">
        <f>Q743*H743</f>
        <v>4.7833199999999999E-2</v>
      </c>
      <c r="S743" s="162">
        <v>0</v>
      </c>
      <c r="T743" s="163">
        <f>S743*H743</f>
        <v>0</v>
      </c>
      <c r="U743" s="33"/>
      <c r="V743" s="33"/>
      <c r="W743" s="33"/>
      <c r="X743" s="33"/>
      <c r="Y743" s="33"/>
      <c r="Z743" s="33"/>
      <c r="AA743" s="33"/>
      <c r="AB743" s="33"/>
      <c r="AC743" s="33"/>
      <c r="AD743" s="33"/>
      <c r="AE743" s="33"/>
      <c r="AR743" s="164" t="s">
        <v>409</v>
      </c>
      <c r="AT743" s="164" t="s">
        <v>170</v>
      </c>
      <c r="AU743" s="164" t="s">
        <v>82</v>
      </c>
      <c r="AY743" s="18" t="s">
        <v>150</v>
      </c>
      <c r="BE743" s="165">
        <f>IF(N743="základní",J743,0)</f>
        <v>0</v>
      </c>
      <c r="BF743" s="165">
        <f>IF(N743="snížená",J743,0)</f>
        <v>0</v>
      </c>
      <c r="BG743" s="165">
        <f>IF(N743="zákl. přenesená",J743,0)</f>
        <v>0</v>
      </c>
      <c r="BH743" s="165">
        <f>IF(N743="sníž. přenesená",J743,0)</f>
        <v>0</v>
      </c>
      <c r="BI743" s="165">
        <f>IF(N743="nulová",J743,0)</f>
        <v>0</v>
      </c>
      <c r="BJ743" s="18" t="s">
        <v>80</v>
      </c>
      <c r="BK743" s="165">
        <f>ROUND(I743*H743,2)</f>
        <v>0</v>
      </c>
      <c r="BL743" s="18" t="s">
        <v>302</v>
      </c>
      <c r="BM743" s="164" t="s">
        <v>871</v>
      </c>
    </row>
    <row r="744" spans="1:65" s="13" customFormat="1" ht="11.25">
      <c r="B744" s="170"/>
      <c r="D744" s="166" t="s">
        <v>162</v>
      </c>
      <c r="E744" s="171" t="s">
        <v>3</v>
      </c>
      <c r="F744" s="172" t="s">
        <v>872</v>
      </c>
      <c r="H744" s="173">
        <v>96.632999999999996</v>
      </c>
      <c r="I744" s="174"/>
      <c r="L744" s="170"/>
      <c r="M744" s="175"/>
      <c r="N744" s="176"/>
      <c r="O744" s="176"/>
      <c r="P744" s="176"/>
      <c r="Q744" s="176"/>
      <c r="R744" s="176"/>
      <c r="S744" s="176"/>
      <c r="T744" s="177"/>
      <c r="AT744" s="171" t="s">
        <v>162</v>
      </c>
      <c r="AU744" s="171" t="s">
        <v>82</v>
      </c>
      <c r="AV744" s="13" t="s">
        <v>82</v>
      </c>
      <c r="AW744" s="13" t="s">
        <v>34</v>
      </c>
      <c r="AX744" s="13" t="s">
        <v>80</v>
      </c>
      <c r="AY744" s="171" t="s">
        <v>150</v>
      </c>
    </row>
    <row r="745" spans="1:65" s="13" customFormat="1" ht="11.25">
      <c r="B745" s="170"/>
      <c r="D745" s="166" t="s">
        <v>162</v>
      </c>
      <c r="F745" s="172" t="s">
        <v>873</v>
      </c>
      <c r="H745" s="173">
        <v>106.29600000000001</v>
      </c>
      <c r="I745" s="174"/>
      <c r="L745" s="170"/>
      <c r="M745" s="175"/>
      <c r="N745" s="176"/>
      <c r="O745" s="176"/>
      <c r="P745" s="176"/>
      <c r="Q745" s="176"/>
      <c r="R745" s="176"/>
      <c r="S745" s="176"/>
      <c r="T745" s="177"/>
      <c r="AT745" s="171" t="s">
        <v>162</v>
      </c>
      <c r="AU745" s="171" t="s">
        <v>82</v>
      </c>
      <c r="AV745" s="13" t="s">
        <v>82</v>
      </c>
      <c r="AW745" s="13" t="s">
        <v>4</v>
      </c>
      <c r="AX745" s="13" t="s">
        <v>80</v>
      </c>
      <c r="AY745" s="171" t="s">
        <v>150</v>
      </c>
    </row>
    <row r="746" spans="1:65" s="2" customFormat="1" ht="24" customHeight="1">
      <c r="A746" s="33"/>
      <c r="B746" s="152"/>
      <c r="C746" s="153" t="s">
        <v>874</v>
      </c>
      <c r="D746" s="153" t="s">
        <v>153</v>
      </c>
      <c r="E746" s="154" t="s">
        <v>875</v>
      </c>
      <c r="F746" s="155" t="s">
        <v>876</v>
      </c>
      <c r="G746" s="156" t="s">
        <v>200</v>
      </c>
      <c r="H746" s="157">
        <v>38.75</v>
      </c>
      <c r="I746" s="158"/>
      <c r="J746" s="159">
        <f>ROUND(I746*H746,2)</f>
        <v>0</v>
      </c>
      <c r="K746" s="155" t="s">
        <v>157</v>
      </c>
      <c r="L746" s="34"/>
      <c r="M746" s="160" t="s">
        <v>3</v>
      </c>
      <c r="N746" s="161" t="s">
        <v>43</v>
      </c>
      <c r="O746" s="54"/>
      <c r="P746" s="162">
        <f>O746*H746</f>
        <v>0</v>
      </c>
      <c r="Q746" s="162">
        <v>0</v>
      </c>
      <c r="R746" s="162">
        <f>Q746*H746</f>
        <v>0</v>
      </c>
      <c r="S746" s="162">
        <v>8.3169999999999994E-2</v>
      </c>
      <c r="T746" s="163">
        <f>S746*H746</f>
        <v>3.2228374999999998</v>
      </c>
      <c r="U746" s="33"/>
      <c r="V746" s="33"/>
      <c r="W746" s="33"/>
      <c r="X746" s="33"/>
      <c r="Y746" s="33"/>
      <c r="Z746" s="33"/>
      <c r="AA746" s="33"/>
      <c r="AB746" s="33"/>
      <c r="AC746" s="33"/>
      <c r="AD746" s="33"/>
      <c r="AE746" s="33"/>
      <c r="AR746" s="164" t="s">
        <v>302</v>
      </c>
      <c r="AT746" s="164" t="s">
        <v>153</v>
      </c>
      <c r="AU746" s="164" t="s">
        <v>82</v>
      </c>
      <c r="AY746" s="18" t="s">
        <v>150</v>
      </c>
      <c r="BE746" s="165">
        <f>IF(N746="základní",J746,0)</f>
        <v>0</v>
      </c>
      <c r="BF746" s="165">
        <f>IF(N746="snížená",J746,0)</f>
        <v>0</v>
      </c>
      <c r="BG746" s="165">
        <f>IF(N746="zákl. přenesená",J746,0)</f>
        <v>0</v>
      </c>
      <c r="BH746" s="165">
        <f>IF(N746="sníž. přenesená",J746,0)</f>
        <v>0</v>
      </c>
      <c r="BI746" s="165">
        <f>IF(N746="nulová",J746,0)</f>
        <v>0</v>
      </c>
      <c r="BJ746" s="18" t="s">
        <v>80</v>
      </c>
      <c r="BK746" s="165">
        <f>ROUND(I746*H746,2)</f>
        <v>0</v>
      </c>
      <c r="BL746" s="18" t="s">
        <v>302</v>
      </c>
      <c r="BM746" s="164" t="s">
        <v>877</v>
      </c>
    </row>
    <row r="747" spans="1:65" s="13" customFormat="1" ht="11.25">
      <c r="B747" s="170"/>
      <c r="D747" s="166" t="s">
        <v>162</v>
      </c>
      <c r="E747" s="171" t="s">
        <v>3</v>
      </c>
      <c r="F747" s="172" t="s">
        <v>588</v>
      </c>
      <c r="H747" s="173">
        <v>8</v>
      </c>
      <c r="I747" s="174"/>
      <c r="L747" s="170"/>
      <c r="M747" s="175"/>
      <c r="N747" s="176"/>
      <c r="O747" s="176"/>
      <c r="P747" s="176"/>
      <c r="Q747" s="176"/>
      <c r="R747" s="176"/>
      <c r="S747" s="176"/>
      <c r="T747" s="177"/>
      <c r="AT747" s="171" t="s">
        <v>162</v>
      </c>
      <c r="AU747" s="171" t="s">
        <v>82</v>
      </c>
      <c r="AV747" s="13" t="s">
        <v>82</v>
      </c>
      <c r="AW747" s="13" t="s">
        <v>34</v>
      </c>
      <c r="AX747" s="13" t="s">
        <v>72</v>
      </c>
      <c r="AY747" s="171" t="s">
        <v>150</v>
      </c>
    </row>
    <row r="748" spans="1:65" s="13" customFormat="1" ht="11.25">
      <c r="B748" s="170"/>
      <c r="D748" s="166" t="s">
        <v>162</v>
      </c>
      <c r="E748" s="171" t="s">
        <v>3</v>
      </c>
      <c r="F748" s="172" t="s">
        <v>403</v>
      </c>
      <c r="H748" s="173">
        <v>30.75</v>
      </c>
      <c r="I748" s="174"/>
      <c r="L748" s="170"/>
      <c r="M748" s="175"/>
      <c r="N748" s="176"/>
      <c r="O748" s="176"/>
      <c r="P748" s="176"/>
      <c r="Q748" s="176"/>
      <c r="R748" s="176"/>
      <c r="S748" s="176"/>
      <c r="T748" s="177"/>
      <c r="AT748" s="171" t="s">
        <v>162</v>
      </c>
      <c r="AU748" s="171" t="s">
        <v>82</v>
      </c>
      <c r="AV748" s="13" t="s">
        <v>82</v>
      </c>
      <c r="AW748" s="13" t="s">
        <v>34</v>
      </c>
      <c r="AX748" s="13" t="s">
        <v>72</v>
      </c>
      <c r="AY748" s="171" t="s">
        <v>150</v>
      </c>
    </row>
    <row r="749" spans="1:65" s="14" customFormat="1" ht="11.25">
      <c r="B749" s="188"/>
      <c r="D749" s="166" t="s">
        <v>162</v>
      </c>
      <c r="E749" s="189" t="s">
        <v>3</v>
      </c>
      <c r="F749" s="190" t="s">
        <v>848</v>
      </c>
      <c r="H749" s="191">
        <v>38.75</v>
      </c>
      <c r="I749" s="192"/>
      <c r="L749" s="188"/>
      <c r="M749" s="193"/>
      <c r="N749" s="194"/>
      <c r="O749" s="194"/>
      <c r="P749" s="194"/>
      <c r="Q749" s="194"/>
      <c r="R749" s="194"/>
      <c r="S749" s="194"/>
      <c r="T749" s="195"/>
      <c r="AT749" s="189" t="s">
        <v>162</v>
      </c>
      <c r="AU749" s="189" t="s">
        <v>82</v>
      </c>
      <c r="AV749" s="14" t="s">
        <v>158</v>
      </c>
      <c r="AW749" s="14" t="s">
        <v>34</v>
      </c>
      <c r="AX749" s="14" t="s">
        <v>80</v>
      </c>
      <c r="AY749" s="189" t="s">
        <v>150</v>
      </c>
    </row>
    <row r="750" spans="1:65" s="2" customFormat="1" ht="48" customHeight="1">
      <c r="A750" s="33"/>
      <c r="B750" s="152"/>
      <c r="C750" s="153" t="s">
        <v>878</v>
      </c>
      <c r="D750" s="153" t="s">
        <v>153</v>
      </c>
      <c r="E750" s="154" t="s">
        <v>879</v>
      </c>
      <c r="F750" s="155" t="s">
        <v>880</v>
      </c>
      <c r="G750" s="156" t="s">
        <v>200</v>
      </c>
      <c r="H750" s="157">
        <v>48</v>
      </c>
      <c r="I750" s="158"/>
      <c r="J750" s="159">
        <f>ROUND(I750*H750,2)</f>
        <v>0</v>
      </c>
      <c r="K750" s="155" t="s">
        <v>157</v>
      </c>
      <c r="L750" s="34"/>
      <c r="M750" s="160" t="s">
        <v>3</v>
      </c>
      <c r="N750" s="161" t="s">
        <v>43</v>
      </c>
      <c r="O750" s="54"/>
      <c r="P750" s="162">
        <f>O750*H750</f>
        <v>0</v>
      </c>
      <c r="Q750" s="162">
        <v>5.8799999999999998E-3</v>
      </c>
      <c r="R750" s="162">
        <f>Q750*H750</f>
        <v>0.28223999999999999</v>
      </c>
      <c r="S750" s="162">
        <v>0</v>
      </c>
      <c r="T750" s="163">
        <f>S750*H750</f>
        <v>0</v>
      </c>
      <c r="U750" s="33"/>
      <c r="V750" s="33"/>
      <c r="W750" s="33"/>
      <c r="X750" s="33"/>
      <c r="Y750" s="33"/>
      <c r="Z750" s="33"/>
      <c r="AA750" s="33"/>
      <c r="AB750" s="33"/>
      <c r="AC750" s="33"/>
      <c r="AD750" s="33"/>
      <c r="AE750" s="33"/>
      <c r="AR750" s="164" t="s">
        <v>302</v>
      </c>
      <c r="AT750" s="164" t="s">
        <v>153</v>
      </c>
      <c r="AU750" s="164" t="s">
        <v>82</v>
      </c>
      <c r="AY750" s="18" t="s">
        <v>150</v>
      </c>
      <c r="BE750" s="165">
        <f>IF(N750="základní",J750,0)</f>
        <v>0</v>
      </c>
      <c r="BF750" s="165">
        <f>IF(N750="snížená",J750,0)</f>
        <v>0</v>
      </c>
      <c r="BG750" s="165">
        <f>IF(N750="zákl. přenesená",J750,0)</f>
        <v>0</v>
      </c>
      <c r="BH750" s="165">
        <f>IF(N750="sníž. přenesená",J750,0)</f>
        <v>0</v>
      </c>
      <c r="BI750" s="165">
        <f>IF(N750="nulová",J750,0)</f>
        <v>0</v>
      </c>
      <c r="BJ750" s="18" t="s">
        <v>80</v>
      </c>
      <c r="BK750" s="165">
        <f>ROUND(I750*H750,2)</f>
        <v>0</v>
      </c>
      <c r="BL750" s="18" t="s">
        <v>302</v>
      </c>
      <c r="BM750" s="164" t="s">
        <v>881</v>
      </c>
    </row>
    <row r="751" spans="1:65" s="2" customFormat="1" ht="29.25">
      <c r="A751" s="33"/>
      <c r="B751" s="34"/>
      <c r="C751" s="33"/>
      <c r="D751" s="166" t="s">
        <v>160</v>
      </c>
      <c r="E751" s="33"/>
      <c r="F751" s="167" t="s">
        <v>882</v>
      </c>
      <c r="G751" s="33"/>
      <c r="H751" s="33"/>
      <c r="I751" s="92"/>
      <c r="J751" s="33"/>
      <c r="K751" s="33"/>
      <c r="L751" s="34"/>
      <c r="M751" s="168"/>
      <c r="N751" s="169"/>
      <c r="O751" s="54"/>
      <c r="P751" s="54"/>
      <c r="Q751" s="54"/>
      <c r="R751" s="54"/>
      <c r="S751" s="54"/>
      <c r="T751" s="55"/>
      <c r="U751" s="33"/>
      <c r="V751" s="33"/>
      <c r="W751" s="33"/>
      <c r="X751" s="33"/>
      <c r="Y751" s="33"/>
      <c r="Z751" s="33"/>
      <c r="AA751" s="33"/>
      <c r="AB751" s="33"/>
      <c r="AC751" s="33"/>
      <c r="AD751" s="33"/>
      <c r="AE751" s="33"/>
      <c r="AT751" s="18" t="s">
        <v>160</v>
      </c>
      <c r="AU751" s="18" t="s">
        <v>82</v>
      </c>
    </row>
    <row r="752" spans="1:65" s="13" customFormat="1" ht="11.25">
      <c r="B752" s="170"/>
      <c r="D752" s="166" t="s">
        <v>162</v>
      </c>
      <c r="E752" s="171" t="s">
        <v>3</v>
      </c>
      <c r="F752" s="172" t="s">
        <v>846</v>
      </c>
      <c r="H752" s="173">
        <v>40</v>
      </c>
      <c r="I752" s="174"/>
      <c r="L752" s="170"/>
      <c r="M752" s="175"/>
      <c r="N752" s="176"/>
      <c r="O752" s="176"/>
      <c r="P752" s="176"/>
      <c r="Q752" s="176"/>
      <c r="R752" s="176"/>
      <c r="S752" s="176"/>
      <c r="T752" s="177"/>
      <c r="AT752" s="171" t="s">
        <v>162</v>
      </c>
      <c r="AU752" s="171" t="s">
        <v>82</v>
      </c>
      <c r="AV752" s="13" t="s">
        <v>82</v>
      </c>
      <c r="AW752" s="13" t="s">
        <v>34</v>
      </c>
      <c r="AX752" s="13" t="s">
        <v>72</v>
      </c>
      <c r="AY752" s="171" t="s">
        <v>150</v>
      </c>
    </row>
    <row r="753" spans="1:65" s="13" customFormat="1" ht="11.25">
      <c r="B753" s="170"/>
      <c r="D753" s="166" t="s">
        <v>162</v>
      </c>
      <c r="E753" s="171" t="s">
        <v>3</v>
      </c>
      <c r="F753" s="172" t="s">
        <v>847</v>
      </c>
      <c r="H753" s="173">
        <v>8</v>
      </c>
      <c r="I753" s="174"/>
      <c r="L753" s="170"/>
      <c r="M753" s="175"/>
      <c r="N753" s="176"/>
      <c r="O753" s="176"/>
      <c r="P753" s="176"/>
      <c r="Q753" s="176"/>
      <c r="R753" s="176"/>
      <c r="S753" s="176"/>
      <c r="T753" s="177"/>
      <c r="AT753" s="171" t="s">
        <v>162</v>
      </c>
      <c r="AU753" s="171" t="s">
        <v>82</v>
      </c>
      <c r="AV753" s="13" t="s">
        <v>82</v>
      </c>
      <c r="AW753" s="13" t="s">
        <v>34</v>
      </c>
      <c r="AX753" s="13" t="s">
        <v>72</v>
      </c>
      <c r="AY753" s="171" t="s">
        <v>150</v>
      </c>
    </row>
    <row r="754" spans="1:65" s="14" customFormat="1" ht="11.25">
      <c r="B754" s="188"/>
      <c r="D754" s="166" t="s">
        <v>162</v>
      </c>
      <c r="E754" s="189" t="s">
        <v>3</v>
      </c>
      <c r="F754" s="190" t="s">
        <v>848</v>
      </c>
      <c r="H754" s="191">
        <v>48</v>
      </c>
      <c r="I754" s="192"/>
      <c r="L754" s="188"/>
      <c r="M754" s="193"/>
      <c r="N754" s="194"/>
      <c r="O754" s="194"/>
      <c r="P754" s="194"/>
      <c r="Q754" s="194"/>
      <c r="R754" s="194"/>
      <c r="S754" s="194"/>
      <c r="T754" s="195"/>
      <c r="AT754" s="189" t="s">
        <v>162</v>
      </c>
      <c r="AU754" s="189" t="s">
        <v>82</v>
      </c>
      <c r="AV754" s="14" t="s">
        <v>158</v>
      </c>
      <c r="AW754" s="14" t="s">
        <v>34</v>
      </c>
      <c r="AX754" s="14" t="s">
        <v>80</v>
      </c>
      <c r="AY754" s="189" t="s">
        <v>150</v>
      </c>
    </row>
    <row r="755" spans="1:65" s="2" customFormat="1" ht="36" customHeight="1">
      <c r="A755" s="33"/>
      <c r="B755" s="152"/>
      <c r="C755" s="178" t="s">
        <v>883</v>
      </c>
      <c r="D755" s="178" t="s">
        <v>170</v>
      </c>
      <c r="E755" s="179" t="s">
        <v>884</v>
      </c>
      <c r="F755" s="180" t="s">
        <v>885</v>
      </c>
      <c r="G755" s="181" t="s">
        <v>200</v>
      </c>
      <c r="H755" s="182">
        <v>46.2</v>
      </c>
      <c r="I755" s="183"/>
      <c r="J755" s="184">
        <f>ROUND(I755*H755,2)</f>
        <v>0</v>
      </c>
      <c r="K755" s="180" t="s">
        <v>157</v>
      </c>
      <c r="L755" s="185"/>
      <c r="M755" s="186" t="s">
        <v>3</v>
      </c>
      <c r="N755" s="187" t="s">
        <v>43</v>
      </c>
      <c r="O755" s="54"/>
      <c r="P755" s="162">
        <f>O755*H755</f>
        <v>0</v>
      </c>
      <c r="Q755" s="162">
        <v>1.9199999999999998E-2</v>
      </c>
      <c r="R755" s="162">
        <f>Q755*H755</f>
        <v>0.88703999999999994</v>
      </c>
      <c r="S755" s="162">
        <v>0</v>
      </c>
      <c r="T755" s="163">
        <f>S755*H755</f>
        <v>0</v>
      </c>
      <c r="U755" s="33"/>
      <c r="V755" s="33"/>
      <c r="W755" s="33"/>
      <c r="X755" s="33"/>
      <c r="Y755" s="33"/>
      <c r="Z755" s="33"/>
      <c r="AA755" s="33"/>
      <c r="AB755" s="33"/>
      <c r="AC755" s="33"/>
      <c r="AD755" s="33"/>
      <c r="AE755" s="33"/>
      <c r="AR755" s="164" t="s">
        <v>409</v>
      </c>
      <c r="AT755" s="164" t="s">
        <v>170</v>
      </c>
      <c r="AU755" s="164" t="s">
        <v>82</v>
      </c>
      <c r="AY755" s="18" t="s">
        <v>150</v>
      </c>
      <c r="BE755" s="165">
        <f>IF(N755="základní",J755,0)</f>
        <v>0</v>
      </c>
      <c r="BF755" s="165">
        <f>IF(N755="snížená",J755,0)</f>
        <v>0</v>
      </c>
      <c r="BG755" s="165">
        <f>IF(N755="zákl. přenesená",J755,0)</f>
        <v>0</v>
      </c>
      <c r="BH755" s="165">
        <f>IF(N755="sníž. přenesená",J755,0)</f>
        <v>0</v>
      </c>
      <c r="BI755" s="165">
        <f>IF(N755="nulová",J755,0)</f>
        <v>0</v>
      </c>
      <c r="BJ755" s="18" t="s">
        <v>80</v>
      </c>
      <c r="BK755" s="165">
        <f>ROUND(I755*H755,2)</f>
        <v>0</v>
      </c>
      <c r="BL755" s="18" t="s">
        <v>302</v>
      </c>
      <c r="BM755" s="164" t="s">
        <v>886</v>
      </c>
    </row>
    <row r="756" spans="1:65" s="13" customFormat="1" ht="11.25">
      <c r="B756" s="170"/>
      <c r="D756" s="166" t="s">
        <v>162</v>
      </c>
      <c r="E756" s="171" t="s">
        <v>3</v>
      </c>
      <c r="F756" s="172" t="s">
        <v>887</v>
      </c>
      <c r="H756" s="173">
        <v>46.2</v>
      </c>
      <c r="I756" s="174"/>
      <c r="L756" s="170"/>
      <c r="M756" s="175"/>
      <c r="N756" s="176"/>
      <c r="O756" s="176"/>
      <c r="P756" s="176"/>
      <c r="Q756" s="176"/>
      <c r="R756" s="176"/>
      <c r="S756" s="176"/>
      <c r="T756" s="177"/>
      <c r="AT756" s="171" t="s">
        <v>162</v>
      </c>
      <c r="AU756" s="171" t="s">
        <v>82</v>
      </c>
      <c r="AV756" s="13" t="s">
        <v>82</v>
      </c>
      <c r="AW756" s="13" t="s">
        <v>34</v>
      </c>
      <c r="AX756" s="13" t="s">
        <v>80</v>
      </c>
      <c r="AY756" s="171" t="s">
        <v>150</v>
      </c>
    </row>
    <row r="757" spans="1:65" s="2" customFormat="1" ht="36" customHeight="1">
      <c r="A757" s="33"/>
      <c r="B757" s="152"/>
      <c r="C757" s="178" t="s">
        <v>888</v>
      </c>
      <c r="D757" s="178" t="s">
        <v>170</v>
      </c>
      <c r="E757" s="179" t="s">
        <v>889</v>
      </c>
      <c r="F757" s="180" t="s">
        <v>890</v>
      </c>
      <c r="G757" s="181" t="s">
        <v>200</v>
      </c>
      <c r="H757" s="182">
        <v>6.6</v>
      </c>
      <c r="I757" s="183"/>
      <c r="J757" s="184">
        <f>ROUND(I757*H757,2)</f>
        <v>0</v>
      </c>
      <c r="K757" s="180" t="s">
        <v>3</v>
      </c>
      <c r="L757" s="185"/>
      <c r="M757" s="186" t="s">
        <v>3</v>
      </c>
      <c r="N757" s="187" t="s">
        <v>43</v>
      </c>
      <c r="O757" s="54"/>
      <c r="P757" s="162">
        <f>O757*H757</f>
        <v>0</v>
      </c>
      <c r="Q757" s="162">
        <v>1.9199999999999998E-2</v>
      </c>
      <c r="R757" s="162">
        <f>Q757*H757</f>
        <v>0.12671999999999997</v>
      </c>
      <c r="S757" s="162">
        <v>0</v>
      </c>
      <c r="T757" s="163">
        <f>S757*H757</f>
        <v>0</v>
      </c>
      <c r="U757" s="33"/>
      <c r="V757" s="33"/>
      <c r="W757" s="33"/>
      <c r="X757" s="33"/>
      <c r="Y757" s="33"/>
      <c r="Z757" s="33"/>
      <c r="AA757" s="33"/>
      <c r="AB757" s="33"/>
      <c r="AC757" s="33"/>
      <c r="AD757" s="33"/>
      <c r="AE757" s="33"/>
      <c r="AR757" s="164" t="s">
        <v>409</v>
      </c>
      <c r="AT757" s="164" t="s">
        <v>170</v>
      </c>
      <c r="AU757" s="164" t="s">
        <v>82</v>
      </c>
      <c r="AY757" s="18" t="s">
        <v>150</v>
      </c>
      <c r="BE757" s="165">
        <f>IF(N757="základní",J757,0)</f>
        <v>0</v>
      </c>
      <c r="BF757" s="165">
        <f>IF(N757="snížená",J757,0)</f>
        <v>0</v>
      </c>
      <c r="BG757" s="165">
        <f>IF(N757="zákl. přenesená",J757,0)</f>
        <v>0</v>
      </c>
      <c r="BH757" s="165">
        <f>IF(N757="sníž. přenesená",J757,0)</f>
        <v>0</v>
      </c>
      <c r="BI757" s="165">
        <f>IF(N757="nulová",J757,0)</f>
        <v>0</v>
      </c>
      <c r="BJ757" s="18" t="s">
        <v>80</v>
      </c>
      <c r="BK757" s="165">
        <f>ROUND(I757*H757,2)</f>
        <v>0</v>
      </c>
      <c r="BL757" s="18" t="s">
        <v>302</v>
      </c>
      <c r="BM757" s="164" t="s">
        <v>891</v>
      </c>
    </row>
    <row r="758" spans="1:65" s="13" customFormat="1" ht="11.25">
      <c r="B758" s="170"/>
      <c r="D758" s="166" t="s">
        <v>162</v>
      </c>
      <c r="E758" s="171" t="s">
        <v>3</v>
      </c>
      <c r="F758" s="172" t="s">
        <v>892</v>
      </c>
      <c r="H758" s="173">
        <v>6.6</v>
      </c>
      <c r="I758" s="174"/>
      <c r="L758" s="170"/>
      <c r="M758" s="175"/>
      <c r="N758" s="176"/>
      <c r="O758" s="176"/>
      <c r="P758" s="176"/>
      <c r="Q758" s="176"/>
      <c r="R758" s="176"/>
      <c r="S758" s="176"/>
      <c r="T758" s="177"/>
      <c r="AT758" s="171" t="s">
        <v>162</v>
      </c>
      <c r="AU758" s="171" t="s">
        <v>82</v>
      </c>
      <c r="AV758" s="13" t="s">
        <v>82</v>
      </c>
      <c r="AW758" s="13" t="s">
        <v>34</v>
      </c>
      <c r="AX758" s="13" t="s">
        <v>80</v>
      </c>
      <c r="AY758" s="171" t="s">
        <v>150</v>
      </c>
    </row>
    <row r="759" spans="1:65" s="2" customFormat="1" ht="36" customHeight="1">
      <c r="A759" s="33"/>
      <c r="B759" s="152"/>
      <c r="C759" s="153" t="s">
        <v>893</v>
      </c>
      <c r="D759" s="153" t="s">
        <v>153</v>
      </c>
      <c r="E759" s="154" t="s">
        <v>894</v>
      </c>
      <c r="F759" s="155" t="s">
        <v>895</v>
      </c>
      <c r="G759" s="156" t="s">
        <v>200</v>
      </c>
      <c r="H759" s="157">
        <v>6</v>
      </c>
      <c r="I759" s="158"/>
      <c r="J759" s="159">
        <f>ROUND(I759*H759,2)</f>
        <v>0</v>
      </c>
      <c r="K759" s="155" t="s">
        <v>157</v>
      </c>
      <c r="L759" s="34"/>
      <c r="M759" s="160" t="s">
        <v>3</v>
      </c>
      <c r="N759" s="161" t="s">
        <v>43</v>
      </c>
      <c r="O759" s="54"/>
      <c r="P759" s="162">
        <f>O759*H759</f>
        <v>0</v>
      </c>
      <c r="Q759" s="162">
        <v>0</v>
      </c>
      <c r="R759" s="162">
        <f>Q759*H759</f>
        <v>0</v>
      </c>
      <c r="S759" s="162">
        <v>0</v>
      </c>
      <c r="T759" s="163">
        <f>S759*H759</f>
        <v>0</v>
      </c>
      <c r="U759" s="33"/>
      <c r="V759" s="33"/>
      <c r="W759" s="33"/>
      <c r="X759" s="33"/>
      <c r="Y759" s="33"/>
      <c r="Z759" s="33"/>
      <c r="AA759" s="33"/>
      <c r="AB759" s="33"/>
      <c r="AC759" s="33"/>
      <c r="AD759" s="33"/>
      <c r="AE759" s="33"/>
      <c r="AR759" s="164" t="s">
        <v>302</v>
      </c>
      <c r="AT759" s="164" t="s">
        <v>153</v>
      </c>
      <c r="AU759" s="164" t="s">
        <v>82</v>
      </c>
      <c r="AY759" s="18" t="s">
        <v>150</v>
      </c>
      <c r="BE759" s="165">
        <f>IF(N759="základní",J759,0)</f>
        <v>0</v>
      </c>
      <c r="BF759" s="165">
        <f>IF(N759="snížená",J759,0)</f>
        <v>0</v>
      </c>
      <c r="BG759" s="165">
        <f>IF(N759="zákl. přenesená",J759,0)</f>
        <v>0</v>
      </c>
      <c r="BH759" s="165">
        <f>IF(N759="sníž. přenesená",J759,0)</f>
        <v>0</v>
      </c>
      <c r="BI759" s="165">
        <f>IF(N759="nulová",J759,0)</f>
        <v>0</v>
      </c>
      <c r="BJ759" s="18" t="s">
        <v>80</v>
      </c>
      <c r="BK759" s="165">
        <f>ROUND(I759*H759,2)</f>
        <v>0</v>
      </c>
      <c r="BL759" s="18" t="s">
        <v>302</v>
      </c>
      <c r="BM759" s="164" t="s">
        <v>896</v>
      </c>
    </row>
    <row r="760" spans="1:65" s="2" customFormat="1" ht="29.25">
      <c r="A760" s="33"/>
      <c r="B760" s="34"/>
      <c r="C760" s="33"/>
      <c r="D760" s="166" t="s">
        <v>160</v>
      </c>
      <c r="E760" s="33"/>
      <c r="F760" s="167" t="s">
        <v>882</v>
      </c>
      <c r="G760" s="33"/>
      <c r="H760" s="33"/>
      <c r="I760" s="92"/>
      <c r="J760" s="33"/>
      <c r="K760" s="33"/>
      <c r="L760" s="34"/>
      <c r="M760" s="168"/>
      <c r="N760" s="169"/>
      <c r="O760" s="54"/>
      <c r="P760" s="54"/>
      <c r="Q760" s="54"/>
      <c r="R760" s="54"/>
      <c r="S760" s="54"/>
      <c r="T760" s="55"/>
      <c r="U760" s="33"/>
      <c r="V760" s="33"/>
      <c r="W760" s="33"/>
      <c r="X760" s="33"/>
      <c r="Y760" s="33"/>
      <c r="Z760" s="33"/>
      <c r="AA760" s="33"/>
      <c r="AB760" s="33"/>
      <c r="AC760" s="33"/>
      <c r="AD760" s="33"/>
      <c r="AE760" s="33"/>
      <c r="AT760" s="18" t="s">
        <v>160</v>
      </c>
      <c r="AU760" s="18" t="s">
        <v>82</v>
      </c>
    </row>
    <row r="761" spans="1:65" s="13" customFormat="1" ht="11.25">
      <c r="B761" s="170"/>
      <c r="D761" s="166" t="s">
        <v>162</v>
      </c>
      <c r="E761" s="171" t="s">
        <v>3</v>
      </c>
      <c r="F761" s="172" t="s">
        <v>480</v>
      </c>
      <c r="H761" s="173">
        <v>6</v>
      </c>
      <c r="I761" s="174"/>
      <c r="L761" s="170"/>
      <c r="M761" s="175"/>
      <c r="N761" s="176"/>
      <c r="O761" s="176"/>
      <c r="P761" s="176"/>
      <c r="Q761" s="176"/>
      <c r="R761" s="176"/>
      <c r="S761" s="176"/>
      <c r="T761" s="177"/>
      <c r="AT761" s="171" t="s">
        <v>162</v>
      </c>
      <c r="AU761" s="171" t="s">
        <v>82</v>
      </c>
      <c r="AV761" s="13" t="s">
        <v>82</v>
      </c>
      <c r="AW761" s="13" t="s">
        <v>34</v>
      </c>
      <c r="AX761" s="13" t="s">
        <v>80</v>
      </c>
      <c r="AY761" s="171" t="s">
        <v>150</v>
      </c>
    </row>
    <row r="762" spans="1:65" s="2" customFormat="1" ht="36" customHeight="1">
      <c r="A762" s="33"/>
      <c r="B762" s="152"/>
      <c r="C762" s="153" t="s">
        <v>897</v>
      </c>
      <c r="D762" s="153" t="s">
        <v>153</v>
      </c>
      <c r="E762" s="154" t="s">
        <v>898</v>
      </c>
      <c r="F762" s="155" t="s">
        <v>899</v>
      </c>
      <c r="G762" s="156" t="s">
        <v>166</v>
      </c>
      <c r="H762" s="157">
        <v>1.9470000000000001</v>
      </c>
      <c r="I762" s="158"/>
      <c r="J762" s="159">
        <f>ROUND(I762*H762,2)</f>
        <v>0</v>
      </c>
      <c r="K762" s="155" t="s">
        <v>157</v>
      </c>
      <c r="L762" s="34"/>
      <c r="M762" s="160" t="s">
        <v>3</v>
      </c>
      <c r="N762" s="161" t="s">
        <v>43</v>
      </c>
      <c r="O762" s="54"/>
      <c r="P762" s="162">
        <f>O762*H762</f>
        <v>0</v>
      </c>
      <c r="Q762" s="162">
        <v>0</v>
      </c>
      <c r="R762" s="162">
        <f>Q762*H762</f>
        <v>0</v>
      </c>
      <c r="S762" s="162">
        <v>0</v>
      </c>
      <c r="T762" s="163">
        <f>S762*H762</f>
        <v>0</v>
      </c>
      <c r="U762" s="33"/>
      <c r="V762" s="33"/>
      <c r="W762" s="33"/>
      <c r="X762" s="33"/>
      <c r="Y762" s="33"/>
      <c r="Z762" s="33"/>
      <c r="AA762" s="33"/>
      <c r="AB762" s="33"/>
      <c r="AC762" s="33"/>
      <c r="AD762" s="33"/>
      <c r="AE762" s="33"/>
      <c r="AR762" s="164" t="s">
        <v>302</v>
      </c>
      <c r="AT762" s="164" t="s">
        <v>153</v>
      </c>
      <c r="AU762" s="164" t="s">
        <v>82</v>
      </c>
      <c r="AY762" s="18" t="s">
        <v>150</v>
      </c>
      <c r="BE762" s="165">
        <f>IF(N762="základní",J762,0)</f>
        <v>0</v>
      </c>
      <c r="BF762" s="165">
        <f>IF(N762="snížená",J762,0)</f>
        <v>0</v>
      </c>
      <c r="BG762" s="165">
        <f>IF(N762="zákl. přenesená",J762,0)</f>
        <v>0</v>
      </c>
      <c r="BH762" s="165">
        <f>IF(N762="sníž. přenesená",J762,0)</f>
        <v>0</v>
      </c>
      <c r="BI762" s="165">
        <f>IF(N762="nulová",J762,0)</f>
        <v>0</v>
      </c>
      <c r="BJ762" s="18" t="s">
        <v>80</v>
      </c>
      <c r="BK762" s="165">
        <f>ROUND(I762*H762,2)</f>
        <v>0</v>
      </c>
      <c r="BL762" s="18" t="s">
        <v>302</v>
      </c>
      <c r="BM762" s="164" t="s">
        <v>900</v>
      </c>
    </row>
    <row r="763" spans="1:65" s="2" customFormat="1" ht="126.75">
      <c r="A763" s="33"/>
      <c r="B763" s="34"/>
      <c r="C763" s="33"/>
      <c r="D763" s="166" t="s">
        <v>160</v>
      </c>
      <c r="E763" s="33"/>
      <c r="F763" s="167" t="s">
        <v>576</v>
      </c>
      <c r="G763" s="33"/>
      <c r="H763" s="33"/>
      <c r="I763" s="92"/>
      <c r="J763" s="33"/>
      <c r="K763" s="33"/>
      <c r="L763" s="34"/>
      <c r="M763" s="168"/>
      <c r="N763" s="169"/>
      <c r="O763" s="54"/>
      <c r="P763" s="54"/>
      <c r="Q763" s="54"/>
      <c r="R763" s="54"/>
      <c r="S763" s="54"/>
      <c r="T763" s="55"/>
      <c r="U763" s="33"/>
      <c r="V763" s="33"/>
      <c r="W763" s="33"/>
      <c r="X763" s="33"/>
      <c r="Y763" s="33"/>
      <c r="Z763" s="33"/>
      <c r="AA763" s="33"/>
      <c r="AB763" s="33"/>
      <c r="AC763" s="33"/>
      <c r="AD763" s="33"/>
      <c r="AE763" s="33"/>
      <c r="AT763" s="18" t="s">
        <v>160</v>
      </c>
      <c r="AU763" s="18" t="s">
        <v>82</v>
      </c>
    </row>
    <row r="764" spans="1:65" s="2" customFormat="1" ht="48" customHeight="1">
      <c r="A764" s="33"/>
      <c r="B764" s="152"/>
      <c r="C764" s="153" t="s">
        <v>901</v>
      </c>
      <c r="D764" s="153" t="s">
        <v>153</v>
      </c>
      <c r="E764" s="154" t="s">
        <v>902</v>
      </c>
      <c r="F764" s="155" t="s">
        <v>903</v>
      </c>
      <c r="G764" s="156" t="s">
        <v>166</v>
      </c>
      <c r="H764" s="157">
        <v>1.9470000000000001</v>
      </c>
      <c r="I764" s="158"/>
      <c r="J764" s="159">
        <f>ROUND(I764*H764,2)</f>
        <v>0</v>
      </c>
      <c r="K764" s="155" t="s">
        <v>157</v>
      </c>
      <c r="L764" s="34"/>
      <c r="M764" s="160" t="s">
        <v>3</v>
      </c>
      <c r="N764" s="161" t="s">
        <v>43</v>
      </c>
      <c r="O764" s="54"/>
      <c r="P764" s="162">
        <f>O764*H764</f>
        <v>0</v>
      </c>
      <c r="Q764" s="162">
        <v>0</v>
      </c>
      <c r="R764" s="162">
        <f>Q764*H764</f>
        <v>0</v>
      </c>
      <c r="S764" s="162">
        <v>0</v>
      </c>
      <c r="T764" s="163">
        <f>S764*H764</f>
        <v>0</v>
      </c>
      <c r="U764" s="33"/>
      <c r="V764" s="33"/>
      <c r="W764" s="33"/>
      <c r="X764" s="33"/>
      <c r="Y764" s="33"/>
      <c r="Z764" s="33"/>
      <c r="AA764" s="33"/>
      <c r="AB764" s="33"/>
      <c r="AC764" s="33"/>
      <c r="AD764" s="33"/>
      <c r="AE764" s="33"/>
      <c r="AR764" s="164" t="s">
        <v>302</v>
      </c>
      <c r="AT764" s="164" t="s">
        <v>153</v>
      </c>
      <c r="AU764" s="164" t="s">
        <v>82</v>
      </c>
      <c r="AY764" s="18" t="s">
        <v>150</v>
      </c>
      <c r="BE764" s="165">
        <f>IF(N764="základní",J764,0)</f>
        <v>0</v>
      </c>
      <c r="BF764" s="165">
        <f>IF(N764="snížená",J764,0)</f>
        <v>0</v>
      </c>
      <c r="BG764" s="165">
        <f>IF(N764="zákl. přenesená",J764,0)</f>
        <v>0</v>
      </c>
      <c r="BH764" s="165">
        <f>IF(N764="sníž. přenesená",J764,0)</f>
        <v>0</v>
      </c>
      <c r="BI764" s="165">
        <f>IF(N764="nulová",J764,0)</f>
        <v>0</v>
      </c>
      <c r="BJ764" s="18" t="s">
        <v>80</v>
      </c>
      <c r="BK764" s="165">
        <f>ROUND(I764*H764,2)</f>
        <v>0</v>
      </c>
      <c r="BL764" s="18" t="s">
        <v>302</v>
      </c>
      <c r="BM764" s="164" t="s">
        <v>904</v>
      </c>
    </row>
    <row r="765" spans="1:65" s="2" customFormat="1" ht="126.75">
      <c r="A765" s="33"/>
      <c r="B765" s="34"/>
      <c r="C765" s="33"/>
      <c r="D765" s="166" t="s">
        <v>160</v>
      </c>
      <c r="E765" s="33"/>
      <c r="F765" s="167" t="s">
        <v>576</v>
      </c>
      <c r="G765" s="33"/>
      <c r="H765" s="33"/>
      <c r="I765" s="92"/>
      <c r="J765" s="33"/>
      <c r="K765" s="33"/>
      <c r="L765" s="34"/>
      <c r="M765" s="168"/>
      <c r="N765" s="169"/>
      <c r="O765" s="54"/>
      <c r="P765" s="54"/>
      <c r="Q765" s="54"/>
      <c r="R765" s="54"/>
      <c r="S765" s="54"/>
      <c r="T765" s="55"/>
      <c r="U765" s="33"/>
      <c r="V765" s="33"/>
      <c r="W765" s="33"/>
      <c r="X765" s="33"/>
      <c r="Y765" s="33"/>
      <c r="Z765" s="33"/>
      <c r="AA765" s="33"/>
      <c r="AB765" s="33"/>
      <c r="AC765" s="33"/>
      <c r="AD765" s="33"/>
      <c r="AE765" s="33"/>
      <c r="AT765" s="18" t="s">
        <v>160</v>
      </c>
      <c r="AU765" s="18" t="s">
        <v>82</v>
      </c>
    </row>
    <row r="766" spans="1:65" s="12" customFormat="1" ht="22.9" customHeight="1">
      <c r="B766" s="139"/>
      <c r="D766" s="140" t="s">
        <v>71</v>
      </c>
      <c r="E766" s="150" t="s">
        <v>905</v>
      </c>
      <c r="F766" s="150" t="s">
        <v>906</v>
      </c>
      <c r="I766" s="142"/>
      <c r="J766" s="151">
        <f>BK766</f>
        <v>0</v>
      </c>
      <c r="L766" s="139"/>
      <c r="M766" s="144"/>
      <c r="N766" s="145"/>
      <c r="O766" s="145"/>
      <c r="P766" s="146">
        <f>SUM(P767:P785)</f>
        <v>0</v>
      </c>
      <c r="Q766" s="145"/>
      <c r="R766" s="146">
        <f>SUM(R767:R785)</f>
        <v>5.4613299999999994</v>
      </c>
      <c r="S766" s="145"/>
      <c r="T766" s="147">
        <f>SUM(T767:T785)</f>
        <v>0.33054</v>
      </c>
      <c r="AR766" s="140" t="s">
        <v>82</v>
      </c>
      <c r="AT766" s="148" t="s">
        <v>71</v>
      </c>
      <c r="AU766" s="148" t="s">
        <v>80</v>
      </c>
      <c r="AY766" s="140" t="s">
        <v>150</v>
      </c>
      <c r="BK766" s="149">
        <f>SUM(BK767:BK785)</f>
        <v>0</v>
      </c>
    </row>
    <row r="767" spans="1:65" s="2" customFormat="1" ht="16.5" customHeight="1">
      <c r="A767" s="33"/>
      <c r="B767" s="152"/>
      <c r="C767" s="153" t="s">
        <v>907</v>
      </c>
      <c r="D767" s="153" t="s">
        <v>153</v>
      </c>
      <c r="E767" s="154" t="s">
        <v>908</v>
      </c>
      <c r="F767" s="155" t="s">
        <v>909</v>
      </c>
      <c r="G767" s="156" t="s">
        <v>200</v>
      </c>
      <c r="H767" s="157">
        <v>447.65</v>
      </c>
      <c r="I767" s="158"/>
      <c r="J767" s="159">
        <f>ROUND(I767*H767,2)</f>
        <v>0</v>
      </c>
      <c r="K767" s="155" t="s">
        <v>157</v>
      </c>
      <c r="L767" s="34"/>
      <c r="M767" s="160" t="s">
        <v>3</v>
      </c>
      <c r="N767" s="161" t="s">
        <v>43</v>
      </c>
      <c r="O767" s="54"/>
      <c r="P767" s="162">
        <f>O767*H767</f>
        <v>0</v>
      </c>
      <c r="Q767" s="162">
        <v>0</v>
      </c>
      <c r="R767" s="162">
        <f>Q767*H767</f>
        <v>0</v>
      </c>
      <c r="S767" s="162">
        <v>0</v>
      </c>
      <c r="T767" s="163">
        <f>S767*H767</f>
        <v>0</v>
      </c>
      <c r="U767" s="33"/>
      <c r="V767" s="33"/>
      <c r="W767" s="33"/>
      <c r="X767" s="33"/>
      <c r="Y767" s="33"/>
      <c r="Z767" s="33"/>
      <c r="AA767" s="33"/>
      <c r="AB767" s="33"/>
      <c r="AC767" s="33"/>
      <c r="AD767" s="33"/>
      <c r="AE767" s="33"/>
      <c r="AR767" s="164" t="s">
        <v>302</v>
      </c>
      <c r="AT767" s="164" t="s">
        <v>153</v>
      </c>
      <c r="AU767" s="164" t="s">
        <v>82</v>
      </c>
      <c r="AY767" s="18" t="s">
        <v>150</v>
      </c>
      <c r="BE767" s="165">
        <f>IF(N767="základní",J767,0)</f>
        <v>0</v>
      </c>
      <c r="BF767" s="165">
        <f>IF(N767="snížená",J767,0)</f>
        <v>0</v>
      </c>
      <c r="BG767" s="165">
        <f>IF(N767="zákl. přenesená",J767,0)</f>
        <v>0</v>
      </c>
      <c r="BH767" s="165">
        <f>IF(N767="sníž. přenesená",J767,0)</f>
        <v>0</v>
      </c>
      <c r="BI767" s="165">
        <f>IF(N767="nulová",J767,0)</f>
        <v>0</v>
      </c>
      <c r="BJ767" s="18" t="s">
        <v>80</v>
      </c>
      <c r="BK767" s="165">
        <f>ROUND(I767*H767,2)</f>
        <v>0</v>
      </c>
      <c r="BL767" s="18" t="s">
        <v>302</v>
      </c>
      <c r="BM767" s="164" t="s">
        <v>910</v>
      </c>
    </row>
    <row r="768" spans="1:65" s="2" customFormat="1" ht="78">
      <c r="A768" s="33"/>
      <c r="B768" s="34"/>
      <c r="C768" s="33"/>
      <c r="D768" s="166" t="s">
        <v>160</v>
      </c>
      <c r="E768" s="33"/>
      <c r="F768" s="167" t="s">
        <v>911</v>
      </c>
      <c r="G768" s="33"/>
      <c r="H768" s="33"/>
      <c r="I768" s="92"/>
      <c r="J768" s="33"/>
      <c r="K768" s="33"/>
      <c r="L768" s="34"/>
      <c r="M768" s="168"/>
      <c r="N768" s="169"/>
      <c r="O768" s="54"/>
      <c r="P768" s="54"/>
      <c r="Q768" s="54"/>
      <c r="R768" s="54"/>
      <c r="S768" s="54"/>
      <c r="T768" s="55"/>
      <c r="U768" s="33"/>
      <c r="V768" s="33"/>
      <c r="W768" s="33"/>
      <c r="X768" s="33"/>
      <c r="Y768" s="33"/>
      <c r="Z768" s="33"/>
      <c r="AA768" s="33"/>
      <c r="AB768" s="33"/>
      <c r="AC768" s="33"/>
      <c r="AD768" s="33"/>
      <c r="AE768" s="33"/>
      <c r="AT768" s="18" t="s">
        <v>160</v>
      </c>
      <c r="AU768" s="18" t="s">
        <v>82</v>
      </c>
    </row>
    <row r="769" spans="1:65" s="13" customFormat="1" ht="33.75">
      <c r="B769" s="170"/>
      <c r="D769" s="166" t="s">
        <v>162</v>
      </c>
      <c r="E769" s="171" t="s">
        <v>3</v>
      </c>
      <c r="F769" s="172" t="s">
        <v>912</v>
      </c>
      <c r="H769" s="173">
        <v>447.65</v>
      </c>
      <c r="I769" s="174"/>
      <c r="L769" s="170"/>
      <c r="M769" s="175"/>
      <c r="N769" s="176"/>
      <c r="O769" s="176"/>
      <c r="P769" s="176"/>
      <c r="Q769" s="176"/>
      <c r="R769" s="176"/>
      <c r="S769" s="176"/>
      <c r="T769" s="177"/>
      <c r="AT769" s="171" t="s">
        <v>162</v>
      </c>
      <c r="AU769" s="171" t="s">
        <v>82</v>
      </c>
      <c r="AV769" s="13" t="s">
        <v>82</v>
      </c>
      <c r="AW769" s="13" t="s">
        <v>34</v>
      </c>
      <c r="AX769" s="13" t="s">
        <v>80</v>
      </c>
      <c r="AY769" s="171" t="s">
        <v>150</v>
      </c>
    </row>
    <row r="770" spans="1:65" s="2" customFormat="1" ht="16.5" customHeight="1">
      <c r="A770" s="33"/>
      <c r="B770" s="152"/>
      <c r="C770" s="153" t="s">
        <v>913</v>
      </c>
      <c r="D770" s="153" t="s">
        <v>153</v>
      </c>
      <c r="E770" s="154" t="s">
        <v>914</v>
      </c>
      <c r="F770" s="155" t="s">
        <v>915</v>
      </c>
      <c r="G770" s="156" t="s">
        <v>200</v>
      </c>
      <c r="H770" s="157">
        <v>447.65</v>
      </c>
      <c r="I770" s="158"/>
      <c r="J770" s="159">
        <f>ROUND(I770*H770,2)</f>
        <v>0</v>
      </c>
      <c r="K770" s="155" t="s">
        <v>157</v>
      </c>
      <c r="L770" s="34"/>
      <c r="M770" s="160" t="s">
        <v>3</v>
      </c>
      <c r="N770" s="161" t="s">
        <v>43</v>
      </c>
      <c r="O770" s="54"/>
      <c r="P770" s="162">
        <f>O770*H770</f>
        <v>0</v>
      </c>
      <c r="Q770" s="162">
        <v>2.0000000000000001E-4</v>
      </c>
      <c r="R770" s="162">
        <f>Q770*H770</f>
        <v>8.9529999999999998E-2</v>
      </c>
      <c r="S770" s="162">
        <v>0</v>
      </c>
      <c r="T770" s="163">
        <f>S770*H770</f>
        <v>0</v>
      </c>
      <c r="U770" s="33"/>
      <c r="V770" s="33"/>
      <c r="W770" s="33"/>
      <c r="X770" s="33"/>
      <c r="Y770" s="33"/>
      <c r="Z770" s="33"/>
      <c r="AA770" s="33"/>
      <c r="AB770" s="33"/>
      <c r="AC770" s="33"/>
      <c r="AD770" s="33"/>
      <c r="AE770" s="33"/>
      <c r="AR770" s="164" t="s">
        <v>302</v>
      </c>
      <c r="AT770" s="164" t="s">
        <v>153</v>
      </c>
      <c r="AU770" s="164" t="s">
        <v>82</v>
      </c>
      <c r="AY770" s="18" t="s">
        <v>150</v>
      </c>
      <c r="BE770" s="165">
        <f>IF(N770="základní",J770,0)</f>
        <v>0</v>
      </c>
      <c r="BF770" s="165">
        <f>IF(N770="snížená",J770,0)</f>
        <v>0</v>
      </c>
      <c r="BG770" s="165">
        <f>IF(N770="zákl. přenesená",J770,0)</f>
        <v>0</v>
      </c>
      <c r="BH770" s="165">
        <f>IF(N770="sníž. přenesená",J770,0)</f>
        <v>0</v>
      </c>
      <c r="BI770" s="165">
        <f>IF(N770="nulová",J770,0)</f>
        <v>0</v>
      </c>
      <c r="BJ770" s="18" t="s">
        <v>80</v>
      </c>
      <c r="BK770" s="165">
        <f>ROUND(I770*H770,2)</f>
        <v>0</v>
      </c>
      <c r="BL770" s="18" t="s">
        <v>302</v>
      </c>
      <c r="BM770" s="164" t="s">
        <v>916</v>
      </c>
    </row>
    <row r="771" spans="1:65" s="2" customFormat="1" ht="78">
      <c r="A771" s="33"/>
      <c r="B771" s="34"/>
      <c r="C771" s="33"/>
      <c r="D771" s="166" t="s">
        <v>160</v>
      </c>
      <c r="E771" s="33"/>
      <c r="F771" s="167" t="s">
        <v>911</v>
      </c>
      <c r="G771" s="33"/>
      <c r="H771" s="33"/>
      <c r="I771" s="92"/>
      <c r="J771" s="33"/>
      <c r="K771" s="33"/>
      <c r="L771" s="34"/>
      <c r="M771" s="168"/>
      <c r="N771" s="169"/>
      <c r="O771" s="54"/>
      <c r="P771" s="54"/>
      <c r="Q771" s="54"/>
      <c r="R771" s="54"/>
      <c r="S771" s="54"/>
      <c r="T771" s="55"/>
      <c r="U771" s="33"/>
      <c r="V771" s="33"/>
      <c r="W771" s="33"/>
      <c r="X771" s="33"/>
      <c r="Y771" s="33"/>
      <c r="Z771" s="33"/>
      <c r="AA771" s="33"/>
      <c r="AB771" s="33"/>
      <c r="AC771" s="33"/>
      <c r="AD771" s="33"/>
      <c r="AE771" s="33"/>
      <c r="AT771" s="18" t="s">
        <v>160</v>
      </c>
      <c r="AU771" s="18" t="s">
        <v>82</v>
      </c>
    </row>
    <row r="772" spans="1:65" s="13" customFormat="1" ht="33.75">
      <c r="B772" s="170"/>
      <c r="D772" s="166" t="s">
        <v>162</v>
      </c>
      <c r="E772" s="171" t="s">
        <v>3</v>
      </c>
      <c r="F772" s="172" t="s">
        <v>912</v>
      </c>
      <c r="H772" s="173">
        <v>447.65</v>
      </c>
      <c r="I772" s="174"/>
      <c r="L772" s="170"/>
      <c r="M772" s="175"/>
      <c r="N772" s="176"/>
      <c r="O772" s="176"/>
      <c r="P772" s="176"/>
      <c r="Q772" s="176"/>
      <c r="R772" s="176"/>
      <c r="S772" s="176"/>
      <c r="T772" s="177"/>
      <c r="AT772" s="171" t="s">
        <v>162</v>
      </c>
      <c r="AU772" s="171" t="s">
        <v>82</v>
      </c>
      <c r="AV772" s="13" t="s">
        <v>82</v>
      </c>
      <c r="AW772" s="13" t="s">
        <v>34</v>
      </c>
      <c r="AX772" s="13" t="s">
        <v>80</v>
      </c>
      <c r="AY772" s="171" t="s">
        <v>150</v>
      </c>
    </row>
    <row r="773" spans="1:65" s="2" customFormat="1" ht="24" customHeight="1">
      <c r="A773" s="33"/>
      <c r="B773" s="152"/>
      <c r="C773" s="153" t="s">
        <v>917</v>
      </c>
      <c r="D773" s="153" t="s">
        <v>153</v>
      </c>
      <c r="E773" s="154" t="s">
        <v>918</v>
      </c>
      <c r="F773" s="155" t="s">
        <v>919</v>
      </c>
      <c r="G773" s="156" t="s">
        <v>200</v>
      </c>
      <c r="H773" s="157">
        <v>447.65</v>
      </c>
      <c r="I773" s="158"/>
      <c r="J773" s="159">
        <f>ROUND(I773*H773,2)</f>
        <v>0</v>
      </c>
      <c r="K773" s="155" t="s">
        <v>157</v>
      </c>
      <c r="L773" s="34"/>
      <c r="M773" s="160" t="s">
        <v>3</v>
      </c>
      <c r="N773" s="161" t="s">
        <v>43</v>
      </c>
      <c r="O773" s="54"/>
      <c r="P773" s="162">
        <f>O773*H773</f>
        <v>0</v>
      </c>
      <c r="Q773" s="162">
        <v>1.2E-2</v>
      </c>
      <c r="R773" s="162">
        <f>Q773*H773</f>
        <v>5.3717999999999995</v>
      </c>
      <c r="S773" s="162">
        <v>0</v>
      </c>
      <c r="T773" s="163">
        <f>S773*H773</f>
        <v>0</v>
      </c>
      <c r="U773" s="33"/>
      <c r="V773" s="33"/>
      <c r="W773" s="33"/>
      <c r="X773" s="33"/>
      <c r="Y773" s="33"/>
      <c r="Z773" s="33"/>
      <c r="AA773" s="33"/>
      <c r="AB773" s="33"/>
      <c r="AC773" s="33"/>
      <c r="AD773" s="33"/>
      <c r="AE773" s="33"/>
      <c r="AR773" s="164" t="s">
        <v>302</v>
      </c>
      <c r="AT773" s="164" t="s">
        <v>153</v>
      </c>
      <c r="AU773" s="164" t="s">
        <v>82</v>
      </c>
      <c r="AY773" s="18" t="s">
        <v>150</v>
      </c>
      <c r="BE773" s="165">
        <f>IF(N773="základní",J773,0)</f>
        <v>0</v>
      </c>
      <c r="BF773" s="165">
        <f>IF(N773="snížená",J773,0)</f>
        <v>0</v>
      </c>
      <c r="BG773" s="165">
        <f>IF(N773="zákl. přenesená",J773,0)</f>
        <v>0</v>
      </c>
      <c r="BH773" s="165">
        <f>IF(N773="sníž. přenesená",J773,0)</f>
        <v>0</v>
      </c>
      <c r="BI773" s="165">
        <f>IF(N773="nulová",J773,0)</f>
        <v>0</v>
      </c>
      <c r="BJ773" s="18" t="s">
        <v>80</v>
      </c>
      <c r="BK773" s="165">
        <f>ROUND(I773*H773,2)</f>
        <v>0</v>
      </c>
      <c r="BL773" s="18" t="s">
        <v>302</v>
      </c>
      <c r="BM773" s="164" t="s">
        <v>920</v>
      </c>
    </row>
    <row r="774" spans="1:65" s="2" customFormat="1" ht="78">
      <c r="A774" s="33"/>
      <c r="B774" s="34"/>
      <c r="C774" s="33"/>
      <c r="D774" s="166" t="s">
        <v>160</v>
      </c>
      <c r="E774" s="33"/>
      <c r="F774" s="167" t="s">
        <v>911</v>
      </c>
      <c r="G774" s="33"/>
      <c r="H774" s="33"/>
      <c r="I774" s="92"/>
      <c r="J774" s="33"/>
      <c r="K774" s="33"/>
      <c r="L774" s="34"/>
      <c r="M774" s="168"/>
      <c r="N774" s="169"/>
      <c r="O774" s="54"/>
      <c r="P774" s="54"/>
      <c r="Q774" s="54"/>
      <c r="R774" s="54"/>
      <c r="S774" s="54"/>
      <c r="T774" s="55"/>
      <c r="U774" s="33"/>
      <c r="V774" s="33"/>
      <c r="W774" s="33"/>
      <c r="X774" s="33"/>
      <c r="Y774" s="33"/>
      <c r="Z774" s="33"/>
      <c r="AA774" s="33"/>
      <c r="AB774" s="33"/>
      <c r="AC774" s="33"/>
      <c r="AD774" s="33"/>
      <c r="AE774" s="33"/>
      <c r="AT774" s="18" t="s">
        <v>160</v>
      </c>
      <c r="AU774" s="18" t="s">
        <v>82</v>
      </c>
    </row>
    <row r="775" spans="1:65" s="13" customFormat="1" ht="33.75">
      <c r="B775" s="170"/>
      <c r="D775" s="166" t="s">
        <v>162</v>
      </c>
      <c r="E775" s="171" t="s">
        <v>3</v>
      </c>
      <c r="F775" s="172" t="s">
        <v>912</v>
      </c>
      <c r="H775" s="173">
        <v>447.65</v>
      </c>
      <c r="I775" s="174"/>
      <c r="L775" s="170"/>
      <c r="M775" s="175"/>
      <c r="N775" s="176"/>
      <c r="O775" s="176"/>
      <c r="P775" s="176"/>
      <c r="Q775" s="176"/>
      <c r="R775" s="176"/>
      <c r="S775" s="176"/>
      <c r="T775" s="177"/>
      <c r="AT775" s="171" t="s">
        <v>162</v>
      </c>
      <c r="AU775" s="171" t="s">
        <v>82</v>
      </c>
      <c r="AV775" s="13" t="s">
        <v>82</v>
      </c>
      <c r="AW775" s="13" t="s">
        <v>34</v>
      </c>
      <c r="AX775" s="13" t="s">
        <v>80</v>
      </c>
      <c r="AY775" s="171" t="s">
        <v>150</v>
      </c>
    </row>
    <row r="776" spans="1:65" s="2" customFormat="1" ht="24" customHeight="1">
      <c r="A776" s="33"/>
      <c r="B776" s="152"/>
      <c r="C776" s="153" t="s">
        <v>921</v>
      </c>
      <c r="D776" s="153" t="s">
        <v>153</v>
      </c>
      <c r="E776" s="154" t="s">
        <v>922</v>
      </c>
      <c r="F776" s="155" t="s">
        <v>923</v>
      </c>
      <c r="G776" s="156" t="s">
        <v>200</v>
      </c>
      <c r="H776" s="157">
        <v>110.18</v>
      </c>
      <c r="I776" s="158"/>
      <c r="J776" s="159">
        <f>ROUND(I776*H776,2)</f>
        <v>0</v>
      </c>
      <c r="K776" s="155" t="s">
        <v>157</v>
      </c>
      <c r="L776" s="34"/>
      <c r="M776" s="160" t="s">
        <v>3</v>
      </c>
      <c r="N776" s="161" t="s">
        <v>43</v>
      </c>
      <c r="O776" s="54"/>
      <c r="P776" s="162">
        <f>O776*H776</f>
        <v>0</v>
      </c>
      <c r="Q776" s="162">
        <v>0</v>
      </c>
      <c r="R776" s="162">
        <f>Q776*H776</f>
        <v>0</v>
      </c>
      <c r="S776" s="162">
        <v>3.0000000000000001E-3</v>
      </c>
      <c r="T776" s="163">
        <f>S776*H776</f>
        <v>0.33054</v>
      </c>
      <c r="U776" s="33"/>
      <c r="V776" s="33"/>
      <c r="W776" s="33"/>
      <c r="X776" s="33"/>
      <c r="Y776" s="33"/>
      <c r="Z776" s="33"/>
      <c r="AA776" s="33"/>
      <c r="AB776" s="33"/>
      <c r="AC776" s="33"/>
      <c r="AD776" s="33"/>
      <c r="AE776" s="33"/>
      <c r="AR776" s="164" t="s">
        <v>302</v>
      </c>
      <c r="AT776" s="164" t="s">
        <v>153</v>
      </c>
      <c r="AU776" s="164" t="s">
        <v>82</v>
      </c>
      <c r="AY776" s="18" t="s">
        <v>150</v>
      </c>
      <c r="BE776" s="165">
        <f>IF(N776="základní",J776,0)</f>
        <v>0</v>
      </c>
      <c r="BF776" s="165">
        <f>IF(N776="snížená",J776,0)</f>
        <v>0</v>
      </c>
      <c r="BG776" s="165">
        <f>IF(N776="zákl. přenesená",J776,0)</f>
        <v>0</v>
      </c>
      <c r="BH776" s="165">
        <f>IF(N776="sníž. přenesená",J776,0)</f>
        <v>0</v>
      </c>
      <c r="BI776" s="165">
        <f>IF(N776="nulová",J776,0)</f>
        <v>0</v>
      </c>
      <c r="BJ776" s="18" t="s">
        <v>80</v>
      </c>
      <c r="BK776" s="165">
        <f>ROUND(I776*H776,2)</f>
        <v>0</v>
      </c>
      <c r="BL776" s="18" t="s">
        <v>302</v>
      </c>
      <c r="BM776" s="164" t="s">
        <v>924</v>
      </c>
    </row>
    <row r="777" spans="1:65" s="13" customFormat="1" ht="11.25">
      <c r="B777" s="170"/>
      <c r="D777" s="166" t="s">
        <v>162</v>
      </c>
      <c r="E777" s="171" t="s">
        <v>3</v>
      </c>
      <c r="F777" s="172" t="s">
        <v>925</v>
      </c>
      <c r="H777" s="173">
        <v>110.18</v>
      </c>
      <c r="I777" s="174"/>
      <c r="L777" s="170"/>
      <c r="M777" s="175"/>
      <c r="N777" s="176"/>
      <c r="O777" s="176"/>
      <c r="P777" s="176"/>
      <c r="Q777" s="176"/>
      <c r="R777" s="176"/>
      <c r="S777" s="176"/>
      <c r="T777" s="177"/>
      <c r="AT777" s="171" t="s">
        <v>162</v>
      </c>
      <c r="AU777" s="171" t="s">
        <v>82</v>
      </c>
      <c r="AV777" s="13" t="s">
        <v>82</v>
      </c>
      <c r="AW777" s="13" t="s">
        <v>34</v>
      </c>
      <c r="AX777" s="13" t="s">
        <v>80</v>
      </c>
      <c r="AY777" s="171" t="s">
        <v>150</v>
      </c>
    </row>
    <row r="778" spans="1:65" s="2" customFormat="1" ht="24" customHeight="1">
      <c r="A778" s="33"/>
      <c r="B778" s="152"/>
      <c r="C778" s="153" t="s">
        <v>926</v>
      </c>
      <c r="D778" s="153" t="s">
        <v>153</v>
      </c>
      <c r="E778" s="154" t="s">
        <v>927</v>
      </c>
      <c r="F778" s="155" t="s">
        <v>928</v>
      </c>
      <c r="G778" s="156" t="s">
        <v>200</v>
      </c>
      <c r="H778" s="157">
        <v>428.35</v>
      </c>
      <c r="I778" s="158"/>
      <c r="J778" s="159">
        <f>ROUND(I778*H778,2)</f>
        <v>0</v>
      </c>
      <c r="K778" s="155" t="s">
        <v>3</v>
      </c>
      <c r="L778" s="34"/>
      <c r="M778" s="160" t="s">
        <v>3</v>
      </c>
      <c r="N778" s="161" t="s">
        <v>43</v>
      </c>
      <c r="O778" s="54"/>
      <c r="P778" s="162">
        <f>O778*H778</f>
        <v>0</v>
      </c>
      <c r="Q778" s="162">
        <v>0</v>
      </c>
      <c r="R778" s="162">
        <f>Q778*H778</f>
        <v>0</v>
      </c>
      <c r="S778" s="162">
        <v>0</v>
      </c>
      <c r="T778" s="163">
        <f>S778*H778</f>
        <v>0</v>
      </c>
      <c r="U778" s="33"/>
      <c r="V778" s="33"/>
      <c r="W778" s="33"/>
      <c r="X778" s="33"/>
      <c r="Y778" s="33"/>
      <c r="Z778" s="33"/>
      <c r="AA778" s="33"/>
      <c r="AB778" s="33"/>
      <c r="AC778" s="33"/>
      <c r="AD778" s="33"/>
      <c r="AE778" s="33"/>
      <c r="AR778" s="164" t="s">
        <v>302</v>
      </c>
      <c r="AT778" s="164" t="s">
        <v>153</v>
      </c>
      <c r="AU778" s="164" t="s">
        <v>82</v>
      </c>
      <c r="AY778" s="18" t="s">
        <v>150</v>
      </c>
      <c r="BE778" s="165">
        <f>IF(N778="základní",J778,0)</f>
        <v>0</v>
      </c>
      <c r="BF778" s="165">
        <f>IF(N778="snížená",J778,0)</f>
        <v>0</v>
      </c>
      <c r="BG778" s="165">
        <f>IF(N778="zákl. přenesená",J778,0)</f>
        <v>0</v>
      </c>
      <c r="BH778" s="165">
        <f>IF(N778="sníž. přenesená",J778,0)</f>
        <v>0</v>
      </c>
      <c r="BI778" s="165">
        <f>IF(N778="nulová",J778,0)</f>
        <v>0</v>
      </c>
      <c r="BJ778" s="18" t="s">
        <v>80</v>
      </c>
      <c r="BK778" s="165">
        <f>ROUND(I778*H778,2)</f>
        <v>0</v>
      </c>
      <c r="BL778" s="18" t="s">
        <v>302</v>
      </c>
      <c r="BM778" s="164" t="s">
        <v>929</v>
      </c>
    </row>
    <row r="779" spans="1:65" s="13" customFormat="1" ht="33.75">
      <c r="B779" s="170"/>
      <c r="D779" s="166" t="s">
        <v>162</v>
      </c>
      <c r="E779" s="171" t="s">
        <v>3</v>
      </c>
      <c r="F779" s="172" t="s">
        <v>930</v>
      </c>
      <c r="H779" s="173">
        <v>428.35</v>
      </c>
      <c r="I779" s="174"/>
      <c r="L779" s="170"/>
      <c r="M779" s="175"/>
      <c r="N779" s="176"/>
      <c r="O779" s="176"/>
      <c r="P779" s="176"/>
      <c r="Q779" s="176"/>
      <c r="R779" s="176"/>
      <c r="S779" s="176"/>
      <c r="T779" s="177"/>
      <c r="AT779" s="171" t="s">
        <v>162</v>
      </c>
      <c r="AU779" s="171" t="s">
        <v>82</v>
      </c>
      <c r="AV779" s="13" t="s">
        <v>82</v>
      </c>
      <c r="AW779" s="13" t="s">
        <v>34</v>
      </c>
      <c r="AX779" s="13" t="s">
        <v>80</v>
      </c>
      <c r="AY779" s="171" t="s">
        <v>150</v>
      </c>
    </row>
    <row r="780" spans="1:65" s="2" customFormat="1" ht="36" customHeight="1">
      <c r="A780" s="33"/>
      <c r="B780" s="152"/>
      <c r="C780" s="153" t="s">
        <v>931</v>
      </c>
      <c r="D780" s="153" t="s">
        <v>153</v>
      </c>
      <c r="E780" s="154" t="s">
        <v>932</v>
      </c>
      <c r="F780" s="155" t="s">
        <v>933</v>
      </c>
      <c r="G780" s="156" t="s">
        <v>200</v>
      </c>
      <c r="H780" s="157">
        <v>19.3</v>
      </c>
      <c r="I780" s="158"/>
      <c r="J780" s="159">
        <f>ROUND(I780*H780,2)</f>
        <v>0</v>
      </c>
      <c r="K780" s="155" t="s">
        <v>3</v>
      </c>
      <c r="L780" s="34"/>
      <c r="M780" s="160" t="s">
        <v>3</v>
      </c>
      <c r="N780" s="161" t="s">
        <v>43</v>
      </c>
      <c r="O780" s="54"/>
      <c r="P780" s="162">
        <f>O780*H780</f>
        <v>0</v>
      </c>
      <c r="Q780" s="162">
        <v>0</v>
      </c>
      <c r="R780" s="162">
        <f>Q780*H780</f>
        <v>0</v>
      </c>
      <c r="S780" s="162">
        <v>0</v>
      </c>
      <c r="T780" s="163">
        <f>S780*H780</f>
        <v>0</v>
      </c>
      <c r="U780" s="33"/>
      <c r="V780" s="33"/>
      <c r="W780" s="33"/>
      <c r="X780" s="33"/>
      <c r="Y780" s="33"/>
      <c r="Z780" s="33"/>
      <c r="AA780" s="33"/>
      <c r="AB780" s="33"/>
      <c r="AC780" s="33"/>
      <c r="AD780" s="33"/>
      <c r="AE780" s="33"/>
      <c r="AR780" s="164" t="s">
        <v>302</v>
      </c>
      <c r="AT780" s="164" t="s">
        <v>153</v>
      </c>
      <c r="AU780" s="164" t="s">
        <v>82</v>
      </c>
      <c r="AY780" s="18" t="s">
        <v>150</v>
      </c>
      <c r="BE780" s="165">
        <f>IF(N780="základní",J780,0)</f>
        <v>0</v>
      </c>
      <c r="BF780" s="165">
        <f>IF(N780="snížená",J780,0)</f>
        <v>0</v>
      </c>
      <c r="BG780" s="165">
        <f>IF(N780="zákl. přenesená",J780,0)</f>
        <v>0</v>
      </c>
      <c r="BH780" s="165">
        <f>IF(N780="sníž. přenesená",J780,0)</f>
        <v>0</v>
      </c>
      <c r="BI780" s="165">
        <f>IF(N780="nulová",J780,0)</f>
        <v>0</v>
      </c>
      <c r="BJ780" s="18" t="s">
        <v>80</v>
      </c>
      <c r="BK780" s="165">
        <f>ROUND(I780*H780,2)</f>
        <v>0</v>
      </c>
      <c r="BL780" s="18" t="s">
        <v>302</v>
      </c>
      <c r="BM780" s="164" t="s">
        <v>934</v>
      </c>
    </row>
    <row r="781" spans="1:65" s="13" customFormat="1" ht="11.25">
      <c r="B781" s="170"/>
      <c r="D781" s="166" t="s">
        <v>162</v>
      </c>
      <c r="E781" s="171" t="s">
        <v>3</v>
      </c>
      <c r="F781" s="172" t="s">
        <v>935</v>
      </c>
      <c r="H781" s="173">
        <v>19.3</v>
      </c>
      <c r="I781" s="174"/>
      <c r="L781" s="170"/>
      <c r="M781" s="175"/>
      <c r="N781" s="176"/>
      <c r="O781" s="176"/>
      <c r="P781" s="176"/>
      <c r="Q781" s="176"/>
      <c r="R781" s="176"/>
      <c r="S781" s="176"/>
      <c r="T781" s="177"/>
      <c r="AT781" s="171" t="s">
        <v>162</v>
      </c>
      <c r="AU781" s="171" t="s">
        <v>82</v>
      </c>
      <c r="AV781" s="13" t="s">
        <v>82</v>
      </c>
      <c r="AW781" s="13" t="s">
        <v>34</v>
      </c>
      <c r="AX781" s="13" t="s">
        <v>80</v>
      </c>
      <c r="AY781" s="171" t="s">
        <v>150</v>
      </c>
    </row>
    <row r="782" spans="1:65" s="2" customFormat="1" ht="36" customHeight="1">
      <c r="A782" s="33"/>
      <c r="B782" s="152"/>
      <c r="C782" s="153" t="s">
        <v>936</v>
      </c>
      <c r="D782" s="153" t="s">
        <v>153</v>
      </c>
      <c r="E782" s="154" t="s">
        <v>937</v>
      </c>
      <c r="F782" s="155" t="s">
        <v>938</v>
      </c>
      <c r="G782" s="156" t="s">
        <v>166</v>
      </c>
      <c r="H782" s="157">
        <v>5.4610000000000003</v>
      </c>
      <c r="I782" s="158"/>
      <c r="J782" s="159">
        <f>ROUND(I782*H782,2)</f>
        <v>0</v>
      </c>
      <c r="K782" s="155" t="s">
        <v>157</v>
      </c>
      <c r="L782" s="34"/>
      <c r="M782" s="160" t="s">
        <v>3</v>
      </c>
      <c r="N782" s="161" t="s">
        <v>43</v>
      </c>
      <c r="O782" s="54"/>
      <c r="P782" s="162">
        <f>O782*H782</f>
        <v>0</v>
      </c>
      <c r="Q782" s="162">
        <v>0</v>
      </c>
      <c r="R782" s="162">
        <f>Q782*H782</f>
        <v>0</v>
      </c>
      <c r="S782" s="162">
        <v>0</v>
      </c>
      <c r="T782" s="163">
        <f>S782*H782</f>
        <v>0</v>
      </c>
      <c r="U782" s="33"/>
      <c r="V782" s="33"/>
      <c r="W782" s="33"/>
      <c r="X782" s="33"/>
      <c r="Y782" s="33"/>
      <c r="Z782" s="33"/>
      <c r="AA782" s="33"/>
      <c r="AB782" s="33"/>
      <c r="AC782" s="33"/>
      <c r="AD782" s="33"/>
      <c r="AE782" s="33"/>
      <c r="AR782" s="164" t="s">
        <v>302</v>
      </c>
      <c r="AT782" s="164" t="s">
        <v>153</v>
      </c>
      <c r="AU782" s="164" t="s">
        <v>82</v>
      </c>
      <c r="AY782" s="18" t="s">
        <v>150</v>
      </c>
      <c r="BE782" s="165">
        <f>IF(N782="základní",J782,0)</f>
        <v>0</v>
      </c>
      <c r="BF782" s="165">
        <f>IF(N782="snížená",J782,0)</f>
        <v>0</v>
      </c>
      <c r="BG782" s="165">
        <f>IF(N782="zákl. přenesená",J782,0)</f>
        <v>0</v>
      </c>
      <c r="BH782" s="165">
        <f>IF(N782="sníž. přenesená",J782,0)</f>
        <v>0</v>
      </c>
      <c r="BI782" s="165">
        <f>IF(N782="nulová",J782,0)</f>
        <v>0</v>
      </c>
      <c r="BJ782" s="18" t="s">
        <v>80</v>
      </c>
      <c r="BK782" s="165">
        <f>ROUND(I782*H782,2)</f>
        <v>0</v>
      </c>
      <c r="BL782" s="18" t="s">
        <v>302</v>
      </c>
      <c r="BM782" s="164" t="s">
        <v>939</v>
      </c>
    </row>
    <row r="783" spans="1:65" s="2" customFormat="1" ht="126.75">
      <c r="A783" s="33"/>
      <c r="B783" s="34"/>
      <c r="C783" s="33"/>
      <c r="D783" s="166" t="s">
        <v>160</v>
      </c>
      <c r="E783" s="33"/>
      <c r="F783" s="167" t="s">
        <v>940</v>
      </c>
      <c r="G783" s="33"/>
      <c r="H783" s="33"/>
      <c r="I783" s="92"/>
      <c r="J783" s="33"/>
      <c r="K783" s="33"/>
      <c r="L783" s="34"/>
      <c r="M783" s="168"/>
      <c r="N783" s="169"/>
      <c r="O783" s="54"/>
      <c r="P783" s="54"/>
      <c r="Q783" s="54"/>
      <c r="R783" s="54"/>
      <c r="S783" s="54"/>
      <c r="T783" s="55"/>
      <c r="U783" s="33"/>
      <c r="V783" s="33"/>
      <c r="W783" s="33"/>
      <c r="X783" s="33"/>
      <c r="Y783" s="33"/>
      <c r="Z783" s="33"/>
      <c r="AA783" s="33"/>
      <c r="AB783" s="33"/>
      <c r="AC783" s="33"/>
      <c r="AD783" s="33"/>
      <c r="AE783" s="33"/>
      <c r="AT783" s="18" t="s">
        <v>160</v>
      </c>
      <c r="AU783" s="18" t="s">
        <v>82</v>
      </c>
    </row>
    <row r="784" spans="1:65" s="2" customFormat="1" ht="48" customHeight="1">
      <c r="A784" s="33"/>
      <c r="B784" s="152"/>
      <c r="C784" s="153" t="s">
        <v>941</v>
      </c>
      <c r="D784" s="153" t="s">
        <v>153</v>
      </c>
      <c r="E784" s="154" t="s">
        <v>942</v>
      </c>
      <c r="F784" s="155" t="s">
        <v>943</v>
      </c>
      <c r="G784" s="156" t="s">
        <v>166</v>
      </c>
      <c r="H784" s="157">
        <v>5.4610000000000003</v>
      </c>
      <c r="I784" s="158"/>
      <c r="J784" s="159">
        <f>ROUND(I784*H784,2)</f>
        <v>0</v>
      </c>
      <c r="K784" s="155" t="s">
        <v>157</v>
      </c>
      <c r="L784" s="34"/>
      <c r="M784" s="160" t="s">
        <v>3</v>
      </c>
      <c r="N784" s="161" t="s">
        <v>43</v>
      </c>
      <c r="O784" s="54"/>
      <c r="P784" s="162">
        <f>O784*H784</f>
        <v>0</v>
      </c>
      <c r="Q784" s="162">
        <v>0</v>
      </c>
      <c r="R784" s="162">
        <f>Q784*H784</f>
        <v>0</v>
      </c>
      <c r="S784" s="162">
        <v>0</v>
      </c>
      <c r="T784" s="163">
        <f>S784*H784</f>
        <v>0</v>
      </c>
      <c r="U784" s="33"/>
      <c r="V784" s="33"/>
      <c r="W784" s="33"/>
      <c r="X784" s="33"/>
      <c r="Y784" s="33"/>
      <c r="Z784" s="33"/>
      <c r="AA784" s="33"/>
      <c r="AB784" s="33"/>
      <c r="AC784" s="33"/>
      <c r="AD784" s="33"/>
      <c r="AE784" s="33"/>
      <c r="AR784" s="164" t="s">
        <v>302</v>
      </c>
      <c r="AT784" s="164" t="s">
        <v>153</v>
      </c>
      <c r="AU784" s="164" t="s">
        <v>82</v>
      </c>
      <c r="AY784" s="18" t="s">
        <v>150</v>
      </c>
      <c r="BE784" s="165">
        <f>IF(N784="základní",J784,0)</f>
        <v>0</v>
      </c>
      <c r="BF784" s="165">
        <f>IF(N784="snížená",J784,0)</f>
        <v>0</v>
      </c>
      <c r="BG784" s="165">
        <f>IF(N784="zákl. přenesená",J784,0)</f>
        <v>0</v>
      </c>
      <c r="BH784" s="165">
        <f>IF(N784="sníž. přenesená",J784,0)</f>
        <v>0</v>
      </c>
      <c r="BI784" s="165">
        <f>IF(N784="nulová",J784,0)</f>
        <v>0</v>
      </c>
      <c r="BJ784" s="18" t="s">
        <v>80</v>
      </c>
      <c r="BK784" s="165">
        <f>ROUND(I784*H784,2)</f>
        <v>0</v>
      </c>
      <c r="BL784" s="18" t="s">
        <v>302</v>
      </c>
      <c r="BM784" s="164" t="s">
        <v>944</v>
      </c>
    </row>
    <row r="785" spans="1:65" s="2" customFormat="1" ht="126.75">
      <c r="A785" s="33"/>
      <c r="B785" s="34"/>
      <c r="C785" s="33"/>
      <c r="D785" s="166" t="s">
        <v>160</v>
      </c>
      <c r="E785" s="33"/>
      <c r="F785" s="167" t="s">
        <v>940</v>
      </c>
      <c r="G785" s="33"/>
      <c r="H785" s="33"/>
      <c r="I785" s="92"/>
      <c r="J785" s="33"/>
      <c r="K785" s="33"/>
      <c r="L785" s="34"/>
      <c r="M785" s="168"/>
      <c r="N785" s="169"/>
      <c r="O785" s="54"/>
      <c r="P785" s="54"/>
      <c r="Q785" s="54"/>
      <c r="R785" s="54"/>
      <c r="S785" s="54"/>
      <c r="T785" s="55"/>
      <c r="U785" s="33"/>
      <c r="V785" s="33"/>
      <c r="W785" s="33"/>
      <c r="X785" s="33"/>
      <c r="Y785" s="33"/>
      <c r="Z785" s="33"/>
      <c r="AA785" s="33"/>
      <c r="AB785" s="33"/>
      <c r="AC785" s="33"/>
      <c r="AD785" s="33"/>
      <c r="AE785" s="33"/>
      <c r="AT785" s="18" t="s">
        <v>160</v>
      </c>
      <c r="AU785" s="18" t="s">
        <v>82</v>
      </c>
    </row>
    <row r="786" spans="1:65" s="12" customFormat="1" ht="22.9" customHeight="1">
      <c r="B786" s="139"/>
      <c r="D786" s="140" t="s">
        <v>71</v>
      </c>
      <c r="E786" s="150" t="s">
        <v>945</v>
      </c>
      <c r="F786" s="150" t="s">
        <v>946</v>
      </c>
      <c r="I786" s="142"/>
      <c r="J786" s="151">
        <f>BK786</f>
        <v>0</v>
      </c>
      <c r="L786" s="139"/>
      <c r="M786" s="144"/>
      <c r="N786" s="145"/>
      <c r="O786" s="145"/>
      <c r="P786" s="146">
        <f>SUM(P787:P834)</f>
        <v>0</v>
      </c>
      <c r="Q786" s="145"/>
      <c r="R786" s="146">
        <f>SUM(R787:R834)</f>
        <v>1.284788</v>
      </c>
      <c r="S786" s="145"/>
      <c r="T786" s="147">
        <f>SUM(T787:T834)</f>
        <v>28.352219999999999</v>
      </c>
      <c r="AR786" s="140" t="s">
        <v>82</v>
      </c>
      <c r="AT786" s="148" t="s">
        <v>71</v>
      </c>
      <c r="AU786" s="148" t="s">
        <v>80</v>
      </c>
      <c r="AY786" s="140" t="s">
        <v>150</v>
      </c>
      <c r="BK786" s="149">
        <f>SUM(BK787:BK834)</f>
        <v>0</v>
      </c>
    </row>
    <row r="787" spans="1:65" s="2" customFormat="1" ht="24" customHeight="1">
      <c r="A787" s="33"/>
      <c r="B787" s="152"/>
      <c r="C787" s="153" t="s">
        <v>947</v>
      </c>
      <c r="D787" s="153" t="s">
        <v>153</v>
      </c>
      <c r="E787" s="154" t="s">
        <v>948</v>
      </c>
      <c r="F787" s="155" t="s">
        <v>949</v>
      </c>
      <c r="G787" s="156" t="s">
        <v>200</v>
      </c>
      <c r="H787" s="157">
        <v>78.245000000000005</v>
      </c>
      <c r="I787" s="158"/>
      <c r="J787" s="159">
        <f>ROUND(I787*H787,2)</f>
        <v>0</v>
      </c>
      <c r="K787" s="155" t="s">
        <v>157</v>
      </c>
      <c r="L787" s="34"/>
      <c r="M787" s="160" t="s">
        <v>3</v>
      </c>
      <c r="N787" s="161" t="s">
        <v>43</v>
      </c>
      <c r="O787" s="54"/>
      <c r="P787" s="162">
        <f>O787*H787</f>
        <v>0</v>
      </c>
      <c r="Q787" s="162">
        <v>2.9999999999999997E-4</v>
      </c>
      <c r="R787" s="162">
        <f>Q787*H787</f>
        <v>2.3473499999999998E-2</v>
      </c>
      <c r="S787" s="162">
        <v>0</v>
      </c>
      <c r="T787" s="163">
        <f>S787*H787</f>
        <v>0</v>
      </c>
      <c r="U787" s="33"/>
      <c r="V787" s="33"/>
      <c r="W787" s="33"/>
      <c r="X787" s="33"/>
      <c r="Y787" s="33"/>
      <c r="Z787" s="33"/>
      <c r="AA787" s="33"/>
      <c r="AB787" s="33"/>
      <c r="AC787" s="33"/>
      <c r="AD787" s="33"/>
      <c r="AE787" s="33"/>
      <c r="AR787" s="164" t="s">
        <v>302</v>
      </c>
      <c r="AT787" s="164" t="s">
        <v>153</v>
      </c>
      <c r="AU787" s="164" t="s">
        <v>82</v>
      </c>
      <c r="AY787" s="18" t="s">
        <v>150</v>
      </c>
      <c r="BE787" s="165">
        <f>IF(N787="základní",J787,0)</f>
        <v>0</v>
      </c>
      <c r="BF787" s="165">
        <f>IF(N787="snížená",J787,0)</f>
        <v>0</v>
      </c>
      <c r="BG787" s="165">
        <f>IF(N787="zákl. přenesená",J787,0)</f>
        <v>0</v>
      </c>
      <c r="BH787" s="165">
        <f>IF(N787="sníž. přenesená",J787,0)</f>
        <v>0</v>
      </c>
      <c r="BI787" s="165">
        <f>IF(N787="nulová",J787,0)</f>
        <v>0</v>
      </c>
      <c r="BJ787" s="18" t="s">
        <v>80</v>
      </c>
      <c r="BK787" s="165">
        <f>ROUND(I787*H787,2)</f>
        <v>0</v>
      </c>
      <c r="BL787" s="18" t="s">
        <v>302</v>
      </c>
      <c r="BM787" s="164" t="s">
        <v>950</v>
      </c>
    </row>
    <row r="788" spans="1:65" s="2" customFormat="1" ht="107.25">
      <c r="A788" s="33"/>
      <c r="B788" s="34"/>
      <c r="C788" s="33"/>
      <c r="D788" s="166" t="s">
        <v>160</v>
      </c>
      <c r="E788" s="33"/>
      <c r="F788" s="167" t="s">
        <v>951</v>
      </c>
      <c r="G788" s="33"/>
      <c r="H788" s="33"/>
      <c r="I788" s="92"/>
      <c r="J788" s="33"/>
      <c r="K788" s="33"/>
      <c r="L788" s="34"/>
      <c r="M788" s="168"/>
      <c r="N788" s="169"/>
      <c r="O788" s="54"/>
      <c r="P788" s="54"/>
      <c r="Q788" s="54"/>
      <c r="R788" s="54"/>
      <c r="S788" s="54"/>
      <c r="T788" s="55"/>
      <c r="U788" s="33"/>
      <c r="V788" s="33"/>
      <c r="W788" s="33"/>
      <c r="X788" s="33"/>
      <c r="Y788" s="33"/>
      <c r="Z788" s="33"/>
      <c r="AA788" s="33"/>
      <c r="AB788" s="33"/>
      <c r="AC788" s="33"/>
      <c r="AD788" s="33"/>
      <c r="AE788" s="33"/>
      <c r="AT788" s="18" t="s">
        <v>160</v>
      </c>
      <c r="AU788" s="18" t="s">
        <v>82</v>
      </c>
    </row>
    <row r="789" spans="1:65" s="13" customFormat="1" ht="11.25">
      <c r="B789" s="170"/>
      <c r="D789" s="166" t="s">
        <v>162</v>
      </c>
      <c r="E789" s="171" t="s">
        <v>3</v>
      </c>
      <c r="F789" s="172" t="s">
        <v>287</v>
      </c>
      <c r="H789" s="173">
        <v>3.3</v>
      </c>
      <c r="I789" s="174"/>
      <c r="L789" s="170"/>
      <c r="M789" s="175"/>
      <c r="N789" s="176"/>
      <c r="O789" s="176"/>
      <c r="P789" s="176"/>
      <c r="Q789" s="176"/>
      <c r="R789" s="176"/>
      <c r="S789" s="176"/>
      <c r="T789" s="177"/>
      <c r="AT789" s="171" t="s">
        <v>162</v>
      </c>
      <c r="AU789" s="171" t="s">
        <v>82</v>
      </c>
      <c r="AV789" s="13" t="s">
        <v>82</v>
      </c>
      <c r="AW789" s="13" t="s">
        <v>34</v>
      </c>
      <c r="AX789" s="13" t="s">
        <v>72</v>
      </c>
      <c r="AY789" s="171" t="s">
        <v>150</v>
      </c>
    </row>
    <row r="790" spans="1:65" s="13" customFormat="1" ht="11.25">
      <c r="B790" s="170"/>
      <c r="D790" s="166" t="s">
        <v>162</v>
      </c>
      <c r="E790" s="171" t="s">
        <v>3</v>
      </c>
      <c r="F790" s="172" t="s">
        <v>288</v>
      </c>
      <c r="H790" s="173">
        <v>9</v>
      </c>
      <c r="I790" s="174"/>
      <c r="L790" s="170"/>
      <c r="M790" s="175"/>
      <c r="N790" s="176"/>
      <c r="O790" s="176"/>
      <c r="P790" s="176"/>
      <c r="Q790" s="176"/>
      <c r="R790" s="176"/>
      <c r="S790" s="176"/>
      <c r="T790" s="177"/>
      <c r="AT790" s="171" t="s">
        <v>162</v>
      </c>
      <c r="AU790" s="171" t="s">
        <v>82</v>
      </c>
      <c r="AV790" s="13" t="s">
        <v>82</v>
      </c>
      <c r="AW790" s="13" t="s">
        <v>34</v>
      </c>
      <c r="AX790" s="13" t="s">
        <v>72</v>
      </c>
      <c r="AY790" s="171" t="s">
        <v>150</v>
      </c>
    </row>
    <row r="791" spans="1:65" s="13" customFormat="1" ht="11.25">
      <c r="B791" s="170"/>
      <c r="D791" s="166" t="s">
        <v>162</v>
      </c>
      <c r="E791" s="171" t="s">
        <v>3</v>
      </c>
      <c r="F791" s="172" t="s">
        <v>288</v>
      </c>
      <c r="H791" s="173">
        <v>9</v>
      </c>
      <c r="I791" s="174"/>
      <c r="L791" s="170"/>
      <c r="M791" s="175"/>
      <c r="N791" s="176"/>
      <c r="O791" s="176"/>
      <c r="P791" s="176"/>
      <c r="Q791" s="176"/>
      <c r="R791" s="176"/>
      <c r="S791" s="176"/>
      <c r="T791" s="177"/>
      <c r="AT791" s="171" t="s">
        <v>162</v>
      </c>
      <c r="AU791" s="171" t="s">
        <v>82</v>
      </c>
      <c r="AV791" s="13" t="s">
        <v>82</v>
      </c>
      <c r="AW791" s="13" t="s">
        <v>34</v>
      </c>
      <c r="AX791" s="13" t="s">
        <v>72</v>
      </c>
      <c r="AY791" s="171" t="s">
        <v>150</v>
      </c>
    </row>
    <row r="792" spans="1:65" s="13" customFormat="1" ht="11.25">
      <c r="B792" s="170"/>
      <c r="D792" s="166" t="s">
        <v>162</v>
      </c>
      <c r="E792" s="171" t="s">
        <v>3</v>
      </c>
      <c r="F792" s="172" t="s">
        <v>289</v>
      </c>
      <c r="H792" s="173">
        <v>7.6</v>
      </c>
      <c r="I792" s="174"/>
      <c r="L792" s="170"/>
      <c r="M792" s="175"/>
      <c r="N792" s="176"/>
      <c r="O792" s="176"/>
      <c r="P792" s="176"/>
      <c r="Q792" s="176"/>
      <c r="R792" s="176"/>
      <c r="S792" s="176"/>
      <c r="T792" s="177"/>
      <c r="AT792" s="171" t="s">
        <v>162</v>
      </c>
      <c r="AU792" s="171" t="s">
        <v>82</v>
      </c>
      <c r="AV792" s="13" t="s">
        <v>82</v>
      </c>
      <c r="AW792" s="13" t="s">
        <v>34</v>
      </c>
      <c r="AX792" s="13" t="s">
        <v>72</v>
      </c>
      <c r="AY792" s="171" t="s">
        <v>150</v>
      </c>
    </row>
    <row r="793" spans="1:65" s="13" customFormat="1" ht="11.25">
      <c r="B793" s="170"/>
      <c r="D793" s="166" t="s">
        <v>162</v>
      </c>
      <c r="E793" s="171" t="s">
        <v>3</v>
      </c>
      <c r="F793" s="172" t="s">
        <v>289</v>
      </c>
      <c r="H793" s="173">
        <v>7.6</v>
      </c>
      <c r="I793" s="174"/>
      <c r="L793" s="170"/>
      <c r="M793" s="175"/>
      <c r="N793" s="176"/>
      <c r="O793" s="176"/>
      <c r="P793" s="176"/>
      <c r="Q793" s="176"/>
      <c r="R793" s="176"/>
      <c r="S793" s="176"/>
      <c r="T793" s="177"/>
      <c r="AT793" s="171" t="s">
        <v>162</v>
      </c>
      <c r="AU793" s="171" t="s">
        <v>82</v>
      </c>
      <c r="AV793" s="13" t="s">
        <v>82</v>
      </c>
      <c r="AW793" s="13" t="s">
        <v>34</v>
      </c>
      <c r="AX793" s="13" t="s">
        <v>72</v>
      </c>
      <c r="AY793" s="171" t="s">
        <v>150</v>
      </c>
    </row>
    <row r="794" spans="1:65" s="13" customFormat="1" ht="11.25">
      <c r="B794" s="170"/>
      <c r="D794" s="166" t="s">
        <v>162</v>
      </c>
      <c r="E794" s="171" t="s">
        <v>3</v>
      </c>
      <c r="F794" s="172" t="s">
        <v>290</v>
      </c>
      <c r="H794" s="173">
        <v>6.3</v>
      </c>
      <c r="I794" s="174"/>
      <c r="L794" s="170"/>
      <c r="M794" s="175"/>
      <c r="N794" s="176"/>
      <c r="O794" s="176"/>
      <c r="P794" s="176"/>
      <c r="Q794" s="176"/>
      <c r="R794" s="176"/>
      <c r="S794" s="176"/>
      <c r="T794" s="177"/>
      <c r="AT794" s="171" t="s">
        <v>162</v>
      </c>
      <c r="AU794" s="171" t="s">
        <v>82</v>
      </c>
      <c r="AV794" s="13" t="s">
        <v>82</v>
      </c>
      <c r="AW794" s="13" t="s">
        <v>34</v>
      </c>
      <c r="AX794" s="13" t="s">
        <v>72</v>
      </c>
      <c r="AY794" s="171" t="s">
        <v>150</v>
      </c>
    </row>
    <row r="795" spans="1:65" s="13" customFormat="1" ht="11.25">
      <c r="B795" s="170"/>
      <c r="D795" s="166" t="s">
        <v>162</v>
      </c>
      <c r="E795" s="171" t="s">
        <v>3</v>
      </c>
      <c r="F795" s="172" t="s">
        <v>291</v>
      </c>
      <c r="H795" s="173">
        <v>3.2250000000000001</v>
      </c>
      <c r="I795" s="174"/>
      <c r="L795" s="170"/>
      <c r="M795" s="175"/>
      <c r="N795" s="176"/>
      <c r="O795" s="176"/>
      <c r="P795" s="176"/>
      <c r="Q795" s="176"/>
      <c r="R795" s="176"/>
      <c r="S795" s="176"/>
      <c r="T795" s="177"/>
      <c r="AT795" s="171" t="s">
        <v>162</v>
      </c>
      <c r="AU795" s="171" t="s">
        <v>82</v>
      </c>
      <c r="AV795" s="13" t="s">
        <v>82</v>
      </c>
      <c r="AW795" s="13" t="s">
        <v>34</v>
      </c>
      <c r="AX795" s="13" t="s">
        <v>72</v>
      </c>
      <c r="AY795" s="171" t="s">
        <v>150</v>
      </c>
    </row>
    <row r="796" spans="1:65" s="13" customFormat="1" ht="11.25">
      <c r="B796" s="170"/>
      <c r="D796" s="166" t="s">
        <v>162</v>
      </c>
      <c r="E796" s="171" t="s">
        <v>3</v>
      </c>
      <c r="F796" s="172" t="s">
        <v>292</v>
      </c>
      <c r="H796" s="173">
        <v>2.9249999999999998</v>
      </c>
      <c r="I796" s="174"/>
      <c r="L796" s="170"/>
      <c r="M796" s="175"/>
      <c r="N796" s="176"/>
      <c r="O796" s="176"/>
      <c r="P796" s="176"/>
      <c r="Q796" s="176"/>
      <c r="R796" s="176"/>
      <c r="S796" s="176"/>
      <c r="T796" s="177"/>
      <c r="AT796" s="171" t="s">
        <v>162</v>
      </c>
      <c r="AU796" s="171" t="s">
        <v>82</v>
      </c>
      <c r="AV796" s="13" t="s">
        <v>82</v>
      </c>
      <c r="AW796" s="13" t="s">
        <v>34</v>
      </c>
      <c r="AX796" s="13" t="s">
        <v>72</v>
      </c>
      <c r="AY796" s="171" t="s">
        <v>150</v>
      </c>
    </row>
    <row r="797" spans="1:65" s="13" customFormat="1" ht="11.25">
      <c r="B797" s="170"/>
      <c r="D797" s="166" t="s">
        <v>162</v>
      </c>
      <c r="E797" s="171" t="s">
        <v>3</v>
      </c>
      <c r="F797" s="172" t="s">
        <v>293</v>
      </c>
      <c r="H797" s="173">
        <v>3.3</v>
      </c>
      <c r="I797" s="174"/>
      <c r="L797" s="170"/>
      <c r="M797" s="175"/>
      <c r="N797" s="176"/>
      <c r="O797" s="176"/>
      <c r="P797" s="176"/>
      <c r="Q797" s="176"/>
      <c r="R797" s="176"/>
      <c r="S797" s="176"/>
      <c r="T797" s="177"/>
      <c r="AT797" s="171" t="s">
        <v>162</v>
      </c>
      <c r="AU797" s="171" t="s">
        <v>82</v>
      </c>
      <c r="AV797" s="13" t="s">
        <v>82</v>
      </c>
      <c r="AW797" s="13" t="s">
        <v>34</v>
      </c>
      <c r="AX797" s="13" t="s">
        <v>72</v>
      </c>
      <c r="AY797" s="171" t="s">
        <v>150</v>
      </c>
    </row>
    <row r="798" spans="1:65" s="13" customFormat="1" ht="11.25">
      <c r="B798" s="170"/>
      <c r="D798" s="166" t="s">
        <v>162</v>
      </c>
      <c r="E798" s="171" t="s">
        <v>3</v>
      </c>
      <c r="F798" s="172" t="s">
        <v>293</v>
      </c>
      <c r="H798" s="173">
        <v>3.3</v>
      </c>
      <c r="I798" s="174"/>
      <c r="L798" s="170"/>
      <c r="M798" s="175"/>
      <c r="N798" s="176"/>
      <c r="O798" s="176"/>
      <c r="P798" s="176"/>
      <c r="Q798" s="176"/>
      <c r="R798" s="176"/>
      <c r="S798" s="176"/>
      <c r="T798" s="177"/>
      <c r="AT798" s="171" t="s">
        <v>162</v>
      </c>
      <c r="AU798" s="171" t="s">
        <v>82</v>
      </c>
      <c r="AV798" s="13" t="s">
        <v>82</v>
      </c>
      <c r="AW798" s="13" t="s">
        <v>34</v>
      </c>
      <c r="AX798" s="13" t="s">
        <v>72</v>
      </c>
      <c r="AY798" s="171" t="s">
        <v>150</v>
      </c>
    </row>
    <row r="799" spans="1:65" s="13" customFormat="1" ht="11.25">
      <c r="B799" s="170"/>
      <c r="D799" s="166" t="s">
        <v>162</v>
      </c>
      <c r="E799" s="171" t="s">
        <v>3</v>
      </c>
      <c r="F799" s="172" t="s">
        <v>294</v>
      </c>
      <c r="H799" s="173">
        <v>2.7749999999999999</v>
      </c>
      <c r="I799" s="174"/>
      <c r="L799" s="170"/>
      <c r="M799" s="175"/>
      <c r="N799" s="176"/>
      <c r="O799" s="176"/>
      <c r="P799" s="176"/>
      <c r="Q799" s="176"/>
      <c r="R799" s="176"/>
      <c r="S799" s="176"/>
      <c r="T799" s="177"/>
      <c r="AT799" s="171" t="s">
        <v>162</v>
      </c>
      <c r="AU799" s="171" t="s">
        <v>82</v>
      </c>
      <c r="AV799" s="13" t="s">
        <v>82</v>
      </c>
      <c r="AW799" s="13" t="s">
        <v>34</v>
      </c>
      <c r="AX799" s="13" t="s">
        <v>72</v>
      </c>
      <c r="AY799" s="171" t="s">
        <v>150</v>
      </c>
    </row>
    <row r="800" spans="1:65" s="13" customFormat="1" ht="11.25">
      <c r="B800" s="170"/>
      <c r="D800" s="166" t="s">
        <v>162</v>
      </c>
      <c r="E800" s="171" t="s">
        <v>3</v>
      </c>
      <c r="F800" s="172" t="s">
        <v>295</v>
      </c>
      <c r="H800" s="173">
        <v>3.0750000000000002</v>
      </c>
      <c r="I800" s="174"/>
      <c r="L800" s="170"/>
      <c r="M800" s="175"/>
      <c r="N800" s="176"/>
      <c r="O800" s="176"/>
      <c r="P800" s="176"/>
      <c r="Q800" s="176"/>
      <c r="R800" s="176"/>
      <c r="S800" s="176"/>
      <c r="T800" s="177"/>
      <c r="AT800" s="171" t="s">
        <v>162</v>
      </c>
      <c r="AU800" s="171" t="s">
        <v>82</v>
      </c>
      <c r="AV800" s="13" t="s">
        <v>82</v>
      </c>
      <c r="AW800" s="13" t="s">
        <v>34</v>
      </c>
      <c r="AX800" s="13" t="s">
        <v>72</v>
      </c>
      <c r="AY800" s="171" t="s">
        <v>150</v>
      </c>
    </row>
    <row r="801" spans="1:65" s="13" customFormat="1" ht="11.25">
      <c r="B801" s="170"/>
      <c r="D801" s="166" t="s">
        <v>162</v>
      </c>
      <c r="E801" s="171" t="s">
        <v>3</v>
      </c>
      <c r="F801" s="172" t="s">
        <v>296</v>
      </c>
      <c r="H801" s="173">
        <v>2.5649999999999999</v>
      </c>
      <c r="I801" s="174"/>
      <c r="L801" s="170"/>
      <c r="M801" s="175"/>
      <c r="N801" s="176"/>
      <c r="O801" s="176"/>
      <c r="P801" s="176"/>
      <c r="Q801" s="176"/>
      <c r="R801" s="176"/>
      <c r="S801" s="176"/>
      <c r="T801" s="177"/>
      <c r="AT801" s="171" t="s">
        <v>162</v>
      </c>
      <c r="AU801" s="171" t="s">
        <v>82</v>
      </c>
      <c r="AV801" s="13" t="s">
        <v>82</v>
      </c>
      <c r="AW801" s="13" t="s">
        <v>34</v>
      </c>
      <c r="AX801" s="13" t="s">
        <v>72</v>
      </c>
      <c r="AY801" s="171" t="s">
        <v>150</v>
      </c>
    </row>
    <row r="802" spans="1:65" s="13" customFormat="1" ht="11.25">
      <c r="B802" s="170"/>
      <c r="D802" s="166" t="s">
        <v>162</v>
      </c>
      <c r="E802" s="171" t="s">
        <v>3</v>
      </c>
      <c r="F802" s="172" t="s">
        <v>297</v>
      </c>
      <c r="H802" s="173">
        <v>2.79</v>
      </c>
      <c r="I802" s="174"/>
      <c r="L802" s="170"/>
      <c r="M802" s="175"/>
      <c r="N802" s="176"/>
      <c r="O802" s="176"/>
      <c r="P802" s="176"/>
      <c r="Q802" s="176"/>
      <c r="R802" s="176"/>
      <c r="S802" s="176"/>
      <c r="T802" s="177"/>
      <c r="AT802" s="171" t="s">
        <v>162</v>
      </c>
      <c r="AU802" s="171" t="s">
        <v>82</v>
      </c>
      <c r="AV802" s="13" t="s">
        <v>82</v>
      </c>
      <c r="AW802" s="13" t="s">
        <v>34</v>
      </c>
      <c r="AX802" s="13" t="s">
        <v>72</v>
      </c>
      <c r="AY802" s="171" t="s">
        <v>150</v>
      </c>
    </row>
    <row r="803" spans="1:65" s="13" customFormat="1" ht="11.25">
      <c r="B803" s="170"/>
      <c r="D803" s="166" t="s">
        <v>162</v>
      </c>
      <c r="E803" s="171" t="s">
        <v>3</v>
      </c>
      <c r="F803" s="172" t="s">
        <v>298</v>
      </c>
      <c r="H803" s="173">
        <v>2.85</v>
      </c>
      <c r="I803" s="174"/>
      <c r="L803" s="170"/>
      <c r="M803" s="175"/>
      <c r="N803" s="176"/>
      <c r="O803" s="176"/>
      <c r="P803" s="176"/>
      <c r="Q803" s="176"/>
      <c r="R803" s="176"/>
      <c r="S803" s="176"/>
      <c r="T803" s="177"/>
      <c r="AT803" s="171" t="s">
        <v>162</v>
      </c>
      <c r="AU803" s="171" t="s">
        <v>82</v>
      </c>
      <c r="AV803" s="13" t="s">
        <v>82</v>
      </c>
      <c r="AW803" s="13" t="s">
        <v>34</v>
      </c>
      <c r="AX803" s="13" t="s">
        <v>72</v>
      </c>
      <c r="AY803" s="171" t="s">
        <v>150</v>
      </c>
    </row>
    <row r="804" spans="1:65" s="13" customFormat="1" ht="11.25">
      <c r="B804" s="170"/>
      <c r="D804" s="166" t="s">
        <v>162</v>
      </c>
      <c r="E804" s="171" t="s">
        <v>3</v>
      </c>
      <c r="F804" s="172" t="s">
        <v>299</v>
      </c>
      <c r="H804" s="173">
        <v>3</v>
      </c>
      <c r="I804" s="174"/>
      <c r="L804" s="170"/>
      <c r="M804" s="175"/>
      <c r="N804" s="176"/>
      <c r="O804" s="176"/>
      <c r="P804" s="176"/>
      <c r="Q804" s="176"/>
      <c r="R804" s="176"/>
      <c r="S804" s="176"/>
      <c r="T804" s="177"/>
      <c r="AT804" s="171" t="s">
        <v>162</v>
      </c>
      <c r="AU804" s="171" t="s">
        <v>82</v>
      </c>
      <c r="AV804" s="13" t="s">
        <v>82</v>
      </c>
      <c r="AW804" s="13" t="s">
        <v>34</v>
      </c>
      <c r="AX804" s="13" t="s">
        <v>72</v>
      </c>
      <c r="AY804" s="171" t="s">
        <v>150</v>
      </c>
    </row>
    <row r="805" spans="1:65" s="13" customFormat="1" ht="11.25">
      <c r="B805" s="170"/>
      <c r="D805" s="166" t="s">
        <v>162</v>
      </c>
      <c r="E805" s="171" t="s">
        <v>3</v>
      </c>
      <c r="F805" s="172" t="s">
        <v>300</v>
      </c>
      <c r="H805" s="173">
        <v>3.0449999999999999</v>
      </c>
      <c r="I805" s="174"/>
      <c r="L805" s="170"/>
      <c r="M805" s="175"/>
      <c r="N805" s="176"/>
      <c r="O805" s="176"/>
      <c r="P805" s="176"/>
      <c r="Q805" s="176"/>
      <c r="R805" s="176"/>
      <c r="S805" s="176"/>
      <c r="T805" s="177"/>
      <c r="AT805" s="171" t="s">
        <v>162</v>
      </c>
      <c r="AU805" s="171" t="s">
        <v>82</v>
      </c>
      <c r="AV805" s="13" t="s">
        <v>82</v>
      </c>
      <c r="AW805" s="13" t="s">
        <v>34</v>
      </c>
      <c r="AX805" s="13" t="s">
        <v>72</v>
      </c>
      <c r="AY805" s="171" t="s">
        <v>150</v>
      </c>
    </row>
    <row r="806" spans="1:65" s="13" customFormat="1" ht="11.25">
      <c r="B806" s="170"/>
      <c r="D806" s="166" t="s">
        <v>162</v>
      </c>
      <c r="E806" s="171" t="s">
        <v>3</v>
      </c>
      <c r="F806" s="172" t="s">
        <v>301</v>
      </c>
      <c r="H806" s="173">
        <v>2.5950000000000002</v>
      </c>
      <c r="I806" s="174"/>
      <c r="L806" s="170"/>
      <c r="M806" s="175"/>
      <c r="N806" s="176"/>
      <c r="O806" s="176"/>
      <c r="P806" s="176"/>
      <c r="Q806" s="176"/>
      <c r="R806" s="176"/>
      <c r="S806" s="176"/>
      <c r="T806" s="177"/>
      <c r="AT806" s="171" t="s">
        <v>162</v>
      </c>
      <c r="AU806" s="171" t="s">
        <v>82</v>
      </c>
      <c r="AV806" s="13" t="s">
        <v>82</v>
      </c>
      <c r="AW806" s="13" t="s">
        <v>34</v>
      </c>
      <c r="AX806" s="13" t="s">
        <v>72</v>
      </c>
      <c r="AY806" s="171" t="s">
        <v>150</v>
      </c>
    </row>
    <row r="807" spans="1:65" s="14" customFormat="1" ht="11.25">
      <c r="B807" s="188"/>
      <c r="D807" s="166" t="s">
        <v>162</v>
      </c>
      <c r="E807" s="189" t="s">
        <v>3</v>
      </c>
      <c r="F807" s="190" t="s">
        <v>181</v>
      </c>
      <c r="H807" s="191">
        <v>78.24499999999999</v>
      </c>
      <c r="I807" s="192"/>
      <c r="L807" s="188"/>
      <c r="M807" s="193"/>
      <c r="N807" s="194"/>
      <c r="O807" s="194"/>
      <c r="P807" s="194"/>
      <c r="Q807" s="194"/>
      <c r="R807" s="194"/>
      <c r="S807" s="194"/>
      <c r="T807" s="195"/>
      <c r="AT807" s="189" t="s">
        <v>162</v>
      </c>
      <c r="AU807" s="189" t="s">
        <v>82</v>
      </c>
      <c r="AV807" s="14" t="s">
        <v>158</v>
      </c>
      <c r="AW807" s="14" t="s">
        <v>34</v>
      </c>
      <c r="AX807" s="14" t="s">
        <v>80</v>
      </c>
      <c r="AY807" s="189" t="s">
        <v>150</v>
      </c>
    </row>
    <row r="808" spans="1:65" s="2" customFormat="1" ht="24" customHeight="1">
      <c r="A808" s="33"/>
      <c r="B808" s="152"/>
      <c r="C808" s="153" t="s">
        <v>952</v>
      </c>
      <c r="D808" s="153" t="s">
        <v>153</v>
      </c>
      <c r="E808" s="154" t="s">
        <v>953</v>
      </c>
      <c r="F808" s="155" t="s">
        <v>954</v>
      </c>
      <c r="G808" s="156" t="s">
        <v>200</v>
      </c>
      <c r="H808" s="157">
        <v>347.88</v>
      </c>
      <c r="I808" s="158"/>
      <c r="J808" s="159">
        <f>ROUND(I808*H808,2)</f>
        <v>0</v>
      </c>
      <c r="K808" s="155" t="s">
        <v>157</v>
      </c>
      <c r="L808" s="34"/>
      <c r="M808" s="160" t="s">
        <v>3</v>
      </c>
      <c r="N808" s="161" t="s">
        <v>43</v>
      </c>
      <c r="O808" s="54"/>
      <c r="P808" s="162">
        <f>O808*H808</f>
        <v>0</v>
      </c>
      <c r="Q808" s="162">
        <v>0</v>
      </c>
      <c r="R808" s="162">
        <f>Q808*H808</f>
        <v>0</v>
      </c>
      <c r="S808" s="162">
        <v>8.1500000000000003E-2</v>
      </c>
      <c r="T808" s="163">
        <f>S808*H808</f>
        <v>28.352219999999999</v>
      </c>
      <c r="U808" s="33"/>
      <c r="V808" s="33"/>
      <c r="W808" s="33"/>
      <c r="X808" s="33"/>
      <c r="Y808" s="33"/>
      <c r="Z808" s="33"/>
      <c r="AA808" s="33"/>
      <c r="AB808" s="33"/>
      <c r="AC808" s="33"/>
      <c r="AD808" s="33"/>
      <c r="AE808" s="33"/>
      <c r="AR808" s="164" t="s">
        <v>302</v>
      </c>
      <c r="AT808" s="164" t="s">
        <v>153</v>
      </c>
      <c r="AU808" s="164" t="s">
        <v>82</v>
      </c>
      <c r="AY808" s="18" t="s">
        <v>150</v>
      </c>
      <c r="BE808" s="165">
        <f>IF(N808="základní",J808,0)</f>
        <v>0</v>
      </c>
      <c r="BF808" s="165">
        <f>IF(N808="snížená",J808,0)</f>
        <v>0</v>
      </c>
      <c r="BG808" s="165">
        <f>IF(N808="zákl. přenesená",J808,0)</f>
        <v>0</v>
      </c>
      <c r="BH808" s="165">
        <f>IF(N808="sníž. přenesená",J808,0)</f>
        <v>0</v>
      </c>
      <c r="BI808" s="165">
        <f>IF(N808="nulová",J808,0)</f>
        <v>0</v>
      </c>
      <c r="BJ808" s="18" t="s">
        <v>80</v>
      </c>
      <c r="BK808" s="165">
        <f>ROUND(I808*H808,2)</f>
        <v>0</v>
      </c>
      <c r="BL808" s="18" t="s">
        <v>302</v>
      </c>
      <c r="BM808" s="164" t="s">
        <v>955</v>
      </c>
    </row>
    <row r="809" spans="1:65" s="13" customFormat="1" ht="11.25">
      <c r="B809" s="170"/>
      <c r="D809" s="166" t="s">
        <v>162</v>
      </c>
      <c r="E809" s="171" t="s">
        <v>3</v>
      </c>
      <c r="F809" s="172" t="s">
        <v>956</v>
      </c>
      <c r="H809" s="173">
        <v>27.24</v>
      </c>
      <c r="I809" s="174"/>
      <c r="L809" s="170"/>
      <c r="M809" s="175"/>
      <c r="N809" s="176"/>
      <c r="O809" s="176"/>
      <c r="P809" s="176"/>
      <c r="Q809" s="176"/>
      <c r="R809" s="176"/>
      <c r="S809" s="176"/>
      <c r="T809" s="177"/>
      <c r="AT809" s="171" t="s">
        <v>162</v>
      </c>
      <c r="AU809" s="171" t="s">
        <v>82</v>
      </c>
      <c r="AV809" s="13" t="s">
        <v>82</v>
      </c>
      <c r="AW809" s="13" t="s">
        <v>34</v>
      </c>
      <c r="AX809" s="13" t="s">
        <v>72</v>
      </c>
      <c r="AY809" s="171" t="s">
        <v>150</v>
      </c>
    </row>
    <row r="810" spans="1:65" s="13" customFormat="1" ht="11.25">
      <c r="B810" s="170"/>
      <c r="D810" s="166" t="s">
        <v>162</v>
      </c>
      <c r="E810" s="171" t="s">
        <v>3</v>
      </c>
      <c r="F810" s="172" t="s">
        <v>956</v>
      </c>
      <c r="H810" s="173">
        <v>27.24</v>
      </c>
      <c r="I810" s="174"/>
      <c r="L810" s="170"/>
      <c r="M810" s="175"/>
      <c r="N810" s="176"/>
      <c r="O810" s="176"/>
      <c r="P810" s="176"/>
      <c r="Q810" s="176"/>
      <c r="R810" s="176"/>
      <c r="S810" s="176"/>
      <c r="T810" s="177"/>
      <c r="AT810" s="171" t="s">
        <v>162</v>
      </c>
      <c r="AU810" s="171" t="s">
        <v>82</v>
      </c>
      <c r="AV810" s="13" t="s">
        <v>82</v>
      </c>
      <c r="AW810" s="13" t="s">
        <v>34</v>
      </c>
      <c r="AX810" s="13" t="s">
        <v>72</v>
      </c>
      <c r="AY810" s="171" t="s">
        <v>150</v>
      </c>
    </row>
    <row r="811" spans="1:65" s="13" customFormat="1" ht="11.25">
      <c r="B811" s="170"/>
      <c r="D811" s="166" t="s">
        <v>162</v>
      </c>
      <c r="E811" s="171" t="s">
        <v>3</v>
      </c>
      <c r="F811" s="172" t="s">
        <v>957</v>
      </c>
      <c r="H811" s="173">
        <v>33.299999999999997</v>
      </c>
      <c r="I811" s="174"/>
      <c r="L811" s="170"/>
      <c r="M811" s="175"/>
      <c r="N811" s="176"/>
      <c r="O811" s="176"/>
      <c r="P811" s="176"/>
      <c r="Q811" s="176"/>
      <c r="R811" s="176"/>
      <c r="S811" s="176"/>
      <c r="T811" s="177"/>
      <c r="AT811" s="171" t="s">
        <v>162</v>
      </c>
      <c r="AU811" s="171" t="s">
        <v>82</v>
      </c>
      <c r="AV811" s="13" t="s">
        <v>82</v>
      </c>
      <c r="AW811" s="13" t="s">
        <v>34</v>
      </c>
      <c r="AX811" s="13" t="s">
        <v>72</v>
      </c>
      <c r="AY811" s="171" t="s">
        <v>150</v>
      </c>
    </row>
    <row r="812" spans="1:65" s="13" customFormat="1" ht="11.25">
      <c r="B812" s="170"/>
      <c r="D812" s="166" t="s">
        <v>162</v>
      </c>
      <c r="E812" s="171" t="s">
        <v>3</v>
      </c>
      <c r="F812" s="172" t="s">
        <v>958</v>
      </c>
      <c r="H812" s="173">
        <v>33</v>
      </c>
      <c r="I812" s="174"/>
      <c r="L812" s="170"/>
      <c r="M812" s="175"/>
      <c r="N812" s="176"/>
      <c r="O812" s="176"/>
      <c r="P812" s="176"/>
      <c r="Q812" s="176"/>
      <c r="R812" s="176"/>
      <c r="S812" s="176"/>
      <c r="T812" s="177"/>
      <c r="AT812" s="171" t="s">
        <v>162</v>
      </c>
      <c r="AU812" s="171" t="s">
        <v>82</v>
      </c>
      <c r="AV812" s="13" t="s">
        <v>82</v>
      </c>
      <c r="AW812" s="13" t="s">
        <v>34</v>
      </c>
      <c r="AX812" s="13" t="s">
        <v>72</v>
      </c>
      <c r="AY812" s="171" t="s">
        <v>150</v>
      </c>
    </row>
    <row r="813" spans="1:65" s="13" customFormat="1" ht="11.25">
      <c r="B813" s="170"/>
      <c r="D813" s="166" t="s">
        <v>162</v>
      </c>
      <c r="E813" s="171" t="s">
        <v>3</v>
      </c>
      <c r="F813" s="172" t="s">
        <v>959</v>
      </c>
      <c r="H813" s="173">
        <v>26.73</v>
      </c>
      <c r="I813" s="174"/>
      <c r="L813" s="170"/>
      <c r="M813" s="175"/>
      <c r="N813" s="176"/>
      <c r="O813" s="176"/>
      <c r="P813" s="176"/>
      <c r="Q813" s="176"/>
      <c r="R813" s="176"/>
      <c r="S813" s="176"/>
      <c r="T813" s="177"/>
      <c r="AT813" s="171" t="s">
        <v>162</v>
      </c>
      <c r="AU813" s="171" t="s">
        <v>82</v>
      </c>
      <c r="AV813" s="13" t="s">
        <v>82</v>
      </c>
      <c r="AW813" s="13" t="s">
        <v>34</v>
      </c>
      <c r="AX813" s="13" t="s">
        <v>72</v>
      </c>
      <c r="AY813" s="171" t="s">
        <v>150</v>
      </c>
    </row>
    <row r="814" spans="1:65" s="13" customFormat="1" ht="11.25">
      <c r="B814" s="170"/>
      <c r="D814" s="166" t="s">
        <v>162</v>
      </c>
      <c r="E814" s="171" t="s">
        <v>3</v>
      </c>
      <c r="F814" s="172" t="s">
        <v>959</v>
      </c>
      <c r="H814" s="173">
        <v>26.73</v>
      </c>
      <c r="I814" s="174"/>
      <c r="L814" s="170"/>
      <c r="M814" s="175"/>
      <c r="N814" s="176"/>
      <c r="O814" s="176"/>
      <c r="P814" s="176"/>
      <c r="Q814" s="176"/>
      <c r="R814" s="176"/>
      <c r="S814" s="176"/>
      <c r="T814" s="177"/>
      <c r="AT814" s="171" t="s">
        <v>162</v>
      </c>
      <c r="AU814" s="171" t="s">
        <v>82</v>
      </c>
      <c r="AV814" s="13" t="s">
        <v>82</v>
      </c>
      <c r="AW814" s="13" t="s">
        <v>34</v>
      </c>
      <c r="AX814" s="13" t="s">
        <v>72</v>
      </c>
      <c r="AY814" s="171" t="s">
        <v>150</v>
      </c>
    </row>
    <row r="815" spans="1:65" s="13" customFormat="1" ht="11.25">
      <c r="B815" s="170"/>
      <c r="D815" s="166" t="s">
        <v>162</v>
      </c>
      <c r="E815" s="171" t="s">
        <v>3</v>
      </c>
      <c r="F815" s="172" t="s">
        <v>960</v>
      </c>
      <c r="H815" s="173">
        <v>28.26</v>
      </c>
      <c r="I815" s="174"/>
      <c r="L815" s="170"/>
      <c r="M815" s="175"/>
      <c r="N815" s="176"/>
      <c r="O815" s="176"/>
      <c r="P815" s="176"/>
      <c r="Q815" s="176"/>
      <c r="R815" s="176"/>
      <c r="S815" s="176"/>
      <c r="T815" s="177"/>
      <c r="AT815" s="171" t="s">
        <v>162</v>
      </c>
      <c r="AU815" s="171" t="s">
        <v>82</v>
      </c>
      <c r="AV815" s="13" t="s">
        <v>82</v>
      </c>
      <c r="AW815" s="13" t="s">
        <v>34</v>
      </c>
      <c r="AX815" s="13" t="s">
        <v>72</v>
      </c>
      <c r="AY815" s="171" t="s">
        <v>150</v>
      </c>
    </row>
    <row r="816" spans="1:65" s="13" customFormat="1" ht="11.25">
      <c r="B816" s="170"/>
      <c r="D816" s="166" t="s">
        <v>162</v>
      </c>
      <c r="E816" s="171" t="s">
        <v>3</v>
      </c>
      <c r="F816" s="172" t="s">
        <v>961</v>
      </c>
      <c r="H816" s="173">
        <v>24.06</v>
      </c>
      <c r="I816" s="174"/>
      <c r="L816" s="170"/>
      <c r="M816" s="175"/>
      <c r="N816" s="176"/>
      <c r="O816" s="176"/>
      <c r="P816" s="176"/>
      <c r="Q816" s="176"/>
      <c r="R816" s="176"/>
      <c r="S816" s="176"/>
      <c r="T816" s="177"/>
      <c r="AT816" s="171" t="s">
        <v>162</v>
      </c>
      <c r="AU816" s="171" t="s">
        <v>82</v>
      </c>
      <c r="AV816" s="13" t="s">
        <v>82</v>
      </c>
      <c r="AW816" s="13" t="s">
        <v>34</v>
      </c>
      <c r="AX816" s="13" t="s">
        <v>72</v>
      </c>
      <c r="AY816" s="171" t="s">
        <v>150</v>
      </c>
    </row>
    <row r="817" spans="1:65" s="13" customFormat="1" ht="11.25">
      <c r="B817" s="170"/>
      <c r="D817" s="166" t="s">
        <v>162</v>
      </c>
      <c r="E817" s="171" t="s">
        <v>3</v>
      </c>
      <c r="F817" s="172" t="s">
        <v>962</v>
      </c>
      <c r="H817" s="173">
        <v>34.32</v>
      </c>
      <c r="I817" s="174"/>
      <c r="L817" s="170"/>
      <c r="M817" s="175"/>
      <c r="N817" s="176"/>
      <c r="O817" s="176"/>
      <c r="P817" s="176"/>
      <c r="Q817" s="176"/>
      <c r="R817" s="176"/>
      <c r="S817" s="176"/>
      <c r="T817" s="177"/>
      <c r="AT817" s="171" t="s">
        <v>162</v>
      </c>
      <c r="AU817" s="171" t="s">
        <v>82</v>
      </c>
      <c r="AV817" s="13" t="s">
        <v>82</v>
      </c>
      <c r="AW817" s="13" t="s">
        <v>34</v>
      </c>
      <c r="AX817" s="13" t="s">
        <v>72</v>
      </c>
      <c r="AY817" s="171" t="s">
        <v>150</v>
      </c>
    </row>
    <row r="818" spans="1:65" s="13" customFormat="1" ht="11.25">
      <c r="B818" s="170"/>
      <c r="D818" s="166" t="s">
        <v>162</v>
      </c>
      <c r="E818" s="171" t="s">
        <v>3</v>
      </c>
      <c r="F818" s="172" t="s">
        <v>963</v>
      </c>
      <c r="H818" s="173">
        <v>21.45</v>
      </c>
      <c r="I818" s="174"/>
      <c r="L818" s="170"/>
      <c r="M818" s="175"/>
      <c r="N818" s="176"/>
      <c r="O818" s="176"/>
      <c r="P818" s="176"/>
      <c r="Q818" s="176"/>
      <c r="R818" s="176"/>
      <c r="S818" s="176"/>
      <c r="T818" s="177"/>
      <c r="AT818" s="171" t="s">
        <v>162</v>
      </c>
      <c r="AU818" s="171" t="s">
        <v>82</v>
      </c>
      <c r="AV818" s="13" t="s">
        <v>82</v>
      </c>
      <c r="AW818" s="13" t="s">
        <v>34</v>
      </c>
      <c r="AX818" s="13" t="s">
        <v>72</v>
      </c>
      <c r="AY818" s="171" t="s">
        <v>150</v>
      </c>
    </row>
    <row r="819" spans="1:65" s="13" customFormat="1" ht="11.25">
      <c r="B819" s="170"/>
      <c r="D819" s="166" t="s">
        <v>162</v>
      </c>
      <c r="E819" s="171" t="s">
        <v>3</v>
      </c>
      <c r="F819" s="172" t="s">
        <v>964</v>
      </c>
      <c r="H819" s="173">
        <v>26.55</v>
      </c>
      <c r="I819" s="174"/>
      <c r="L819" s="170"/>
      <c r="M819" s="175"/>
      <c r="N819" s="176"/>
      <c r="O819" s="176"/>
      <c r="P819" s="176"/>
      <c r="Q819" s="176"/>
      <c r="R819" s="176"/>
      <c r="S819" s="176"/>
      <c r="T819" s="177"/>
      <c r="AT819" s="171" t="s">
        <v>162</v>
      </c>
      <c r="AU819" s="171" t="s">
        <v>82</v>
      </c>
      <c r="AV819" s="13" t="s">
        <v>82</v>
      </c>
      <c r="AW819" s="13" t="s">
        <v>34</v>
      </c>
      <c r="AX819" s="13" t="s">
        <v>72</v>
      </c>
      <c r="AY819" s="171" t="s">
        <v>150</v>
      </c>
    </row>
    <row r="820" spans="1:65" s="13" customFormat="1" ht="11.25">
      <c r="B820" s="170"/>
      <c r="D820" s="166" t="s">
        <v>162</v>
      </c>
      <c r="E820" s="171" t="s">
        <v>3</v>
      </c>
      <c r="F820" s="172" t="s">
        <v>288</v>
      </c>
      <c r="H820" s="173">
        <v>9</v>
      </c>
      <c r="I820" s="174"/>
      <c r="L820" s="170"/>
      <c r="M820" s="175"/>
      <c r="N820" s="176"/>
      <c r="O820" s="176"/>
      <c r="P820" s="176"/>
      <c r="Q820" s="176"/>
      <c r="R820" s="176"/>
      <c r="S820" s="176"/>
      <c r="T820" s="177"/>
      <c r="AT820" s="171" t="s">
        <v>162</v>
      </c>
      <c r="AU820" s="171" t="s">
        <v>82</v>
      </c>
      <c r="AV820" s="13" t="s">
        <v>82</v>
      </c>
      <c r="AW820" s="13" t="s">
        <v>34</v>
      </c>
      <c r="AX820" s="13" t="s">
        <v>72</v>
      </c>
      <c r="AY820" s="171" t="s">
        <v>150</v>
      </c>
    </row>
    <row r="821" spans="1:65" s="13" customFormat="1" ht="11.25">
      <c r="B821" s="170"/>
      <c r="D821" s="166" t="s">
        <v>162</v>
      </c>
      <c r="E821" s="171" t="s">
        <v>3</v>
      </c>
      <c r="F821" s="172" t="s">
        <v>965</v>
      </c>
      <c r="H821" s="173">
        <v>7.8</v>
      </c>
      <c r="I821" s="174"/>
      <c r="L821" s="170"/>
      <c r="M821" s="175"/>
      <c r="N821" s="176"/>
      <c r="O821" s="176"/>
      <c r="P821" s="176"/>
      <c r="Q821" s="176"/>
      <c r="R821" s="176"/>
      <c r="S821" s="176"/>
      <c r="T821" s="177"/>
      <c r="AT821" s="171" t="s">
        <v>162</v>
      </c>
      <c r="AU821" s="171" t="s">
        <v>82</v>
      </c>
      <c r="AV821" s="13" t="s">
        <v>82</v>
      </c>
      <c r="AW821" s="13" t="s">
        <v>34</v>
      </c>
      <c r="AX821" s="13" t="s">
        <v>72</v>
      </c>
      <c r="AY821" s="171" t="s">
        <v>150</v>
      </c>
    </row>
    <row r="822" spans="1:65" s="13" customFormat="1" ht="11.25">
      <c r="B822" s="170"/>
      <c r="D822" s="166" t="s">
        <v>162</v>
      </c>
      <c r="E822" s="171" t="s">
        <v>3</v>
      </c>
      <c r="F822" s="172" t="s">
        <v>965</v>
      </c>
      <c r="H822" s="173">
        <v>7.8</v>
      </c>
      <c r="I822" s="174"/>
      <c r="L822" s="170"/>
      <c r="M822" s="175"/>
      <c r="N822" s="176"/>
      <c r="O822" s="176"/>
      <c r="P822" s="176"/>
      <c r="Q822" s="176"/>
      <c r="R822" s="176"/>
      <c r="S822" s="176"/>
      <c r="T822" s="177"/>
      <c r="AT822" s="171" t="s">
        <v>162</v>
      </c>
      <c r="AU822" s="171" t="s">
        <v>82</v>
      </c>
      <c r="AV822" s="13" t="s">
        <v>82</v>
      </c>
      <c r="AW822" s="13" t="s">
        <v>34</v>
      </c>
      <c r="AX822" s="13" t="s">
        <v>72</v>
      </c>
      <c r="AY822" s="171" t="s">
        <v>150</v>
      </c>
    </row>
    <row r="823" spans="1:65" s="13" customFormat="1" ht="11.25">
      <c r="B823" s="170"/>
      <c r="D823" s="166" t="s">
        <v>162</v>
      </c>
      <c r="E823" s="171" t="s">
        <v>3</v>
      </c>
      <c r="F823" s="172" t="s">
        <v>966</v>
      </c>
      <c r="H823" s="173">
        <v>14.4</v>
      </c>
      <c r="I823" s="174"/>
      <c r="L823" s="170"/>
      <c r="M823" s="175"/>
      <c r="N823" s="176"/>
      <c r="O823" s="176"/>
      <c r="P823" s="176"/>
      <c r="Q823" s="176"/>
      <c r="R823" s="176"/>
      <c r="S823" s="176"/>
      <c r="T823" s="177"/>
      <c r="AT823" s="171" t="s">
        <v>162</v>
      </c>
      <c r="AU823" s="171" t="s">
        <v>82</v>
      </c>
      <c r="AV823" s="13" t="s">
        <v>82</v>
      </c>
      <c r="AW823" s="13" t="s">
        <v>34</v>
      </c>
      <c r="AX823" s="13" t="s">
        <v>72</v>
      </c>
      <c r="AY823" s="171" t="s">
        <v>150</v>
      </c>
    </row>
    <row r="824" spans="1:65" s="14" customFormat="1" ht="11.25">
      <c r="B824" s="188"/>
      <c r="D824" s="166" t="s">
        <v>162</v>
      </c>
      <c r="E824" s="189" t="s">
        <v>3</v>
      </c>
      <c r="F824" s="190" t="s">
        <v>967</v>
      </c>
      <c r="H824" s="191">
        <v>347.88</v>
      </c>
      <c r="I824" s="192"/>
      <c r="L824" s="188"/>
      <c r="M824" s="193"/>
      <c r="N824" s="194"/>
      <c r="O824" s="194"/>
      <c r="P824" s="194"/>
      <c r="Q824" s="194"/>
      <c r="R824" s="194"/>
      <c r="S824" s="194"/>
      <c r="T824" s="195"/>
      <c r="AT824" s="189" t="s">
        <v>162</v>
      </c>
      <c r="AU824" s="189" t="s">
        <v>82</v>
      </c>
      <c r="AV824" s="14" t="s">
        <v>158</v>
      </c>
      <c r="AW824" s="14" t="s">
        <v>34</v>
      </c>
      <c r="AX824" s="14" t="s">
        <v>80</v>
      </c>
      <c r="AY824" s="189" t="s">
        <v>150</v>
      </c>
    </row>
    <row r="825" spans="1:65" s="2" customFormat="1" ht="36" customHeight="1">
      <c r="A825" s="33"/>
      <c r="B825" s="152"/>
      <c r="C825" s="153" t="s">
        <v>968</v>
      </c>
      <c r="D825" s="153" t="s">
        <v>153</v>
      </c>
      <c r="E825" s="154" t="s">
        <v>969</v>
      </c>
      <c r="F825" s="155" t="s">
        <v>970</v>
      </c>
      <c r="G825" s="156" t="s">
        <v>200</v>
      </c>
      <c r="H825" s="157">
        <v>78.245000000000005</v>
      </c>
      <c r="I825" s="158"/>
      <c r="J825" s="159">
        <f>ROUND(I825*H825,2)</f>
        <v>0</v>
      </c>
      <c r="K825" s="155" t="s">
        <v>157</v>
      </c>
      <c r="L825" s="34"/>
      <c r="M825" s="160" t="s">
        <v>3</v>
      </c>
      <c r="N825" s="161" t="s">
        <v>43</v>
      </c>
      <c r="O825" s="54"/>
      <c r="P825" s="162">
        <f>O825*H825</f>
        <v>0</v>
      </c>
      <c r="Q825" s="162">
        <v>4.8999999999999998E-3</v>
      </c>
      <c r="R825" s="162">
        <f>Q825*H825</f>
        <v>0.38340050000000003</v>
      </c>
      <c r="S825" s="162">
        <v>0</v>
      </c>
      <c r="T825" s="163">
        <f>S825*H825</f>
        <v>0</v>
      </c>
      <c r="U825" s="33"/>
      <c r="V825" s="33"/>
      <c r="W825" s="33"/>
      <c r="X825" s="33"/>
      <c r="Y825" s="33"/>
      <c r="Z825" s="33"/>
      <c r="AA825" s="33"/>
      <c r="AB825" s="33"/>
      <c r="AC825" s="33"/>
      <c r="AD825" s="33"/>
      <c r="AE825" s="33"/>
      <c r="AR825" s="164" t="s">
        <v>302</v>
      </c>
      <c r="AT825" s="164" t="s">
        <v>153</v>
      </c>
      <c r="AU825" s="164" t="s">
        <v>82</v>
      </c>
      <c r="AY825" s="18" t="s">
        <v>150</v>
      </c>
      <c r="BE825" s="165">
        <f>IF(N825="základní",J825,0)</f>
        <v>0</v>
      </c>
      <c r="BF825" s="165">
        <f>IF(N825="snížená",J825,0)</f>
        <v>0</v>
      </c>
      <c r="BG825" s="165">
        <f>IF(N825="zákl. přenesená",J825,0)</f>
        <v>0</v>
      </c>
      <c r="BH825" s="165">
        <f>IF(N825="sníž. přenesená",J825,0)</f>
        <v>0</v>
      </c>
      <c r="BI825" s="165">
        <f>IF(N825="nulová",J825,0)</f>
        <v>0</v>
      </c>
      <c r="BJ825" s="18" t="s">
        <v>80</v>
      </c>
      <c r="BK825" s="165">
        <f>ROUND(I825*H825,2)</f>
        <v>0</v>
      </c>
      <c r="BL825" s="18" t="s">
        <v>302</v>
      </c>
      <c r="BM825" s="164" t="s">
        <v>971</v>
      </c>
    </row>
    <row r="826" spans="1:65" s="2" customFormat="1" ht="29.25">
      <c r="A826" s="33"/>
      <c r="B826" s="34"/>
      <c r="C826" s="33"/>
      <c r="D826" s="166" t="s">
        <v>160</v>
      </c>
      <c r="E826" s="33"/>
      <c r="F826" s="167" t="s">
        <v>972</v>
      </c>
      <c r="G826" s="33"/>
      <c r="H826" s="33"/>
      <c r="I826" s="92"/>
      <c r="J826" s="33"/>
      <c r="K826" s="33"/>
      <c r="L826" s="34"/>
      <c r="M826" s="168"/>
      <c r="N826" s="169"/>
      <c r="O826" s="54"/>
      <c r="P826" s="54"/>
      <c r="Q826" s="54"/>
      <c r="R826" s="54"/>
      <c r="S826" s="54"/>
      <c r="T826" s="55"/>
      <c r="U826" s="33"/>
      <c r="V826" s="33"/>
      <c r="W826" s="33"/>
      <c r="X826" s="33"/>
      <c r="Y826" s="33"/>
      <c r="Z826" s="33"/>
      <c r="AA826" s="33"/>
      <c r="AB826" s="33"/>
      <c r="AC826" s="33"/>
      <c r="AD826" s="33"/>
      <c r="AE826" s="33"/>
      <c r="AT826" s="18" t="s">
        <v>160</v>
      </c>
      <c r="AU826" s="18" t="s">
        <v>82</v>
      </c>
    </row>
    <row r="827" spans="1:65" s="2" customFormat="1" ht="16.5" customHeight="1">
      <c r="A827" s="33"/>
      <c r="B827" s="152"/>
      <c r="C827" s="178" t="s">
        <v>973</v>
      </c>
      <c r="D827" s="178" t="s">
        <v>170</v>
      </c>
      <c r="E827" s="179" t="s">
        <v>974</v>
      </c>
      <c r="F827" s="180" t="s">
        <v>975</v>
      </c>
      <c r="G827" s="181" t="s">
        <v>200</v>
      </c>
      <c r="H827" s="182">
        <v>86.07</v>
      </c>
      <c r="I827" s="183"/>
      <c r="J827" s="184">
        <f>ROUND(I827*H827,2)</f>
        <v>0</v>
      </c>
      <c r="K827" s="180" t="s">
        <v>157</v>
      </c>
      <c r="L827" s="185"/>
      <c r="M827" s="186" t="s">
        <v>3</v>
      </c>
      <c r="N827" s="187" t="s">
        <v>43</v>
      </c>
      <c r="O827" s="54"/>
      <c r="P827" s="162">
        <f>O827*H827</f>
        <v>0</v>
      </c>
      <c r="Q827" s="162">
        <v>1.0200000000000001E-2</v>
      </c>
      <c r="R827" s="162">
        <f>Q827*H827</f>
        <v>0.87791399999999997</v>
      </c>
      <c r="S827" s="162">
        <v>0</v>
      </c>
      <c r="T827" s="163">
        <f>S827*H827</f>
        <v>0</v>
      </c>
      <c r="U827" s="33"/>
      <c r="V827" s="33"/>
      <c r="W827" s="33"/>
      <c r="X827" s="33"/>
      <c r="Y827" s="33"/>
      <c r="Z827" s="33"/>
      <c r="AA827" s="33"/>
      <c r="AB827" s="33"/>
      <c r="AC827" s="33"/>
      <c r="AD827" s="33"/>
      <c r="AE827" s="33"/>
      <c r="AR827" s="164" t="s">
        <v>409</v>
      </c>
      <c r="AT827" s="164" t="s">
        <v>170</v>
      </c>
      <c r="AU827" s="164" t="s">
        <v>82</v>
      </c>
      <c r="AY827" s="18" t="s">
        <v>150</v>
      </c>
      <c r="BE827" s="165">
        <f>IF(N827="základní",J827,0)</f>
        <v>0</v>
      </c>
      <c r="BF827" s="165">
        <f>IF(N827="snížená",J827,0)</f>
        <v>0</v>
      </c>
      <c r="BG827" s="165">
        <f>IF(N827="zákl. přenesená",J827,0)</f>
        <v>0</v>
      </c>
      <c r="BH827" s="165">
        <f>IF(N827="sníž. přenesená",J827,0)</f>
        <v>0</v>
      </c>
      <c r="BI827" s="165">
        <f>IF(N827="nulová",J827,0)</f>
        <v>0</v>
      </c>
      <c r="BJ827" s="18" t="s">
        <v>80</v>
      </c>
      <c r="BK827" s="165">
        <f>ROUND(I827*H827,2)</f>
        <v>0</v>
      </c>
      <c r="BL827" s="18" t="s">
        <v>302</v>
      </c>
      <c r="BM827" s="164" t="s">
        <v>976</v>
      </c>
    </row>
    <row r="828" spans="1:65" s="13" customFormat="1" ht="11.25">
      <c r="B828" s="170"/>
      <c r="D828" s="166" t="s">
        <v>162</v>
      </c>
      <c r="F828" s="172" t="s">
        <v>977</v>
      </c>
      <c r="H828" s="173">
        <v>86.07</v>
      </c>
      <c r="I828" s="174"/>
      <c r="L828" s="170"/>
      <c r="M828" s="175"/>
      <c r="N828" s="176"/>
      <c r="O828" s="176"/>
      <c r="P828" s="176"/>
      <c r="Q828" s="176"/>
      <c r="R828" s="176"/>
      <c r="S828" s="176"/>
      <c r="T828" s="177"/>
      <c r="AT828" s="171" t="s">
        <v>162</v>
      </c>
      <c r="AU828" s="171" t="s">
        <v>82</v>
      </c>
      <c r="AV828" s="13" t="s">
        <v>82</v>
      </c>
      <c r="AW828" s="13" t="s">
        <v>4</v>
      </c>
      <c r="AX828" s="13" t="s">
        <v>80</v>
      </c>
      <c r="AY828" s="171" t="s">
        <v>150</v>
      </c>
    </row>
    <row r="829" spans="1:65" s="2" customFormat="1" ht="24" customHeight="1">
      <c r="A829" s="33"/>
      <c r="B829" s="152"/>
      <c r="C829" s="153" t="s">
        <v>978</v>
      </c>
      <c r="D829" s="153" t="s">
        <v>153</v>
      </c>
      <c r="E829" s="154" t="s">
        <v>979</v>
      </c>
      <c r="F829" s="155" t="s">
        <v>980</v>
      </c>
      <c r="G829" s="156" t="s">
        <v>200</v>
      </c>
      <c r="H829" s="157">
        <v>78.245000000000005</v>
      </c>
      <c r="I829" s="158"/>
      <c r="J829" s="159">
        <f>ROUND(I829*H829,2)</f>
        <v>0</v>
      </c>
      <c r="K829" s="155" t="s">
        <v>157</v>
      </c>
      <c r="L829" s="34"/>
      <c r="M829" s="160" t="s">
        <v>3</v>
      </c>
      <c r="N829" s="161" t="s">
        <v>43</v>
      </c>
      <c r="O829" s="54"/>
      <c r="P829" s="162">
        <f>O829*H829</f>
        <v>0</v>
      </c>
      <c r="Q829" s="162">
        <v>0</v>
      </c>
      <c r="R829" s="162">
        <f>Q829*H829</f>
        <v>0</v>
      </c>
      <c r="S829" s="162">
        <v>0</v>
      </c>
      <c r="T829" s="163">
        <f>S829*H829</f>
        <v>0</v>
      </c>
      <c r="U829" s="33"/>
      <c r="V829" s="33"/>
      <c r="W829" s="33"/>
      <c r="X829" s="33"/>
      <c r="Y829" s="33"/>
      <c r="Z829" s="33"/>
      <c r="AA829" s="33"/>
      <c r="AB829" s="33"/>
      <c r="AC829" s="33"/>
      <c r="AD829" s="33"/>
      <c r="AE829" s="33"/>
      <c r="AR829" s="164" t="s">
        <v>302</v>
      </c>
      <c r="AT829" s="164" t="s">
        <v>153</v>
      </c>
      <c r="AU829" s="164" t="s">
        <v>82</v>
      </c>
      <c r="AY829" s="18" t="s">
        <v>150</v>
      </c>
      <c r="BE829" s="165">
        <f>IF(N829="základní",J829,0)</f>
        <v>0</v>
      </c>
      <c r="BF829" s="165">
        <f>IF(N829="snížená",J829,0)</f>
        <v>0</v>
      </c>
      <c r="BG829" s="165">
        <f>IF(N829="zákl. přenesená",J829,0)</f>
        <v>0</v>
      </c>
      <c r="BH829" s="165">
        <f>IF(N829="sníž. přenesená",J829,0)</f>
        <v>0</v>
      </c>
      <c r="BI829" s="165">
        <f>IF(N829="nulová",J829,0)</f>
        <v>0</v>
      </c>
      <c r="BJ829" s="18" t="s">
        <v>80</v>
      </c>
      <c r="BK829" s="165">
        <f>ROUND(I829*H829,2)</f>
        <v>0</v>
      </c>
      <c r="BL829" s="18" t="s">
        <v>302</v>
      </c>
      <c r="BM829" s="164" t="s">
        <v>981</v>
      </c>
    </row>
    <row r="830" spans="1:65" s="2" customFormat="1" ht="29.25">
      <c r="A830" s="33"/>
      <c r="B830" s="34"/>
      <c r="C830" s="33"/>
      <c r="D830" s="166" t="s">
        <v>160</v>
      </c>
      <c r="E830" s="33"/>
      <c r="F830" s="167" t="s">
        <v>972</v>
      </c>
      <c r="G830" s="33"/>
      <c r="H830" s="33"/>
      <c r="I830" s="92"/>
      <c r="J830" s="33"/>
      <c r="K830" s="33"/>
      <c r="L830" s="34"/>
      <c r="M830" s="168"/>
      <c r="N830" s="169"/>
      <c r="O830" s="54"/>
      <c r="P830" s="54"/>
      <c r="Q830" s="54"/>
      <c r="R830" s="54"/>
      <c r="S830" s="54"/>
      <c r="T830" s="55"/>
      <c r="U830" s="33"/>
      <c r="V830" s="33"/>
      <c r="W830" s="33"/>
      <c r="X830" s="33"/>
      <c r="Y830" s="33"/>
      <c r="Z830" s="33"/>
      <c r="AA830" s="33"/>
      <c r="AB830" s="33"/>
      <c r="AC830" s="33"/>
      <c r="AD830" s="33"/>
      <c r="AE830" s="33"/>
      <c r="AT830" s="18" t="s">
        <v>160</v>
      </c>
      <c r="AU830" s="18" t="s">
        <v>82</v>
      </c>
    </row>
    <row r="831" spans="1:65" s="2" customFormat="1" ht="36" customHeight="1">
      <c r="A831" s="33"/>
      <c r="B831" s="152"/>
      <c r="C831" s="153" t="s">
        <v>982</v>
      </c>
      <c r="D831" s="153" t="s">
        <v>153</v>
      </c>
      <c r="E831" s="154" t="s">
        <v>983</v>
      </c>
      <c r="F831" s="155" t="s">
        <v>984</v>
      </c>
      <c r="G831" s="156" t="s">
        <v>166</v>
      </c>
      <c r="H831" s="157">
        <v>1.2849999999999999</v>
      </c>
      <c r="I831" s="158"/>
      <c r="J831" s="159">
        <f>ROUND(I831*H831,2)</f>
        <v>0</v>
      </c>
      <c r="K831" s="155" t="s">
        <v>157</v>
      </c>
      <c r="L831" s="34"/>
      <c r="M831" s="160" t="s">
        <v>3</v>
      </c>
      <c r="N831" s="161" t="s">
        <v>43</v>
      </c>
      <c r="O831" s="54"/>
      <c r="P831" s="162">
        <f>O831*H831</f>
        <v>0</v>
      </c>
      <c r="Q831" s="162">
        <v>0</v>
      </c>
      <c r="R831" s="162">
        <f>Q831*H831</f>
        <v>0</v>
      </c>
      <c r="S831" s="162">
        <v>0</v>
      </c>
      <c r="T831" s="163">
        <f>S831*H831</f>
        <v>0</v>
      </c>
      <c r="U831" s="33"/>
      <c r="V831" s="33"/>
      <c r="W831" s="33"/>
      <c r="X831" s="33"/>
      <c r="Y831" s="33"/>
      <c r="Z831" s="33"/>
      <c r="AA831" s="33"/>
      <c r="AB831" s="33"/>
      <c r="AC831" s="33"/>
      <c r="AD831" s="33"/>
      <c r="AE831" s="33"/>
      <c r="AR831" s="164" t="s">
        <v>302</v>
      </c>
      <c r="AT831" s="164" t="s">
        <v>153</v>
      </c>
      <c r="AU831" s="164" t="s">
        <v>82</v>
      </c>
      <c r="AY831" s="18" t="s">
        <v>150</v>
      </c>
      <c r="BE831" s="165">
        <f>IF(N831="základní",J831,0)</f>
        <v>0</v>
      </c>
      <c r="BF831" s="165">
        <f>IF(N831="snížená",J831,0)</f>
        <v>0</v>
      </c>
      <c r="BG831" s="165">
        <f>IF(N831="zákl. přenesená",J831,0)</f>
        <v>0</v>
      </c>
      <c r="BH831" s="165">
        <f>IF(N831="sníž. přenesená",J831,0)</f>
        <v>0</v>
      </c>
      <c r="BI831" s="165">
        <f>IF(N831="nulová",J831,0)</f>
        <v>0</v>
      </c>
      <c r="BJ831" s="18" t="s">
        <v>80</v>
      </c>
      <c r="BK831" s="165">
        <f>ROUND(I831*H831,2)</f>
        <v>0</v>
      </c>
      <c r="BL831" s="18" t="s">
        <v>302</v>
      </c>
      <c r="BM831" s="164" t="s">
        <v>985</v>
      </c>
    </row>
    <row r="832" spans="1:65" s="2" customFormat="1" ht="126.75">
      <c r="A832" s="33"/>
      <c r="B832" s="34"/>
      <c r="C832" s="33"/>
      <c r="D832" s="166" t="s">
        <v>160</v>
      </c>
      <c r="E832" s="33"/>
      <c r="F832" s="167" t="s">
        <v>576</v>
      </c>
      <c r="G832" s="33"/>
      <c r="H832" s="33"/>
      <c r="I832" s="92"/>
      <c r="J832" s="33"/>
      <c r="K832" s="33"/>
      <c r="L832" s="34"/>
      <c r="M832" s="168"/>
      <c r="N832" s="169"/>
      <c r="O832" s="54"/>
      <c r="P832" s="54"/>
      <c r="Q832" s="54"/>
      <c r="R832" s="54"/>
      <c r="S832" s="54"/>
      <c r="T832" s="55"/>
      <c r="U832" s="33"/>
      <c r="V832" s="33"/>
      <c r="W832" s="33"/>
      <c r="X832" s="33"/>
      <c r="Y832" s="33"/>
      <c r="Z832" s="33"/>
      <c r="AA832" s="33"/>
      <c r="AB832" s="33"/>
      <c r="AC832" s="33"/>
      <c r="AD832" s="33"/>
      <c r="AE832" s="33"/>
      <c r="AT832" s="18" t="s">
        <v>160</v>
      </c>
      <c r="AU832" s="18" t="s">
        <v>82</v>
      </c>
    </row>
    <row r="833" spans="1:65" s="2" customFormat="1" ht="48" customHeight="1">
      <c r="A833" s="33"/>
      <c r="B833" s="152"/>
      <c r="C833" s="153" t="s">
        <v>986</v>
      </c>
      <c r="D833" s="153" t="s">
        <v>153</v>
      </c>
      <c r="E833" s="154" t="s">
        <v>987</v>
      </c>
      <c r="F833" s="155" t="s">
        <v>988</v>
      </c>
      <c r="G833" s="156" t="s">
        <v>166</v>
      </c>
      <c r="H833" s="157">
        <v>1.2849999999999999</v>
      </c>
      <c r="I833" s="158"/>
      <c r="J833" s="159">
        <f>ROUND(I833*H833,2)</f>
        <v>0</v>
      </c>
      <c r="K833" s="155" t="s">
        <v>157</v>
      </c>
      <c r="L833" s="34"/>
      <c r="M833" s="160" t="s">
        <v>3</v>
      </c>
      <c r="N833" s="161" t="s">
        <v>43</v>
      </c>
      <c r="O833" s="54"/>
      <c r="P833" s="162">
        <f>O833*H833</f>
        <v>0</v>
      </c>
      <c r="Q833" s="162">
        <v>0</v>
      </c>
      <c r="R833" s="162">
        <f>Q833*H833</f>
        <v>0</v>
      </c>
      <c r="S833" s="162">
        <v>0</v>
      </c>
      <c r="T833" s="163">
        <f>S833*H833</f>
        <v>0</v>
      </c>
      <c r="U833" s="33"/>
      <c r="V833" s="33"/>
      <c r="W833" s="33"/>
      <c r="X833" s="33"/>
      <c r="Y833" s="33"/>
      <c r="Z833" s="33"/>
      <c r="AA833" s="33"/>
      <c r="AB833" s="33"/>
      <c r="AC833" s="33"/>
      <c r="AD833" s="33"/>
      <c r="AE833" s="33"/>
      <c r="AR833" s="164" t="s">
        <v>302</v>
      </c>
      <c r="AT833" s="164" t="s">
        <v>153</v>
      </c>
      <c r="AU833" s="164" t="s">
        <v>82</v>
      </c>
      <c r="AY833" s="18" t="s">
        <v>150</v>
      </c>
      <c r="BE833" s="165">
        <f>IF(N833="základní",J833,0)</f>
        <v>0</v>
      </c>
      <c r="BF833" s="165">
        <f>IF(N833="snížená",J833,0)</f>
        <v>0</v>
      </c>
      <c r="BG833" s="165">
        <f>IF(N833="zákl. přenesená",J833,0)</f>
        <v>0</v>
      </c>
      <c r="BH833" s="165">
        <f>IF(N833="sníž. přenesená",J833,0)</f>
        <v>0</v>
      </c>
      <c r="BI833" s="165">
        <f>IF(N833="nulová",J833,0)</f>
        <v>0</v>
      </c>
      <c r="BJ833" s="18" t="s">
        <v>80</v>
      </c>
      <c r="BK833" s="165">
        <f>ROUND(I833*H833,2)</f>
        <v>0</v>
      </c>
      <c r="BL833" s="18" t="s">
        <v>302</v>
      </c>
      <c r="BM833" s="164" t="s">
        <v>989</v>
      </c>
    </row>
    <row r="834" spans="1:65" s="2" customFormat="1" ht="126.75">
      <c r="A834" s="33"/>
      <c r="B834" s="34"/>
      <c r="C834" s="33"/>
      <c r="D834" s="166" t="s">
        <v>160</v>
      </c>
      <c r="E834" s="33"/>
      <c r="F834" s="167" t="s">
        <v>576</v>
      </c>
      <c r="G834" s="33"/>
      <c r="H834" s="33"/>
      <c r="I834" s="92"/>
      <c r="J834" s="33"/>
      <c r="K834" s="33"/>
      <c r="L834" s="34"/>
      <c r="M834" s="168"/>
      <c r="N834" s="169"/>
      <c r="O834" s="54"/>
      <c r="P834" s="54"/>
      <c r="Q834" s="54"/>
      <c r="R834" s="54"/>
      <c r="S834" s="54"/>
      <c r="T834" s="55"/>
      <c r="U834" s="33"/>
      <c r="V834" s="33"/>
      <c r="W834" s="33"/>
      <c r="X834" s="33"/>
      <c r="Y834" s="33"/>
      <c r="Z834" s="33"/>
      <c r="AA834" s="33"/>
      <c r="AB834" s="33"/>
      <c r="AC834" s="33"/>
      <c r="AD834" s="33"/>
      <c r="AE834" s="33"/>
      <c r="AT834" s="18" t="s">
        <v>160</v>
      </c>
      <c r="AU834" s="18" t="s">
        <v>82</v>
      </c>
    </row>
    <row r="835" spans="1:65" s="12" customFormat="1" ht="22.9" customHeight="1">
      <c r="B835" s="139"/>
      <c r="D835" s="140" t="s">
        <v>71</v>
      </c>
      <c r="E835" s="150" t="s">
        <v>990</v>
      </c>
      <c r="F835" s="150" t="s">
        <v>991</v>
      </c>
      <c r="I835" s="142"/>
      <c r="J835" s="151">
        <f>BK835</f>
        <v>0</v>
      </c>
      <c r="L835" s="139"/>
      <c r="M835" s="144"/>
      <c r="N835" s="145"/>
      <c r="O835" s="145"/>
      <c r="P835" s="146">
        <f>SUM(P836:P843)</f>
        <v>0</v>
      </c>
      <c r="Q835" s="145"/>
      <c r="R835" s="146">
        <f>SUM(R836:R843)</f>
        <v>0.16934399999999999</v>
      </c>
      <c r="S835" s="145"/>
      <c r="T835" s="147">
        <f>SUM(T836:T843)</f>
        <v>0</v>
      </c>
      <c r="AR835" s="140" t="s">
        <v>82</v>
      </c>
      <c r="AT835" s="148" t="s">
        <v>71</v>
      </c>
      <c r="AU835" s="148" t="s">
        <v>80</v>
      </c>
      <c r="AY835" s="140" t="s">
        <v>150</v>
      </c>
      <c r="BK835" s="149">
        <f>SUM(BK836:BK843)</f>
        <v>0</v>
      </c>
    </row>
    <row r="836" spans="1:65" s="2" customFormat="1" ht="24" customHeight="1">
      <c r="A836" s="33"/>
      <c r="B836" s="152"/>
      <c r="C836" s="153" t="s">
        <v>992</v>
      </c>
      <c r="D836" s="153" t="s">
        <v>153</v>
      </c>
      <c r="E836" s="154" t="s">
        <v>993</v>
      </c>
      <c r="F836" s="155" t="s">
        <v>994</v>
      </c>
      <c r="G836" s="156" t="s">
        <v>200</v>
      </c>
      <c r="H836" s="157">
        <v>241.92</v>
      </c>
      <c r="I836" s="158"/>
      <c r="J836" s="159">
        <f>ROUND(I836*H836,2)</f>
        <v>0</v>
      </c>
      <c r="K836" s="155" t="s">
        <v>157</v>
      </c>
      <c r="L836" s="34"/>
      <c r="M836" s="160" t="s">
        <v>3</v>
      </c>
      <c r="N836" s="161" t="s">
        <v>43</v>
      </c>
      <c r="O836" s="54"/>
      <c r="P836" s="162">
        <f>O836*H836</f>
        <v>0</v>
      </c>
      <c r="Q836" s="162">
        <v>0</v>
      </c>
      <c r="R836" s="162">
        <f>Q836*H836</f>
        <v>0</v>
      </c>
      <c r="S836" s="162">
        <v>0</v>
      </c>
      <c r="T836" s="163">
        <f>S836*H836</f>
        <v>0</v>
      </c>
      <c r="U836" s="33"/>
      <c r="V836" s="33"/>
      <c r="W836" s="33"/>
      <c r="X836" s="33"/>
      <c r="Y836" s="33"/>
      <c r="Z836" s="33"/>
      <c r="AA836" s="33"/>
      <c r="AB836" s="33"/>
      <c r="AC836" s="33"/>
      <c r="AD836" s="33"/>
      <c r="AE836" s="33"/>
      <c r="AR836" s="164" t="s">
        <v>302</v>
      </c>
      <c r="AT836" s="164" t="s">
        <v>153</v>
      </c>
      <c r="AU836" s="164" t="s">
        <v>82</v>
      </c>
      <c r="AY836" s="18" t="s">
        <v>150</v>
      </c>
      <c r="BE836" s="165">
        <f>IF(N836="základní",J836,0)</f>
        <v>0</v>
      </c>
      <c r="BF836" s="165">
        <f>IF(N836="snížená",J836,0)</f>
        <v>0</v>
      </c>
      <c r="BG836" s="165">
        <f>IF(N836="zákl. přenesená",J836,0)</f>
        <v>0</v>
      </c>
      <c r="BH836" s="165">
        <f>IF(N836="sníž. přenesená",J836,0)</f>
        <v>0</v>
      </c>
      <c r="BI836" s="165">
        <f>IF(N836="nulová",J836,0)</f>
        <v>0</v>
      </c>
      <c r="BJ836" s="18" t="s">
        <v>80</v>
      </c>
      <c r="BK836" s="165">
        <f>ROUND(I836*H836,2)</f>
        <v>0</v>
      </c>
      <c r="BL836" s="18" t="s">
        <v>302</v>
      </c>
      <c r="BM836" s="164" t="s">
        <v>995</v>
      </c>
    </row>
    <row r="837" spans="1:65" s="13" customFormat="1" ht="11.25">
      <c r="B837" s="170"/>
      <c r="D837" s="166" t="s">
        <v>162</v>
      </c>
      <c r="E837" s="171" t="s">
        <v>3</v>
      </c>
      <c r="F837" s="172" t="s">
        <v>996</v>
      </c>
      <c r="H837" s="173">
        <v>241.92</v>
      </c>
      <c r="I837" s="174"/>
      <c r="L837" s="170"/>
      <c r="M837" s="175"/>
      <c r="N837" s="176"/>
      <c r="O837" s="176"/>
      <c r="P837" s="176"/>
      <c r="Q837" s="176"/>
      <c r="R837" s="176"/>
      <c r="S837" s="176"/>
      <c r="T837" s="177"/>
      <c r="AT837" s="171" t="s">
        <v>162</v>
      </c>
      <c r="AU837" s="171" t="s">
        <v>82</v>
      </c>
      <c r="AV837" s="13" t="s">
        <v>82</v>
      </c>
      <c r="AW837" s="13" t="s">
        <v>34</v>
      </c>
      <c r="AX837" s="13" t="s">
        <v>80</v>
      </c>
      <c r="AY837" s="171" t="s">
        <v>150</v>
      </c>
    </row>
    <row r="838" spans="1:65" s="2" customFormat="1" ht="24" customHeight="1">
      <c r="A838" s="33"/>
      <c r="B838" s="152"/>
      <c r="C838" s="153" t="s">
        <v>997</v>
      </c>
      <c r="D838" s="153" t="s">
        <v>153</v>
      </c>
      <c r="E838" s="154" t="s">
        <v>998</v>
      </c>
      <c r="F838" s="155" t="s">
        <v>999</v>
      </c>
      <c r="G838" s="156" t="s">
        <v>200</v>
      </c>
      <c r="H838" s="157">
        <v>241.92</v>
      </c>
      <c r="I838" s="158"/>
      <c r="J838" s="159">
        <f>ROUND(I838*H838,2)</f>
        <v>0</v>
      </c>
      <c r="K838" s="155" t="s">
        <v>157</v>
      </c>
      <c r="L838" s="34"/>
      <c r="M838" s="160" t="s">
        <v>3</v>
      </c>
      <c r="N838" s="161" t="s">
        <v>43</v>
      </c>
      <c r="O838" s="54"/>
      <c r="P838" s="162">
        <f>O838*H838</f>
        <v>0</v>
      </c>
      <c r="Q838" s="162">
        <v>1E-4</v>
      </c>
      <c r="R838" s="162">
        <f>Q838*H838</f>
        <v>2.4191999999999998E-2</v>
      </c>
      <c r="S838" s="162">
        <v>0</v>
      </c>
      <c r="T838" s="163">
        <f>S838*H838</f>
        <v>0</v>
      </c>
      <c r="U838" s="33"/>
      <c r="V838" s="33"/>
      <c r="W838" s="33"/>
      <c r="X838" s="33"/>
      <c r="Y838" s="33"/>
      <c r="Z838" s="33"/>
      <c r="AA838" s="33"/>
      <c r="AB838" s="33"/>
      <c r="AC838" s="33"/>
      <c r="AD838" s="33"/>
      <c r="AE838" s="33"/>
      <c r="AR838" s="164" t="s">
        <v>302</v>
      </c>
      <c r="AT838" s="164" t="s">
        <v>153</v>
      </c>
      <c r="AU838" s="164" t="s">
        <v>82</v>
      </c>
      <c r="AY838" s="18" t="s">
        <v>150</v>
      </c>
      <c r="BE838" s="165">
        <f>IF(N838="základní",J838,0)</f>
        <v>0</v>
      </c>
      <c r="BF838" s="165">
        <f>IF(N838="snížená",J838,0)</f>
        <v>0</v>
      </c>
      <c r="BG838" s="165">
        <f>IF(N838="zákl. přenesená",J838,0)</f>
        <v>0</v>
      </c>
      <c r="BH838" s="165">
        <f>IF(N838="sníž. přenesená",J838,0)</f>
        <v>0</v>
      </c>
      <c r="BI838" s="165">
        <f>IF(N838="nulová",J838,0)</f>
        <v>0</v>
      </c>
      <c r="BJ838" s="18" t="s">
        <v>80</v>
      </c>
      <c r="BK838" s="165">
        <f>ROUND(I838*H838,2)</f>
        <v>0</v>
      </c>
      <c r="BL838" s="18" t="s">
        <v>302</v>
      </c>
      <c r="BM838" s="164" t="s">
        <v>1000</v>
      </c>
    </row>
    <row r="839" spans="1:65" s="13" customFormat="1" ht="11.25">
      <c r="B839" s="170"/>
      <c r="D839" s="166" t="s">
        <v>162</v>
      </c>
      <c r="E839" s="171" t="s">
        <v>3</v>
      </c>
      <c r="F839" s="172" t="s">
        <v>996</v>
      </c>
      <c r="H839" s="173">
        <v>241.92</v>
      </c>
      <c r="I839" s="174"/>
      <c r="L839" s="170"/>
      <c r="M839" s="175"/>
      <c r="N839" s="176"/>
      <c r="O839" s="176"/>
      <c r="P839" s="176"/>
      <c r="Q839" s="176"/>
      <c r="R839" s="176"/>
      <c r="S839" s="176"/>
      <c r="T839" s="177"/>
      <c r="AT839" s="171" t="s">
        <v>162</v>
      </c>
      <c r="AU839" s="171" t="s">
        <v>82</v>
      </c>
      <c r="AV839" s="13" t="s">
        <v>82</v>
      </c>
      <c r="AW839" s="13" t="s">
        <v>34</v>
      </c>
      <c r="AX839" s="13" t="s">
        <v>80</v>
      </c>
      <c r="AY839" s="171" t="s">
        <v>150</v>
      </c>
    </row>
    <row r="840" spans="1:65" s="2" customFormat="1" ht="24" customHeight="1">
      <c r="A840" s="33"/>
      <c r="B840" s="152"/>
      <c r="C840" s="153" t="s">
        <v>1001</v>
      </c>
      <c r="D840" s="153" t="s">
        <v>153</v>
      </c>
      <c r="E840" s="154" t="s">
        <v>1002</v>
      </c>
      <c r="F840" s="155" t="s">
        <v>1003</v>
      </c>
      <c r="G840" s="156" t="s">
        <v>200</v>
      </c>
      <c r="H840" s="157">
        <v>241.92</v>
      </c>
      <c r="I840" s="158"/>
      <c r="J840" s="159">
        <f>ROUND(I840*H840,2)</f>
        <v>0</v>
      </c>
      <c r="K840" s="155" t="s">
        <v>157</v>
      </c>
      <c r="L840" s="34"/>
      <c r="M840" s="160" t="s">
        <v>3</v>
      </c>
      <c r="N840" s="161" t="s">
        <v>43</v>
      </c>
      <c r="O840" s="54"/>
      <c r="P840" s="162">
        <f>O840*H840</f>
        <v>0</v>
      </c>
      <c r="Q840" s="162">
        <v>1.7000000000000001E-4</v>
      </c>
      <c r="R840" s="162">
        <f>Q840*H840</f>
        <v>4.11264E-2</v>
      </c>
      <c r="S840" s="162">
        <v>0</v>
      </c>
      <c r="T840" s="163">
        <f>S840*H840</f>
        <v>0</v>
      </c>
      <c r="U840" s="33"/>
      <c r="V840" s="33"/>
      <c r="W840" s="33"/>
      <c r="X840" s="33"/>
      <c r="Y840" s="33"/>
      <c r="Z840" s="33"/>
      <c r="AA840" s="33"/>
      <c r="AB840" s="33"/>
      <c r="AC840" s="33"/>
      <c r="AD840" s="33"/>
      <c r="AE840" s="33"/>
      <c r="AR840" s="164" t="s">
        <v>302</v>
      </c>
      <c r="AT840" s="164" t="s">
        <v>153</v>
      </c>
      <c r="AU840" s="164" t="s">
        <v>82</v>
      </c>
      <c r="AY840" s="18" t="s">
        <v>150</v>
      </c>
      <c r="BE840" s="165">
        <f>IF(N840="základní",J840,0)</f>
        <v>0</v>
      </c>
      <c r="BF840" s="165">
        <f>IF(N840="snížená",J840,0)</f>
        <v>0</v>
      </c>
      <c r="BG840" s="165">
        <f>IF(N840="zákl. přenesená",J840,0)</f>
        <v>0</v>
      </c>
      <c r="BH840" s="165">
        <f>IF(N840="sníž. přenesená",J840,0)</f>
        <v>0</v>
      </c>
      <c r="BI840" s="165">
        <f>IF(N840="nulová",J840,0)</f>
        <v>0</v>
      </c>
      <c r="BJ840" s="18" t="s">
        <v>80</v>
      </c>
      <c r="BK840" s="165">
        <f>ROUND(I840*H840,2)</f>
        <v>0</v>
      </c>
      <c r="BL840" s="18" t="s">
        <v>302</v>
      </c>
      <c r="BM840" s="164" t="s">
        <v>1004</v>
      </c>
    </row>
    <row r="841" spans="1:65" s="13" customFormat="1" ht="11.25">
      <c r="B841" s="170"/>
      <c r="D841" s="166" t="s">
        <v>162</v>
      </c>
      <c r="E841" s="171" t="s">
        <v>3</v>
      </c>
      <c r="F841" s="172" t="s">
        <v>996</v>
      </c>
      <c r="H841" s="173">
        <v>241.92</v>
      </c>
      <c r="I841" s="174"/>
      <c r="L841" s="170"/>
      <c r="M841" s="175"/>
      <c r="N841" s="176"/>
      <c r="O841" s="176"/>
      <c r="P841" s="176"/>
      <c r="Q841" s="176"/>
      <c r="R841" s="176"/>
      <c r="S841" s="176"/>
      <c r="T841" s="177"/>
      <c r="AT841" s="171" t="s">
        <v>162</v>
      </c>
      <c r="AU841" s="171" t="s">
        <v>82</v>
      </c>
      <c r="AV841" s="13" t="s">
        <v>82</v>
      </c>
      <c r="AW841" s="13" t="s">
        <v>34</v>
      </c>
      <c r="AX841" s="13" t="s">
        <v>80</v>
      </c>
      <c r="AY841" s="171" t="s">
        <v>150</v>
      </c>
    </row>
    <row r="842" spans="1:65" s="2" customFormat="1" ht="24" customHeight="1">
      <c r="A842" s="33"/>
      <c r="B842" s="152"/>
      <c r="C842" s="153" t="s">
        <v>1005</v>
      </c>
      <c r="D842" s="153" t="s">
        <v>153</v>
      </c>
      <c r="E842" s="154" t="s">
        <v>1006</v>
      </c>
      <c r="F842" s="155" t="s">
        <v>1007</v>
      </c>
      <c r="G842" s="156" t="s">
        <v>200</v>
      </c>
      <c r="H842" s="157">
        <v>241.92</v>
      </c>
      <c r="I842" s="158"/>
      <c r="J842" s="159">
        <f>ROUND(I842*H842,2)</f>
        <v>0</v>
      </c>
      <c r="K842" s="155" t="s">
        <v>157</v>
      </c>
      <c r="L842" s="34"/>
      <c r="M842" s="160" t="s">
        <v>3</v>
      </c>
      <c r="N842" s="161" t="s">
        <v>43</v>
      </c>
      <c r="O842" s="54"/>
      <c r="P842" s="162">
        <f>O842*H842</f>
        <v>0</v>
      </c>
      <c r="Q842" s="162">
        <v>4.2999999999999999E-4</v>
      </c>
      <c r="R842" s="162">
        <f>Q842*H842</f>
        <v>0.1040256</v>
      </c>
      <c r="S842" s="162">
        <v>0</v>
      </c>
      <c r="T842" s="163">
        <f>S842*H842</f>
        <v>0</v>
      </c>
      <c r="U842" s="33"/>
      <c r="V842" s="33"/>
      <c r="W842" s="33"/>
      <c r="X842" s="33"/>
      <c r="Y842" s="33"/>
      <c r="Z842" s="33"/>
      <c r="AA842" s="33"/>
      <c r="AB842" s="33"/>
      <c r="AC842" s="33"/>
      <c r="AD842" s="33"/>
      <c r="AE842" s="33"/>
      <c r="AR842" s="164" t="s">
        <v>302</v>
      </c>
      <c r="AT842" s="164" t="s">
        <v>153</v>
      </c>
      <c r="AU842" s="164" t="s">
        <v>82</v>
      </c>
      <c r="AY842" s="18" t="s">
        <v>150</v>
      </c>
      <c r="BE842" s="165">
        <f>IF(N842="základní",J842,0)</f>
        <v>0</v>
      </c>
      <c r="BF842" s="165">
        <f>IF(N842="snížená",J842,0)</f>
        <v>0</v>
      </c>
      <c r="BG842" s="165">
        <f>IF(N842="zákl. přenesená",J842,0)</f>
        <v>0</v>
      </c>
      <c r="BH842" s="165">
        <f>IF(N842="sníž. přenesená",J842,0)</f>
        <v>0</v>
      </c>
      <c r="BI842" s="165">
        <f>IF(N842="nulová",J842,0)</f>
        <v>0</v>
      </c>
      <c r="BJ842" s="18" t="s">
        <v>80</v>
      </c>
      <c r="BK842" s="165">
        <f>ROUND(I842*H842,2)</f>
        <v>0</v>
      </c>
      <c r="BL842" s="18" t="s">
        <v>302</v>
      </c>
      <c r="BM842" s="164" t="s">
        <v>1008</v>
      </c>
    </row>
    <row r="843" spans="1:65" s="13" customFormat="1" ht="11.25">
      <c r="B843" s="170"/>
      <c r="D843" s="166" t="s">
        <v>162</v>
      </c>
      <c r="E843" s="171" t="s">
        <v>3</v>
      </c>
      <c r="F843" s="172" t="s">
        <v>996</v>
      </c>
      <c r="H843" s="173">
        <v>241.92</v>
      </c>
      <c r="I843" s="174"/>
      <c r="L843" s="170"/>
      <c r="M843" s="175"/>
      <c r="N843" s="176"/>
      <c r="O843" s="176"/>
      <c r="P843" s="176"/>
      <c r="Q843" s="176"/>
      <c r="R843" s="176"/>
      <c r="S843" s="176"/>
      <c r="T843" s="177"/>
      <c r="AT843" s="171" t="s">
        <v>162</v>
      </c>
      <c r="AU843" s="171" t="s">
        <v>82</v>
      </c>
      <c r="AV843" s="13" t="s">
        <v>82</v>
      </c>
      <c r="AW843" s="13" t="s">
        <v>34</v>
      </c>
      <c r="AX843" s="13" t="s">
        <v>80</v>
      </c>
      <c r="AY843" s="171" t="s">
        <v>150</v>
      </c>
    </row>
    <row r="844" spans="1:65" s="12" customFormat="1" ht="22.9" customHeight="1">
      <c r="B844" s="139"/>
      <c r="D844" s="140" t="s">
        <v>71</v>
      </c>
      <c r="E844" s="150" t="s">
        <v>1009</v>
      </c>
      <c r="F844" s="150" t="s">
        <v>1010</v>
      </c>
      <c r="I844" s="142"/>
      <c r="J844" s="151">
        <f>BK844</f>
        <v>0</v>
      </c>
      <c r="L844" s="139"/>
      <c r="M844" s="144"/>
      <c r="N844" s="145"/>
      <c r="O844" s="145"/>
      <c r="P844" s="146">
        <f>SUM(P845:P1102)</f>
        <v>0</v>
      </c>
      <c r="Q844" s="145"/>
      <c r="R844" s="146">
        <f>SUM(R845:R1102)</f>
        <v>1.2372803300000002</v>
      </c>
      <c r="S844" s="145"/>
      <c r="T844" s="147">
        <f>SUM(T845:T1102)</f>
        <v>8.9168399999999995E-2</v>
      </c>
      <c r="AR844" s="140" t="s">
        <v>82</v>
      </c>
      <c r="AT844" s="148" t="s">
        <v>71</v>
      </c>
      <c r="AU844" s="148" t="s">
        <v>80</v>
      </c>
      <c r="AY844" s="140" t="s">
        <v>150</v>
      </c>
      <c r="BK844" s="149">
        <f>SUM(BK845:BK1102)</f>
        <v>0</v>
      </c>
    </row>
    <row r="845" spans="1:65" s="2" customFormat="1" ht="16.5" customHeight="1">
      <c r="A845" s="33"/>
      <c r="B845" s="152"/>
      <c r="C845" s="153" t="s">
        <v>1011</v>
      </c>
      <c r="D845" s="153" t="s">
        <v>153</v>
      </c>
      <c r="E845" s="154" t="s">
        <v>1012</v>
      </c>
      <c r="F845" s="155" t="s">
        <v>1013</v>
      </c>
      <c r="G845" s="156" t="s">
        <v>200</v>
      </c>
      <c r="H845" s="157">
        <v>287.64</v>
      </c>
      <c r="I845" s="158"/>
      <c r="J845" s="159">
        <f>ROUND(I845*H845,2)</f>
        <v>0</v>
      </c>
      <c r="K845" s="155" t="s">
        <v>157</v>
      </c>
      <c r="L845" s="34"/>
      <c r="M845" s="160" t="s">
        <v>3</v>
      </c>
      <c r="N845" s="161" t="s">
        <v>43</v>
      </c>
      <c r="O845" s="54"/>
      <c r="P845" s="162">
        <f>O845*H845</f>
        <v>0</v>
      </c>
      <c r="Q845" s="162">
        <v>1E-3</v>
      </c>
      <c r="R845" s="162">
        <f>Q845*H845</f>
        <v>0.28764000000000001</v>
      </c>
      <c r="S845" s="162">
        <v>3.1E-4</v>
      </c>
      <c r="T845" s="163">
        <f>S845*H845</f>
        <v>8.9168399999999995E-2</v>
      </c>
      <c r="U845" s="33"/>
      <c r="V845" s="33"/>
      <c r="W845" s="33"/>
      <c r="X845" s="33"/>
      <c r="Y845" s="33"/>
      <c r="Z845" s="33"/>
      <c r="AA845" s="33"/>
      <c r="AB845" s="33"/>
      <c r="AC845" s="33"/>
      <c r="AD845" s="33"/>
      <c r="AE845" s="33"/>
      <c r="AR845" s="164" t="s">
        <v>158</v>
      </c>
      <c r="AT845" s="164" t="s">
        <v>153</v>
      </c>
      <c r="AU845" s="164" t="s">
        <v>82</v>
      </c>
      <c r="AY845" s="18" t="s">
        <v>150</v>
      </c>
      <c r="BE845" s="165">
        <f>IF(N845="základní",J845,0)</f>
        <v>0</v>
      </c>
      <c r="BF845" s="165">
        <f>IF(N845="snížená",J845,0)</f>
        <v>0</v>
      </c>
      <c r="BG845" s="165">
        <f>IF(N845="zákl. přenesená",J845,0)</f>
        <v>0</v>
      </c>
      <c r="BH845" s="165">
        <f>IF(N845="sníž. přenesená",J845,0)</f>
        <v>0</v>
      </c>
      <c r="BI845" s="165">
        <f>IF(N845="nulová",J845,0)</f>
        <v>0</v>
      </c>
      <c r="BJ845" s="18" t="s">
        <v>80</v>
      </c>
      <c r="BK845" s="165">
        <f>ROUND(I845*H845,2)</f>
        <v>0</v>
      </c>
      <c r="BL845" s="18" t="s">
        <v>158</v>
      </c>
      <c r="BM845" s="164" t="s">
        <v>1014</v>
      </c>
    </row>
    <row r="846" spans="1:65" s="2" customFormat="1" ht="39">
      <c r="A846" s="33"/>
      <c r="B846" s="34"/>
      <c r="C846" s="33"/>
      <c r="D846" s="166" t="s">
        <v>160</v>
      </c>
      <c r="E846" s="33"/>
      <c r="F846" s="167" t="s">
        <v>1015</v>
      </c>
      <c r="G846" s="33"/>
      <c r="H846" s="33"/>
      <c r="I846" s="92"/>
      <c r="J846" s="33"/>
      <c r="K846" s="33"/>
      <c r="L846" s="34"/>
      <c r="M846" s="168"/>
      <c r="N846" s="169"/>
      <c r="O846" s="54"/>
      <c r="P846" s="54"/>
      <c r="Q846" s="54"/>
      <c r="R846" s="54"/>
      <c r="S846" s="54"/>
      <c r="T846" s="55"/>
      <c r="U846" s="33"/>
      <c r="V846" s="33"/>
      <c r="W846" s="33"/>
      <c r="X846" s="33"/>
      <c r="Y846" s="33"/>
      <c r="Z846" s="33"/>
      <c r="AA846" s="33"/>
      <c r="AB846" s="33"/>
      <c r="AC846" s="33"/>
      <c r="AD846" s="33"/>
      <c r="AE846" s="33"/>
      <c r="AT846" s="18" t="s">
        <v>160</v>
      </c>
      <c r="AU846" s="18" t="s">
        <v>82</v>
      </c>
    </row>
    <row r="847" spans="1:65" s="13" customFormat="1" ht="11.25">
      <c r="B847" s="170"/>
      <c r="D847" s="166" t="s">
        <v>162</v>
      </c>
      <c r="E847" s="171" t="s">
        <v>3</v>
      </c>
      <c r="F847" s="172" t="s">
        <v>333</v>
      </c>
      <c r="H847" s="173">
        <v>38.15</v>
      </c>
      <c r="I847" s="174"/>
      <c r="L847" s="170"/>
      <c r="M847" s="175"/>
      <c r="N847" s="176"/>
      <c r="O847" s="176"/>
      <c r="P847" s="176"/>
      <c r="Q847" s="176"/>
      <c r="R847" s="176"/>
      <c r="S847" s="176"/>
      <c r="T847" s="177"/>
      <c r="AT847" s="171" t="s">
        <v>162</v>
      </c>
      <c r="AU847" s="171" t="s">
        <v>82</v>
      </c>
      <c r="AV847" s="13" t="s">
        <v>82</v>
      </c>
      <c r="AW847" s="13" t="s">
        <v>34</v>
      </c>
      <c r="AX847" s="13" t="s">
        <v>72</v>
      </c>
      <c r="AY847" s="171" t="s">
        <v>150</v>
      </c>
    </row>
    <row r="848" spans="1:65" s="13" customFormat="1" ht="11.25">
      <c r="B848" s="170"/>
      <c r="D848" s="166" t="s">
        <v>162</v>
      </c>
      <c r="E848" s="171" t="s">
        <v>3</v>
      </c>
      <c r="F848" s="172" t="s">
        <v>242</v>
      </c>
      <c r="H848" s="173">
        <v>-1.6</v>
      </c>
      <c r="I848" s="174"/>
      <c r="L848" s="170"/>
      <c r="M848" s="175"/>
      <c r="N848" s="176"/>
      <c r="O848" s="176"/>
      <c r="P848" s="176"/>
      <c r="Q848" s="176"/>
      <c r="R848" s="176"/>
      <c r="S848" s="176"/>
      <c r="T848" s="177"/>
      <c r="AT848" s="171" t="s">
        <v>162</v>
      </c>
      <c r="AU848" s="171" t="s">
        <v>82</v>
      </c>
      <c r="AV848" s="13" t="s">
        <v>82</v>
      </c>
      <c r="AW848" s="13" t="s">
        <v>34</v>
      </c>
      <c r="AX848" s="13" t="s">
        <v>72</v>
      </c>
      <c r="AY848" s="171" t="s">
        <v>150</v>
      </c>
    </row>
    <row r="849" spans="2:51" s="13" customFormat="1" ht="11.25">
      <c r="B849" s="170"/>
      <c r="D849" s="166" t="s">
        <v>162</v>
      </c>
      <c r="E849" s="171" t="s">
        <v>3</v>
      </c>
      <c r="F849" s="172" t="s">
        <v>334</v>
      </c>
      <c r="H849" s="173">
        <v>37.659999999999997</v>
      </c>
      <c r="I849" s="174"/>
      <c r="L849" s="170"/>
      <c r="M849" s="175"/>
      <c r="N849" s="176"/>
      <c r="O849" s="176"/>
      <c r="P849" s="176"/>
      <c r="Q849" s="176"/>
      <c r="R849" s="176"/>
      <c r="S849" s="176"/>
      <c r="T849" s="177"/>
      <c r="AT849" s="171" t="s">
        <v>162</v>
      </c>
      <c r="AU849" s="171" t="s">
        <v>82</v>
      </c>
      <c r="AV849" s="13" t="s">
        <v>82</v>
      </c>
      <c r="AW849" s="13" t="s">
        <v>34</v>
      </c>
      <c r="AX849" s="13" t="s">
        <v>72</v>
      </c>
      <c r="AY849" s="171" t="s">
        <v>150</v>
      </c>
    </row>
    <row r="850" spans="2:51" s="13" customFormat="1" ht="11.25">
      <c r="B850" s="170"/>
      <c r="D850" s="166" t="s">
        <v>162</v>
      </c>
      <c r="E850" s="171" t="s">
        <v>3</v>
      </c>
      <c r="F850" s="172" t="s">
        <v>242</v>
      </c>
      <c r="H850" s="173">
        <v>-1.6</v>
      </c>
      <c r="I850" s="174"/>
      <c r="L850" s="170"/>
      <c r="M850" s="175"/>
      <c r="N850" s="176"/>
      <c r="O850" s="176"/>
      <c r="P850" s="176"/>
      <c r="Q850" s="176"/>
      <c r="R850" s="176"/>
      <c r="S850" s="176"/>
      <c r="T850" s="177"/>
      <c r="AT850" s="171" t="s">
        <v>162</v>
      </c>
      <c r="AU850" s="171" t="s">
        <v>82</v>
      </c>
      <c r="AV850" s="13" t="s">
        <v>82</v>
      </c>
      <c r="AW850" s="13" t="s">
        <v>34</v>
      </c>
      <c r="AX850" s="13" t="s">
        <v>72</v>
      </c>
      <c r="AY850" s="171" t="s">
        <v>150</v>
      </c>
    </row>
    <row r="851" spans="2:51" s="13" customFormat="1" ht="11.25">
      <c r="B851" s="170"/>
      <c r="D851" s="166" t="s">
        <v>162</v>
      </c>
      <c r="E851" s="171" t="s">
        <v>3</v>
      </c>
      <c r="F851" s="172" t="s">
        <v>250</v>
      </c>
      <c r="H851" s="173">
        <v>-1.92</v>
      </c>
      <c r="I851" s="174"/>
      <c r="L851" s="170"/>
      <c r="M851" s="175"/>
      <c r="N851" s="176"/>
      <c r="O851" s="176"/>
      <c r="P851" s="176"/>
      <c r="Q851" s="176"/>
      <c r="R851" s="176"/>
      <c r="S851" s="176"/>
      <c r="T851" s="177"/>
      <c r="AT851" s="171" t="s">
        <v>162</v>
      </c>
      <c r="AU851" s="171" t="s">
        <v>82</v>
      </c>
      <c r="AV851" s="13" t="s">
        <v>82</v>
      </c>
      <c r="AW851" s="13" t="s">
        <v>34</v>
      </c>
      <c r="AX851" s="13" t="s">
        <v>72</v>
      </c>
      <c r="AY851" s="171" t="s">
        <v>150</v>
      </c>
    </row>
    <row r="852" spans="2:51" s="13" customFormat="1" ht="11.25">
      <c r="B852" s="170"/>
      <c r="D852" s="166" t="s">
        <v>162</v>
      </c>
      <c r="E852" s="171" t="s">
        <v>3</v>
      </c>
      <c r="F852" s="172" t="s">
        <v>335</v>
      </c>
      <c r="H852" s="173">
        <v>23.44</v>
      </c>
      <c r="I852" s="174"/>
      <c r="L852" s="170"/>
      <c r="M852" s="175"/>
      <c r="N852" s="176"/>
      <c r="O852" s="176"/>
      <c r="P852" s="176"/>
      <c r="Q852" s="176"/>
      <c r="R852" s="176"/>
      <c r="S852" s="176"/>
      <c r="T852" s="177"/>
      <c r="AT852" s="171" t="s">
        <v>162</v>
      </c>
      <c r="AU852" s="171" t="s">
        <v>82</v>
      </c>
      <c r="AV852" s="13" t="s">
        <v>82</v>
      </c>
      <c r="AW852" s="13" t="s">
        <v>34</v>
      </c>
      <c r="AX852" s="13" t="s">
        <v>72</v>
      </c>
      <c r="AY852" s="171" t="s">
        <v>150</v>
      </c>
    </row>
    <row r="853" spans="2:51" s="13" customFormat="1" ht="11.25">
      <c r="B853" s="170"/>
      <c r="D853" s="166" t="s">
        <v>162</v>
      </c>
      <c r="E853" s="171" t="s">
        <v>3</v>
      </c>
      <c r="F853" s="172" t="s">
        <v>336</v>
      </c>
      <c r="H853" s="173">
        <v>21.28</v>
      </c>
      <c r="I853" s="174"/>
      <c r="L853" s="170"/>
      <c r="M853" s="175"/>
      <c r="N853" s="176"/>
      <c r="O853" s="176"/>
      <c r="P853" s="176"/>
      <c r="Q853" s="176"/>
      <c r="R853" s="176"/>
      <c r="S853" s="176"/>
      <c r="T853" s="177"/>
      <c r="AT853" s="171" t="s">
        <v>162</v>
      </c>
      <c r="AU853" s="171" t="s">
        <v>82</v>
      </c>
      <c r="AV853" s="13" t="s">
        <v>82</v>
      </c>
      <c r="AW853" s="13" t="s">
        <v>34</v>
      </c>
      <c r="AX853" s="13" t="s">
        <v>72</v>
      </c>
      <c r="AY853" s="171" t="s">
        <v>150</v>
      </c>
    </row>
    <row r="854" spans="2:51" s="13" customFormat="1" ht="11.25">
      <c r="B854" s="170"/>
      <c r="D854" s="166" t="s">
        <v>162</v>
      </c>
      <c r="E854" s="171" t="s">
        <v>3</v>
      </c>
      <c r="F854" s="172" t="s">
        <v>337</v>
      </c>
      <c r="H854" s="173">
        <v>15.4</v>
      </c>
      <c r="I854" s="174"/>
      <c r="L854" s="170"/>
      <c r="M854" s="175"/>
      <c r="N854" s="176"/>
      <c r="O854" s="176"/>
      <c r="P854" s="176"/>
      <c r="Q854" s="176"/>
      <c r="R854" s="176"/>
      <c r="S854" s="176"/>
      <c r="T854" s="177"/>
      <c r="AT854" s="171" t="s">
        <v>162</v>
      </c>
      <c r="AU854" s="171" t="s">
        <v>82</v>
      </c>
      <c r="AV854" s="13" t="s">
        <v>82</v>
      </c>
      <c r="AW854" s="13" t="s">
        <v>34</v>
      </c>
      <c r="AX854" s="13" t="s">
        <v>72</v>
      </c>
      <c r="AY854" s="171" t="s">
        <v>150</v>
      </c>
    </row>
    <row r="855" spans="2:51" s="13" customFormat="1" ht="11.25">
      <c r="B855" s="170"/>
      <c r="D855" s="166" t="s">
        <v>162</v>
      </c>
      <c r="E855" s="171" t="s">
        <v>3</v>
      </c>
      <c r="F855" s="172" t="s">
        <v>338</v>
      </c>
      <c r="H855" s="173">
        <v>10.8</v>
      </c>
      <c r="I855" s="174"/>
      <c r="L855" s="170"/>
      <c r="M855" s="175"/>
      <c r="N855" s="176"/>
      <c r="O855" s="176"/>
      <c r="P855" s="176"/>
      <c r="Q855" s="176"/>
      <c r="R855" s="176"/>
      <c r="S855" s="176"/>
      <c r="T855" s="177"/>
      <c r="AT855" s="171" t="s">
        <v>162</v>
      </c>
      <c r="AU855" s="171" t="s">
        <v>82</v>
      </c>
      <c r="AV855" s="13" t="s">
        <v>82</v>
      </c>
      <c r="AW855" s="13" t="s">
        <v>34</v>
      </c>
      <c r="AX855" s="13" t="s">
        <v>72</v>
      </c>
      <c r="AY855" s="171" t="s">
        <v>150</v>
      </c>
    </row>
    <row r="856" spans="2:51" s="13" customFormat="1" ht="11.25">
      <c r="B856" s="170"/>
      <c r="D856" s="166" t="s">
        <v>162</v>
      </c>
      <c r="E856" s="171" t="s">
        <v>3</v>
      </c>
      <c r="F856" s="172" t="s">
        <v>339</v>
      </c>
      <c r="H856" s="173">
        <v>14.64</v>
      </c>
      <c r="I856" s="174"/>
      <c r="L856" s="170"/>
      <c r="M856" s="175"/>
      <c r="N856" s="176"/>
      <c r="O856" s="176"/>
      <c r="P856" s="176"/>
      <c r="Q856" s="176"/>
      <c r="R856" s="176"/>
      <c r="S856" s="176"/>
      <c r="T856" s="177"/>
      <c r="AT856" s="171" t="s">
        <v>162</v>
      </c>
      <c r="AU856" s="171" t="s">
        <v>82</v>
      </c>
      <c r="AV856" s="13" t="s">
        <v>82</v>
      </c>
      <c r="AW856" s="13" t="s">
        <v>34</v>
      </c>
      <c r="AX856" s="13" t="s">
        <v>72</v>
      </c>
      <c r="AY856" s="171" t="s">
        <v>150</v>
      </c>
    </row>
    <row r="857" spans="2:51" s="13" customFormat="1" ht="11.25">
      <c r="B857" s="170"/>
      <c r="D857" s="166" t="s">
        <v>162</v>
      </c>
      <c r="E857" s="171" t="s">
        <v>3</v>
      </c>
      <c r="F857" s="172" t="s">
        <v>340</v>
      </c>
      <c r="H857" s="173">
        <v>11.4</v>
      </c>
      <c r="I857" s="174"/>
      <c r="L857" s="170"/>
      <c r="M857" s="175"/>
      <c r="N857" s="176"/>
      <c r="O857" s="176"/>
      <c r="P857" s="176"/>
      <c r="Q857" s="176"/>
      <c r="R857" s="176"/>
      <c r="S857" s="176"/>
      <c r="T857" s="177"/>
      <c r="AT857" s="171" t="s">
        <v>162</v>
      </c>
      <c r="AU857" s="171" t="s">
        <v>82</v>
      </c>
      <c r="AV857" s="13" t="s">
        <v>82</v>
      </c>
      <c r="AW857" s="13" t="s">
        <v>34</v>
      </c>
      <c r="AX857" s="13" t="s">
        <v>72</v>
      </c>
      <c r="AY857" s="171" t="s">
        <v>150</v>
      </c>
    </row>
    <row r="858" spans="2:51" s="13" customFormat="1" ht="11.25">
      <c r="B858" s="170"/>
      <c r="D858" s="166" t="s">
        <v>162</v>
      </c>
      <c r="E858" s="171" t="s">
        <v>3</v>
      </c>
      <c r="F858" s="172" t="s">
        <v>341</v>
      </c>
      <c r="H858" s="173">
        <v>14.4</v>
      </c>
      <c r="I858" s="174"/>
      <c r="L858" s="170"/>
      <c r="M858" s="175"/>
      <c r="N858" s="176"/>
      <c r="O858" s="176"/>
      <c r="P858" s="176"/>
      <c r="Q858" s="176"/>
      <c r="R858" s="176"/>
      <c r="S858" s="176"/>
      <c r="T858" s="177"/>
      <c r="AT858" s="171" t="s">
        <v>162</v>
      </c>
      <c r="AU858" s="171" t="s">
        <v>82</v>
      </c>
      <c r="AV858" s="13" t="s">
        <v>82</v>
      </c>
      <c r="AW858" s="13" t="s">
        <v>34</v>
      </c>
      <c r="AX858" s="13" t="s">
        <v>72</v>
      </c>
      <c r="AY858" s="171" t="s">
        <v>150</v>
      </c>
    </row>
    <row r="859" spans="2:51" s="13" customFormat="1" ht="11.25">
      <c r="B859" s="170"/>
      <c r="D859" s="166" t="s">
        <v>162</v>
      </c>
      <c r="E859" s="171" t="s">
        <v>3</v>
      </c>
      <c r="F859" s="172" t="s">
        <v>342</v>
      </c>
      <c r="H859" s="173">
        <v>16.8</v>
      </c>
      <c r="I859" s="174"/>
      <c r="L859" s="170"/>
      <c r="M859" s="175"/>
      <c r="N859" s="176"/>
      <c r="O859" s="176"/>
      <c r="P859" s="176"/>
      <c r="Q859" s="176"/>
      <c r="R859" s="176"/>
      <c r="S859" s="176"/>
      <c r="T859" s="177"/>
      <c r="AT859" s="171" t="s">
        <v>162</v>
      </c>
      <c r="AU859" s="171" t="s">
        <v>82</v>
      </c>
      <c r="AV859" s="13" t="s">
        <v>82</v>
      </c>
      <c r="AW859" s="13" t="s">
        <v>34</v>
      </c>
      <c r="AX859" s="13" t="s">
        <v>72</v>
      </c>
      <c r="AY859" s="171" t="s">
        <v>150</v>
      </c>
    </row>
    <row r="860" spans="2:51" s="13" customFormat="1" ht="11.25">
      <c r="B860" s="170"/>
      <c r="D860" s="166" t="s">
        <v>162</v>
      </c>
      <c r="E860" s="171" t="s">
        <v>3</v>
      </c>
      <c r="F860" s="172" t="s">
        <v>343</v>
      </c>
      <c r="H860" s="173">
        <v>25.6</v>
      </c>
      <c r="I860" s="174"/>
      <c r="L860" s="170"/>
      <c r="M860" s="175"/>
      <c r="N860" s="176"/>
      <c r="O860" s="176"/>
      <c r="P860" s="176"/>
      <c r="Q860" s="176"/>
      <c r="R860" s="176"/>
      <c r="S860" s="176"/>
      <c r="T860" s="177"/>
      <c r="AT860" s="171" t="s">
        <v>162</v>
      </c>
      <c r="AU860" s="171" t="s">
        <v>82</v>
      </c>
      <c r="AV860" s="13" t="s">
        <v>82</v>
      </c>
      <c r="AW860" s="13" t="s">
        <v>34</v>
      </c>
      <c r="AX860" s="13" t="s">
        <v>72</v>
      </c>
      <c r="AY860" s="171" t="s">
        <v>150</v>
      </c>
    </row>
    <row r="861" spans="2:51" s="13" customFormat="1" ht="11.25">
      <c r="B861" s="170"/>
      <c r="D861" s="166" t="s">
        <v>162</v>
      </c>
      <c r="E861" s="171" t="s">
        <v>3</v>
      </c>
      <c r="F861" s="172" t="s">
        <v>344</v>
      </c>
      <c r="H861" s="173">
        <v>66.709999999999994</v>
      </c>
      <c r="I861" s="174"/>
      <c r="L861" s="170"/>
      <c r="M861" s="175"/>
      <c r="N861" s="176"/>
      <c r="O861" s="176"/>
      <c r="P861" s="176"/>
      <c r="Q861" s="176"/>
      <c r="R861" s="176"/>
      <c r="S861" s="176"/>
      <c r="T861" s="177"/>
      <c r="AT861" s="171" t="s">
        <v>162</v>
      </c>
      <c r="AU861" s="171" t="s">
        <v>82</v>
      </c>
      <c r="AV861" s="13" t="s">
        <v>82</v>
      </c>
      <c r="AW861" s="13" t="s">
        <v>34</v>
      </c>
      <c r="AX861" s="13" t="s">
        <v>72</v>
      </c>
      <c r="AY861" s="171" t="s">
        <v>150</v>
      </c>
    </row>
    <row r="862" spans="2:51" s="13" customFormat="1" ht="11.25">
      <c r="B862" s="170"/>
      <c r="D862" s="166" t="s">
        <v>162</v>
      </c>
      <c r="E862" s="171" t="s">
        <v>3</v>
      </c>
      <c r="F862" s="172" t="s">
        <v>229</v>
      </c>
      <c r="H862" s="173">
        <v>-2.2000000000000002</v>
      </c>
      <c r="I862" s="174"/>
      <c r="L862" s="170"/>
      <c r="M862" s="175"/>
      <c r="N862" s="176"/>
      <c r="O862" s="176"/>
      <c r="P862" s="176"/>
      <c r="Q862" s="176"/>
      <c r="R862" s="176"/>
      <c r="S862" s="176"/>
      <c r="T862" s="177"/>
      <c r="AT862" s="171" t="s">
        <v>162</v>
      </c>
      <c r="AU862" s="171" t="s">
        <v>82</v>
      </c>
      <c r="AV862" s="13" t="s">
        <v>82</v>
      </c>
      <c r="AW862" s="13" t="s">
        <v>34</v>
      </c>
      <c r="AX862" s="13" t="s">
        <v>72</v>
      </c>
      <c r="AY862" s="171" t="s">
        <v>150</v>
      </c>
    </row>
    <row r="863" spans="2:51" s="13" customFormat="1" ht="11.25">
      <c r="B863" s="170"/>
      <c r="D863" s="166" t="s">
        <v>162</v>
      </c>
      <c r="E863" s="171" t="s">
        <v>3</v>
      </c>
      <c r="F863" s="172" t="s">
        <v>276</v>
      </c>
      <c r="H863" s="173">
        <v>-1.32</v>
      </c>
      <c r="I863" s="174"/>
      <c r="L863" s="170"/>
      <c r="M863" s="175"/>
      <c r="N863" s="176"/>
      <c r="O863" s="176"/>
      <c r="P863" s="176"/>
      <c r="Q863" s="176"/>
      <c r="R863" s="176"/>
      <c r="S863" s="176"/>
      <c r="T863" s="177"/>
      <c r="AT863" s="171" t="s">
        <v>162</v>
      </c>
      <c r="AU863" s="171" t="s">
        <v>82</v>
      </c>
      <c r="AV863" s="13" t="s">
        <v>82</v>
      </c>
      <c r="AW863" s="13" t="s">
        <v>34</v>
      </c>
      <c r="AX863" s="13" t="s">
        <v>72</v>
      </c>
      <c r="AY863" s="171" t="s">
        <v>150</v>
      </c>
    </row>
    <row r="864" spans="2:51" s="14" customFormat="1" ht="11.25">
      <c r="B864" s="188"/>
      <c r="D864" s="166" t="s">
        <v>162</v>
      </c>
      <c r="E864" s="189" t="s">
        <v>3</v>
      </c>
      <c r="F864" s="190" t="s">
        <v>181</v>
      </c>
      <c r="H864" s="191">
        <v>287.64000000000004</v>
      </c>
      <c r="I864" s="192"/>
      <c r="L864" s="188"/>
      <c r="M864" s="193"/>
      <c r="N864" s="194"/>
      <c r="O864" s="194"/>
      <c r="P864" s="194"/>
      <c r="Q864" s="194"/>
      <c r="R864" s="194"/>
      <c r="S864" s="194"/>
      <c r="T864" s="195"/>
      <c r="AT864" s="189" t="s">
        <v>162</v>
      </c>
      <c r="AU864" s="189" t="s">
        <v>82</v>
      </c>
      <c r="AV864" s="14" t="s">
        <v>158</v>
      </c>
      <c r="AW864" s="14" t="s">
        <v>34</v>
      </c>
      <c r="AX864" s="14" t="s">
        <v>80</v>
      </c>
      <c r="AY864" s="189" t="s">
        <v>150</v>
      </c>
    </row>
    <row r="865" spans="1:65" s="2" customFormat="1" ht="24" customHeight="1">
      <c r="A865" s="33"/>
      <c r="B865" s="152"/>
      <c r="C865" s="153" t="s">
        <v>1016</v>
      </c>
      <c r="D865" s="153" t="s">
        <v>153</v>
      </c>
      <c r="E865" s="154" t="s">
        <v>1017</v>
      </c>
      <c r="F865" s="155" t="s">
        <v>1018</v>
      </c>
      <c r="G865" s="156" t="s">
        <v>200</v>
      </c>
      <c r="H865" s="157">
        <v>1644.223</v>
      </c>
      <c r="I865" s="158"/>
      <c r="J865" s="159">
        <f>ROUND(I865*H865,2)</f>
        <v>0</v>
      </c>
      <c r="K865" s="155" t="s">
        <v>157</v>
      </c>
      <c r="L865" s="34"/>
      <c r="M865" s="160" t="s">
        <v>3</v>
      </c>
      <c r="N865" s="161" t="s">
        <v>43</v>
      </c>
      <c r="O865" s="54"/>
      <c r="P865" s="162">
        <f>O865*H865</f>
        <v>0</v>
      </c>
      <c r="Q865" s="162">
        <v>2.1000000000000001E-4</v>
      </c>
      <c r="R865" s="162">
        <f>Q865*H865</f>
        <v>0.34528682999999999</v>
      </c>
      <c r="S865" s="162">
        <v>0</v>
      </c>
      <c r="T865" s="163">
        <f>S865*H865</f>
        <v>0</v>
      </c>
      <c r="U865" s="33"/>
      <c r="V865" s="33"/>
      <c r="W865" s="33"/>
      <c r="X865" s="33"/>
      <c r="Y865" s="33"/>
      <c r="Z865" s="33"/>
      <c r="AA865" s="33"/>
      <c r="AB865" s="33"/>
      <c r="AC865" s="33"/>
      <c r="AD865" s="33"/>
      <c r="AE865" s="33"/>
      <c r="AR865" s="164" t="s">
        <v>302</v>
      </c>
      <c r="AT865" s="164" t="s">
        <v>153</v>
      </c>
      <c r="AU865" s="164" t="s">
        <v>82</v>
      </c>
      <c r="AY865" s="18" t="s">
        <v>150</v>
      </c>
      <c r="BE865" s="165">
        <f>IF(N865="základní",J865,0)</f>
        <v>0</v>
      </c>
      <c r="BF865" s="165">
        <f>IF(N865="snížená",J865,0)</f>
        <v>0</v>
      </c>
      <c r="BG865" s="165">
        <f>IF(N865="zákl. přenesená",J865,0)</f>
        <v>0</v>
      </c>
      <c r="BH865" s="165">
        <f>IF(N865="sníž. přenesená",J865,0)</f>
        <v>0</v>
      </c>
      <c r="BI865" s="165">
        <f>IF(N865="nulová",J865,0)</f>
        <v>0</v>
      </c>
      <c r="BJ865" s="18" t="s">
        <v>80</v>
      </c>
      <c r="BK865" s="165">
        <f>ROUND(I865*H865,2)</f>
        <v>0</v>
      </c>
      <c r="BL865" s="18" t="s">
        <v>302</v>
      </c>
      <c r="BM865" s="164" t="s">
        <v>1019</v>
      </c>
    </row>
    <row r="866" spans="1:65" s="13" customFormat="1" ht="11.25">
      <c r="B866" s="170"/>
      <c r="D866" s="166" t="s">
        <v>162</v>
      </c>
      <c r="E866" s="171" t="s">
        <v>3</v>
      </c>
      <c r="F866" s="172" t="s">
        <v>228</v>
      </c>
      <c r="H866" s="173">
        <v>59.5</v>
      </c>
      <c r="I866" s="174"/>
      <c r="L866" s="170"/>
      <c r="M866" s="175"/>
      <c r="N866" s="176"/>
      <c r="O866" s="176"/>
      <c r="P866" s="176"/>
      <c r="Q866" s="176"/>
      <c r="R866" s="176"/>
      <c r="S866" s="176"/>
      <c r="T866" s="177"/>
      <c r="AT866" s="171" t="s">
        <v>162</v>
      </c>
      <c r="AU866" s="171" t="s">
        <v>82</v>
      </c>
      <c r="AV866" s="13" t="s">
        <v>82</v>
      </c>
      <c r="AW866" s="13" t="s">
        <v>34</v>
      </c>
      <c r="AX866" s="13" t="s">
        <v>72</v>
      </c>
      <c r="AY866" s="171" t="s">
        <v>150</v>
      </c>
    </row>
    <row r="867" spans="1:65" s="13" customFormat="1" ht="11.25">
      <c r="B867" s="170"/>
      <c r="D867" s="166" t="s">
        <v>162</v>
      </c>
      <c r="E867" s="171" t="s">
        <v>3</v>
      </c>
      <c r="F867" s="172" t="s">
        <v>229</v>
      </c>
      <c r="H867" s="173">
        <v>-2.2000000000000002</v>
      </c>
      <c r="I867" s="174"/>
      <c r="L867" s="170"/>
      <c r="M867" s="175"/>
      <c r="N867" s="176"/>
      <c r="O867" s="176"/>
      <c r="P867" s="176"/>
      <c r="Q867" s="176"/>
      <c r="R867" s="176"/>
      <c r="S867" s="176"/>
      <c r="T867" s="177"/>
      <c r="AT867" s="171" t="s">
        <v>162</v>
      </c>
      <c r="AU867" s="171" t="s">
        <v>82</v>
      </c>
      <c r="AV867" s="13" t="s">
        <v>82</v>
      </c>
      <c r="AW867" s="13" t="s">
        <v>34</v>
      </c>
      <c r="AX867" s="13" t="s">
        <v>72</v>
      </c>
      <c r="AY867" s="171" t="s">
        <v>150</v>
      </c>
    </row>
    <row r="868" spans="1:65" s="13" customFormat="1" ht="11.25">
      <c r="B868" s="170"/>
      <c r="D868" s="166" t="s">
        <v>162</v>
      </c>
      <c r="E868" s="171" t="s">
        <v>3</v>
      </c>
      <c r="F868" s="172" t="s">
        <v>230</v>
      </c>
      <c r="H868" s="173">
        <v>-3.39</v>
      </c>
      <c r="I868" s="174"/>
      <c r="L868" s="170"/>
      <c r="M868" s="175"/>
      <c r="N868" s="176"/>
      <c r="O868" s="176"/>
      <c r="P868" s="176"/>
      <c r="Q868" s="176"/>
      <c r="R868" s="176"/>
      <c r="S868" s="176"/>
      <c r="T868" s="177"/>
      <c r="AT868" s="171" t="s">
        <v>162</v>
      </c>
      <c r="AU868" s="171" t="s">
        <v>82</v>
      </c>
      <c r="AV868" s="13" t="s">
        <v>82</v>
      </c>
      <c r="AW868" s="13" t="s">
        <v>34</v>
      </c>
      <c r="AX868" s="13" t="s">
        <v>72</v>
      </c>
      <c r="AY868" s="171" t="s">
        <v>150</v>
      </c>
    </row>
    <row r="869" spans="1:65" s="13" customFormat="1" ht="11.25">
      <c r="B869" s="170"/>
      <c r="D869" s="166" t="s">
        <v>162</v>
      </c>
      <c r="E869" s="171" t="s">
        <v>3</v>
      </c>
      <c r="F869" s="172" t="s">
        <v>231</v>
      </c>
      <c r="H869" s="173">
        <v>50.05</v>
      </c>
      <c r="I869" s="174"/>
      <c r="L869" s="170"/>
      <c r="M869" s="175"/>
      <c r="N869" s="176"/>
      <c r="O869" s="176"/>
      <c r="P869" s="176"/>
      <c r="Q869" s="176"/>
      <c r="R869" s="176"/>
      <c r="S869" s="176"/>
      <c r="T869" s="177"/>
      <c r="AT869" s="171" t="s">
        <v>162</v>
      </c>
      <c r="AU869" s="171" t="s">
        <v>82</v>
      </c>
      <c r="AV869" s="13" t="s">
        <v>82</v>
      </c>
      <c r="AW869" s="13" t="s">
        <v>34</v>
      </c>
      <c r="AX869" s="13" t="s">
        <v>72</v>
      </c>
      <c r="AY869" s="171" t="s">
        <v>150</v>
      </c>
    </row>
    <row r="870" spans="1:65" s="13" customFormat="1" ht="11.25">
      <c r="B870" s="170"/>
      <c r="D870" s="166" t="s">
        <v>162</v>
      </c>
      <c r="E870" s="171" t="s">
        <v>3</v>
      </c>
      <c r="F870" s="172" t="s">
        <v>229</v>
      </c>
      <c r="H870" s="173">
        <v>-2.2000000000000002</v>
      </c>
      <c r="I870" s="174"/>
      <c r="L870" s="170"/>
      <c r="M870" s="175"/>
      <c r="N870" s="176"/>
      <c r="O870" s="176"/>
      <c r="P870" s="176"/>
      <c r="Q870" s="176"/>
      <c r="R870" s="176"/>
      <c r="S870" s="176"/>
      <c r="T870" s="177"/>
      <c r="AT870" s="171" t="s">
        <v>162</v>
      </c>
      <c r="AU870" s="171" t="s">
        <v>82</v>
      </c>
      <c r="AV870" s="13" t="s">
        <v>82</v>
      </c>
      <c r="AW870" s="13" t="s">
        <v>34</v>
      </c>
      <c r="AX870" s="13" t="s">
        <v>72</v>
      </c>
      <c r="AY870" s="171" t="s">
        <v>150</v>
      </c>
    </row>
    <row r="871" spans="1:65" s="13" customFormat="1" ht="11.25">
      <c r="B871" s="170"/>
      <c r="D871" s="166" t="s">
        <v>162</v>
      </c>
      <c r="E871" s="171" t="s">
        <v>3</v>
      </c>
      <c r="F871" s="172" t="s">
        <v>230</v>
      </c>
      <c r="H871" s="173">
        <v>-3.39</v>
      </c>
      <c r="I871" s="174"/>
      <c r="L871" s="170"/>
      <c r="M871" s="175"/>
      <c r="N871" s="176"/>
      <c r="O871" s="176"/>
      <c r="P871" s="176"/>
      <c r="Q871" s="176"/>
      <c r="R871" s="176"/>
      <c r="S871" s="176"/>
      <c r="T871" s="177"/>
      <c r="AT871" s="171" t="s">
        <v>162</v>
      </c>
      <c r="AU871" s="171" t="s">
        <v>82</v>
      </c>
      <c r="AV871" s="13" t="s">
        <v>82</v>
      </c>
      <c r="AW871" s="13" t="s">
        <v>34</v>
      </c>
      <c r="AX871" s="13" t="s">
        <v>72</v>
      </c>
      <c r="AY871" s="171" t="s">
        <v>150</v>
      </c>
    </row>
    <row r="872" spans="1:65" s="13" customFormat="1" ht="11.25">
      <c r="B872" s="170"/>
      <c r="D872" s="166" t="s">
        <v>162</v>
      </c>
      <c r="E872" s="171" t="s">
        <v>3</v>
      </c>
      <c r="F872" s="172" t="s">
        <v>232</v>
      </c>
      <c r="H872" s="173">
        <v>17.850000000000001</v>
      </c>
      <c r="I872" s="174"/>
      <c r="L872" s="170"/>
      <c r="M872" s="175"/>
      <c r="N872" s="176"/>
      <c r="O872" s="176"/>
      <c r="P872" s="176"/>
      <c r="Q872" s="176"/>
      <c r="R872" s="176"/>
      <c r="S872" s="176"/>
      <c r="T872" s="177"/>
      <c r="AT872" s="171" t="s">
        <v>162</v>
      </c>
      <c r="AU872" s="171" t="s">
        <v>82</v>
      </c>
      <c r="AV872" s="13" t="s">
        <v>82</v>
      </c>
      <c r="AW872" s="13" t="s">
        <v>34</v>
      </c>
      <c r="AX872" s="13" t="s">
        <v>72</v>
      </c>
      <c r="AY872" s="171" t="s">
        <v>150</v>
      </c>
    </row>
    <row r="873" spans="1:65" s="13" customFormat="1" ht="11.25">
      <c r="B873" s="170"/>
      <c r="D873" s="166" t="s">
        <v>162</v>
      </c>
      <c r="E873" s="171" t="s">
        <v>3</v>
      </c>
      <c r="F873" s="172" t="s">
        <v>233</v>
      </c>
      <c r="H873" s="173">
        <v>-1.2</v>
      </c>
      <c r="I873" s="174"/>
      <c r="L873" s="170"/>
      <c r="M873" s="175"/>
      <c r="N873" s="176"/>
      <c r="O873" s="176"/>
      <c r="P873" s="176"/>
      <c r="Q873" s="176"/>
      <c r="R873" s="176"/>
      <c r="S873" s="176"/>
      <c r="T873" s="177"/>
      <c r="AT873" s="171" t="s">
        <v>162</v>
      </c>
      <c r="AU873" s="171" t="s">
        <v>82</v>
      </c>
      <c r="AV873" s="13" t="s">
        <v>82</v>
      </c>
      <c r="AW873" s="13" t="s">
        <v>34</v>
      </c>
      <c r="AX873" s="13" t="s">
        <v>72</v>
      </c>
      <c r="AY873" s="171" t="s">
        <v>150</v>
      </c>
    </row>
    <row r="874" spans="1:65" s="13" customFormat="1" ht="11.25">
      <c r="B874" s="170"/>
      <c r="D874" s="166" t="s">
        <v>162</v>
      </c>
      <c r="E874" s="171" t="s">
        <v>3</v>
      </c>
      <c r="F874" s="172" t="s">
        <v>232</v>
      </c>
      <c r="H874" s="173">
        <v>17.850000000000001</v>
      </c>
      <c r="I874" s="174"/>
      <c r="L874" s="170"/>
      <c r="M874" s="175"/>
      <c r="N874" s="176"/>
      <c r="O874" s="176"/>
      <c r="P874" s="176"/>
      <c r="Q874" s="176"/>
      <c r="R874" s="176"/>
      <c r="S874" s="176"/>
      <c r="T874" s="177"/>
      <c r="AT874" s="171" t="s">
        <v>162</v>
      </c>
      <c r="AU874" s="171" t="s">
        <v>82</v>
      </c>
      <c r="AV874" s="13" t="s">
        <v>82</v>
      </c>
      <c r="AW874" s="13" t="s">
        <v>34</v>
      </c>
      <c r="AX874" s="13" t="s">
        <v>72</v>
      </c>
      <c r="AY874" s="171" t="s">
        <v>150</v>
      </c>
    </row>
    <row r="875" spans="1:65" s="13" customFormat="1" ht="11.25">
      <c r="B875" s="170"/>
      <c r="D875" s="166" t="s">
        <v>162</v>
      </c>
      <c r="E875" s="171" t="s">
        <v>3</v>
      </c>
      <c r="F875" s="172" t="s">
        <v>233</v>
      </c>
      <c r="H875" s="173">
        <v>-1.2</v>
      </c>
      <c r="I875" s="174"/>
      <c r="L875" s="170"/>
      <c r="M875" s="175"/>
      <c r="N875" s="176"/>
      <c r="O875" s="176"/>
      <c r="P875" s="176"/>
      <c r="Q875" s="176"/>
      <c r="R875" s="176"/>
      <c r="S875" s="176"/>
      <c r="T875" s="177"/>
      <c r="AT875" s="171" t="s">
        <v>162</v>
      </c>
      <c r="AU875" s="171" t="s">
        <v>82</v>
      </c>
      <c r="AV875" s="13" t="s">
        <v>82</v>
      </c>
      <c r="AW875" s="13" t="s">
        <v>34</v>
      </c>
      <c r="AX875" s="13" t="s">
        <v>72</v>
      </c>
      <c r="AY875" s="171" t="s">
        <v>150</v>
      </c>
    </row>
    <row r="876" spans="1:65" s="13" customFormat="1" ht="11.25">
      <c r="B876" s="170"/>
      <c r="D876" s="166" t="s">
        <v>162</v>
      </c>
      <c r="E876" s="171" t="s">
        <v>3</v>
      </c>
      <c r="F876" s="172" t="s">
        <v>232</v>
      </c>
      <c r="H876" s="173">
        <v>17.850000000000001</v>
      </c>
      <c r="I876" s="174"/>
      <c r="L876" s="170"/>
      <c r="M876" s="175"/>
      <c r="N876" s="176"/>
      <c r="O876" s="176"/>
      <c r="P876" s="176"/>
      <c r="Q876" s="176"/>
      <c r="R876" s="176"/>
      <c r="S876" s="176"/>
      <c r="T876" s="177"/>
      <c r="AT876" s="171" t="s">
        <v>162</v>
      </c>
      <c r="AU876" s="171" t="s">
        <v>82</v>
      </c>
      <c r="AV876" s="13" t="s">
        <v>82</v>
      </c>
      <c r="AW876" s="13" t="s">
        <v>34</v>
      </c>
      <c r="AX876" s="13" t="s">
        <v>72</v>
      </c>
      <c r="AY876" s="171" t="s">
        <v>150</v>
      </c>
    </row>
    <row r="877" spans="1:65" s="13" customFormat="1" ht="11.25">
      <c r="B877" s="170"/>
      <c r="D877" s="166" t="s">
        <v>162</v>
      </c>
      <c r="E877" s="171" t="s">
        <v>3</v>
      </c>
      <c r="F877" s="172" t="s">
        <v>233</v>
      </c>
      <c r="H877" s="173">
        <v>-1.2</v>
      </c>
      <c r="I877" s="174"/>
      <c r="L877" s="170"/>
      <c r="M877" s="175"/>
      <c r="N877" s="176"/>
      <c r="O877" s="176"/>
      <c r="P877" s="176"/>
      <c r="Q877" s="176"/>
      <c r="R877" s="176"/>
      <c r="S877" s="176"/>
      <c r="T877" s="177"/>
      <c r="AT877" s="171" t="s">
        <v>162</v>
      </c>
      <c r="AU877" s="171" t="s">
        <v>82</v>
      </c>
      <c r="AV877" s="13" t="s">
        <v>82</v>
      </c>
      <c r="AW877" s="13" t="s">
        <v>34</v>
      </c>
      <c r="AX877" s="13" t="s">
        <v>72</v>
      </c>
      <c r="AY877" s="171" t="s">
        <v>150</v>
      </c>
    </row>
    <row r="878" spans="1:65" s="13" customFormat="1" ht="11.25">
      <c r="B878" s="170"/>
      <c r="D878" s="166" t="s">
        <v>162</v>
      </c>
      <c r="E878" s="171" t="s">
        <v>3</v>
      </c>
      <c r="F878" s="172" t="s">
        <v>234</v>
      </c>
      <c r="H878" s="173">
        <v>-1.4</v>
      </c>
      <c r="I878" s="174"/>
      <c r="L878" s="170"/>
      <c r="M878" s="175"/>
      <c r="N878" s="176"/>
      <c r="O878" s="176"/>
      <c r="P878" s="176"/>
      <c r="Q878" s="176"/>
      <c r="R878" s="176"/>
      <c r="S878" s="176"/>
      <c r="T878" s="177"/>
      <c r="AT878" s="171" t="s">
        <v>162</v>
      </c>
      <c r="AU878" s="171" t="s">
        <v>82</v>
      </c>
      <c r="AV878" s="13" t="s">
        <v>82</v>
      </c>
      <c r="AW878" s="13" t="s">
        <v>34</v>
      </c>
      <c r="AX878" s="13" t="s">
        <v>72</v>
      </c>
      <c r="AY878" s="171" t="s">
        <v>150</v>
      </c>
    </row>
    <row r="879" spans="1:65" s="13" customFormat="1" ht="11.25">
      <c r="B879" s="170"/>
      <c r="D879" s="166" t="s">
        <v>162</v>
      </c>
      <c r="E879" s="171" t="s">
        <v>3</v>
      </c>
      <c r="F879" s="172" t="s">
        <v>232</v>
      </c>
      <c r="H879" s="173">
        <v>17.850000000000001</v>
      </c>
      <c r="I879" s="174"/>
      <c r="L879" s="170"/>
      <c r="M879" s="175"/>
      <c r="N879" s="176"/>
      <c r="O879" s="176"/>
      <c r="P879" s="176"/>
      <c r="Q879" s="176"/>
      <c r="R879" s="176"/>
      <c r="S879" s="176"/>
      <c r="T879" s="177"/>
      <c r="AT879" s="171" t="s">
        <v>162</v>
      </c>
      <c r="AU879" s="171" t="s">
        <v>82</v>
      </c>
      <c r="AV879" s="13" t="s">
        <v>82</v>
      </c>
      <c r="AW879" s="13" t="s">
        <v>34</v>
      </c>
      <c r="AX879" s="13" t="s">
        <v>72</v>
      </c>
      <c r="AY879" s="171" t="s">
        <v>150</v>
      </c>
    </row>
    <row r="880" spans="1:65" s="13" customFormat="1" ht="11.25">
      <c r="B880" s="170"/>
      <c r="D880" s="166" t="s">
        <v>162</v>
      </c>
      <c r="E880" s="171" t="s">
        <v>3</v>
      </c>
      <c r="F880" s="172" t="s">
        <v>233</v>
      </c>
      <c r="H880" s="173">
        <v>-1.2</v>
      </c>
      <c r="I880" s="174"/>
      <c r="L880" s="170"/>
      <c r="M880" s="175"/>
      <c r="N880" s="176"/>
      <c r="O880" s="176"/>
      <c r="P880" s="176"/>
      <c r="Q880" s="176"/>
      <c r="R880" s="176"/>
      <c r="S880" s="176"/>
      <c r="T880" s="177"/>
      <c r="AT880" s="171" t="s">
        <v>162</v>
      </c>
      <c r="AU880" s="171" t="s">
        <v>82</v>
      </c>
      <c r="AV880" s="13" t="s">
        <v>82</v>
      </c>
      <c r="AW880" s="13" t="s">
        <v>34</v>
      </c>
      <c r="AX880" s="13" t="s">
        <v>72</v>
      </c>
      <c r="AY880" s="171" t="s">
        <v>150</v>
      </c>
    </row>
    <row r="881" spans="2:51" s="13" customFormat="1" ht="11.25">
      <c r="B881" s="170"/>
      <c r="D881" s="166" t="s">
        <v>162</v>
      </c>
      <c r="E881" s="171" t="s">
        <v>3</v>
      </c>
      <c r="F881" s="172" t="s">
        <v>234</v>
      </c>
      <c r="H881" s="173">
        <v>-1.4</v>
      </c>
      <c r="I881" s="174"/>
      <c r="L881" s="170"/>
      <c r="M881" s="175"/>
      <c r="N881" s="176"/>
      <c r="O881" s="176"/>
      <c r="P881" s="176"/>
      <c r="Q881" s="176"/>
      <c r="R881" s="176"/>
      <c r="S881" s="176"/>
      <c r="T881" s="177"/>
      <c r="AT881" s="171" t="s">
        <v>162</v>
      </c>
      <c r="AU881" s="171" t="s">
        <v>82</v>
      </c>
      <c r="AV881" s="13" t="s">
        <v>82</v>
      </c>
      <c r="AW881" s="13" t="s">
        <v>34</v>
      </c>
      <c r="AX881" s="13" t="s">
        <v>72</v>
      </c>
      <c r="AY881" s="171" t="s">
        <v>150</v>
      </c>
    </row>
    <row r="882" spans="2:51" s="13" customFormat="1" ht="11.25">
      <c r="B882" s="170"/>
      <c r="D882" s="166" t="s">
        <v>162</v>
      </c>
      <c r="E882" s="171" t="s">
        <v>3</v>
      </c>
      <c r="F882" s="172" t="s">
        <v>235</v>
      </c>
      <c r="H882" s="173">
        <v>61.95</v>
      </c>
      <c r="I882" s="174"/>
      <c r="L882" s="170"/>
      <c r="M882" s="175"/>
      <c r="N882" s="176"/>
      <c r="O882" s="176"/>
      <c r="P882" s="176"/>
      <c r="Q882" s="176"/>
      <c r="R882" s="176"/>
      <c r="S882" s="176"/>
      <c r="T882" s="177"/>
      <c r="AT882" s="171" t="s">
        <v>162</v>
      </c>
      <c r="AU882" s="171" t="s">
        <v>82</v>
      </c>
      <c r="AV882" s="13" t="s">
        <v>82</v>
      </c>
      <c r="AW882" s="13" t="s">
        <v>34</v>
      </c>
      <c r="AX882" s="13" t="s">
        <v>72</v>
      </c>
      <c r="AY882" s="171" t="s">
        <v>150</v>
      </c>
    </row>
    <row r="883" spans="2:51" s="13" customFormat="1" ht="11.25">
      <c r="B883" s="170"/>
      <c r="D883" s="166" t="s">
        <v>162</v>
      </c>
      <c r="E883" s="171" t="s">
        <v>3</v>
      </c>
      <c r="F883" s="172" t="s">
        <v>229</v>
      </c>
      <c r="H883" s="173">
        <v>-2.2000000000000002</v>
      </c>
      <c r="I883" s="174"/>
      <c r="L883" s="170"/>
      <c r="M883" s="175"/>
      <c r="N883" s="176"/>
      <c r="O883" s="176"/>
      <c r="P883" s="176"/>
      <c r="Q883" s="176"/>
      <c r="R883" s="176"/>
      <c r="S883" s="176"/>
      <c r="T883" s="177"/>
      <c r="AT883" s="171" t="s">
        <v>162</v>
      </c>
      <c r="AU883" s="171" t="s">
        <v>82</v>
      </c>
      <c r="AV883" s="13" t="s">
        <v>82</v>
      </c>
      <c r="AW883" s="13" t="s">
        <v>34</v>
      </c>
      <c r="AX883" s="13" t="s">
        <v>72</v>
      </c>
      <c r="AY883" s="171" t="s">
        <v>150</v>
      </c>
    </row>
    <row r="884" spans="2:51" s="13" customFormat="1" ht="11.25">
      <c r="B884" s="170"/>
      <c r="D884" s="166" t="s">
        <v>162</v>
      </c>
      <c r="E884" s="171" t="s">
        <v>3</v>
      </c>
      <c r="F884" s="172" t="s">
        <v>230</v>
      </c>
      <c r="H884" s="173">
        <v>-3.39</v>
      </c>
      <c r="I884" s="174"/>
      <c r="L884" s="170"/>
      <c r="M884" s="175"/>
      <c r="N884" s="176"/>
      <c r="O884" s="176"/>
      <c r="P884" s="176"/>
      <c r="Q884" s="176"/>
      <c r="R884" s="176"/>
      <c r="S884" s="176"/>
      <c r="T884" s="177"/>
      <c r="AT884" s="171" t="s">
        <v>162</v>
      </c>
      <c r="AU884" s="171" t="s">
        <v>82</v>
      </c>
      <c r="AV884" s="13" t="s">
        <v>82</v>
      </c>
      <c r="AW884" s="13" t="s">
        <v>34</v>
      </c>
      <c r="AX884" s="13" t="s">
        <v>72</v>
      </c>
      <c r="AY884" s="171" t="s">
        <v>150</v>
      </c>
    </row>
    <row r="885" spans="2:51" s="13" customFormat="1" ht="11.25">
      <c r="B885" s="170"/>
      <c r="D885" s="166" t="s">
        <v>162</v>
      </c>
      <c r="E885" s="171" t="s">
        <v>3</v>
      </c>
      <c r="F885" s="172" t="s">
        <v>236</v>
      </c>
      <c r="H885" s="173">
        <v>70.349999999999994</v>
      </c>
      <c r="I885" s="174"/>
      <c r="L885" s="170"/>
      <c r="M885" s="175"/>
      <c r="N885" s="176"/>
      <c r="O885" s="176"/>
      <c r="P885" s="176"/>
      <c r="Q885" s="176"/>
      <c r="R885" s="176"/>
      <c r="S885" s="176"/>
      <c r="T885" s="177"/>
      <c r="AT885" s="171" t="s">
        <v>162</v>
      </c>
      <c r="AU885" s="171" t="s">
        <v>82</v>
      </c>
      <c r="AV885" s="13" t="s">
        <v>82</v>
      </c>
      <c r="AW885" s="13" t="s">
        <v>34</v>
      </c>
      <c r="AX885" s="13" t="s">
        <v>72</v>
      </c>
      <c r="AY885" s="171" t="s">
        <v>150</v>
      </c>
    </row>
    <row r="886" spans="2:51" s="13" customFormat="1" ht="11.25">
      <c r="B886" s="170"/>
      <c r="D886" s="166" t="s">
        <v>162</v>
      </c>
      <c r="E886" s="171" t="s">
        <v>3</v>
      </c>
      <c r="F886" s="172" t="s">
        <v>229</v>
      </c>
      <c r="H886" s="173">
        <v>-2.2000000000000002</v>
      </c>
      <c r="I886" s="174"/>
      <c r="L886" s="170"/>
      <c r="M886" s="175"/>
      <c r="N886" s="176"/>
      <c r="O886" s="176"/>
      <c r="P886" s="176"/>
      <c r="Q886" s="176"/>
      <c r="R886" s="176"/>
      <c r="S886" s="176"/>
      <c r="T886" s="177"/>
      <c r="AT886" s="171" t="s">
        <v>162</v>
      </c>
      <c r="AU886" s="171" t="s">
        <v>82</v>
      </c>
      <c r="AV886" s="13" t="s">
        <v>82</v>
      </c>
      <c r="AW886" s="13" t="s">
        <v>34</v>
      </c>
      <c r="AX886" s="13" t="s">
        <v>72</v>
      </c>
      <c r="AY886" s="171" t="s">
        <v>150</v>
      </c>
    </row>
    <row r="887" spans="2:51" s="13" customFormat="1" ht="11.25">
      <c r="B887" s="170"/>
      <c r="D887" s="166" t="s">
        <v>162</v>
      </c>
      <c r="E887" s="171" t="s">
        <v>3</v>
      </c>
      <c r="F887" s="172" t="s">
        <v>237</v>
      </c>
      <c r="H887" s="173">
        <v>-5.07</v>
      </c>
      <c r="I887" s="174"/>
      <c r="L887" s="170"/>
      <c r="M887" s="175"/>
      <c r="N887" s="176"/>
      <c r="O887" s="176"/>
      <c r="P887" s="176"/>
      <c r="Q887" s="176"/>
      <c r="R887" s="176"/>
      <c r="S887" s="176"/>
      <c r="T887" s="177"/>
      <c r="AT887" s="171" t="s">
        <v>162</v>
      </c>
      <c r="AU887" s="171" t="s">
        <v>82</v>
      </c>
      <c r="AV887" s="13" t="s">
        <v>82</v>
      </c>
      <c r="AW887" s="13" t="s">
        <v>34</v>
      </c>
      <c r="AX887" s="13" t="s">
        <v>72</v>
      </c>
      <c r="AY887" s="171" t="s">
        <v>150</v>
      </c>
    </row>
    <row r="888" spans="2:51" s="13" customFormat="1" ht="11.25">
      <c r="B888" s="170"/>
      <c r="D888" s="166" t="s">
        <v>162</v>
      </c>
      <c r="E888" s="171" t="s">
        <v>3</v>
      </c>
      <c r="F888" s="172" t="s">
        <v>238</v>
      </c>
      <c r="H888" s="173">
        <v>154.41999999999999</v>
      </c>
      <c r="I888" s="174"/>
      <c r="L888" s="170"/>
      <c r="M888" s="175"/>
      <c r="N888" s="176"/>
      <c r="O888" s="176"/>
      <c r="P888" s="176"/>
      <c r="Q888" s="176"/>
      <c r="R888" s="176"/>
      <c r="S888" s="176"/>
      <c r="T888" s="177"/>
      <c r="AT888" s="171" t="s">
        <v>162</v>
      </c>
      <c r="AU888" s="171" t="s">
        <v>82</v>
      </c>
      <c r="AV888" s="13" t="s">
        <v>82</v>
      </c>
      <c r="AW888" s="13" t="s">
        <v>34</v>
      </c>
      <c r="AX888" s="13" t="s">
        <v>72</v>
      </c>
      <c r="AY888" s="171" t="s">
        <v>150</v>
      </c>
    </row>
    <row r="889" spans="2:51" s="13" customFormat="1" ht="11.25">
      <c r="B889" s="170"/>
      <c r="D889" s="166" t="s">
        <v>162</v>
      </c>
      <c r="E889" s="171" t="s">
        <v>3</v>
      </c>
      <c r="F889" s="172" t="s">
        <v>239</v>
      </c>
      <c r="H889" s="173">
        <v>-3.2450000000000001</v>
      </c>
      <c r="I889" s="174"/>
      <c r="L889" s="170"/>
      <c r="M889" s="175"/>
      <c r="N889" s="176"/>
      <c r="O889" s="176"/>
      <c r="P889" s="176"/>
      <c r="Q889" s="176"/>
      <c r="R889" s="176"/>
      <c r="S889" s="176"/>
      <c r="T889" s="177"/>
      <c r="AT889" s="171" t="s">
        <v>162</v>
      </c>
      <c r="AU889" s="171" t="s">
        <v>82</v>
      </c>
      <c r="AV889" s="13" t="s">
        <v>82</v>
      </c>
      <c r="AW889" s="13" t="s">
        <v>34</v>
      </c>
      <c r="AX889" s="13" t="s">
        <v>72</v>
      </c>
      <c r="AY889" s="171" t="s">
        <v>150</v>
      </c>
    </row>
    <row r="890" spans="2:51" s="13" customFormat="1" ht="11.25">
      <c r="B890" s="170"/>
      <c r="D890" s="166" t="s">
        <v>162</v>
      </c>
      <c r="E890" s="171" t="s">
        <v>3</v>
      </c>
      <c r="F890" s="172" t="s">
        <v>240</v>
      </c>
      <c r="H890" s="173">
        <v>-8.8000000000000007</v>
      </c>
      <c r="I890" s="174"/>
      <c r="L890" s="170"/>
      <c r="M890" s="175"/>
      <c r="N890" s="176"/>
      <c r="O890" s="176"/>
      <c r="P890" s="176"/>
      <c r="Q890" s="176"/>
      <c r="R890" s="176"/>
      <c r="S890" s="176"/>
      <c r="T890" s="177"/>
      <c r="AT890" s="171" t="s">
        <v>162</v>
      </c>
      <c r="AU890" s="171" t="s">
        <v>82</v>
      </c>
      <c r="AV890" s="13" t="s">
        <v>82</v>
      </c>
      <c r="AW890" s="13" t="s">
        <v>34</v>
      </c>
      <c r="AX890" s="13" t="s">
        <v>72</v>
      </c>
      <c r="AY890" s="171" t="s">
        <v>150</v>
      </c>
    </row>
    <row r="891" spans="2:51" s="13" customFormat="1" ht="11.25">
      <c r="B891" s="170"/>
      <c r="D891" s="166" t="s">
        <v>162</v>
      </c>
      <c r="E891" s="171" t="s">
        <v>3</v>
      </c>
      <c r="F891" s="172" t="s">
        <v>241</v>
      </c>
      <c r="H891" s="173">
        <v>-2.8</v>
      </c>
      <c r="I891" s="174"/>
      <c r="L891" s="170"/>
      <c r="M891" s="175"/>
      <c r="N891" s="176"/>
      <c r="O891" s="176"/>
      <c r="P891" s="176"/>
      <c r="Q891" s="176"/>
      <c r="R891" s="176"/>
      <c r="S891" s="176"/>
      <c r="T891" s="177"/>
      <c r="AT891" s="171" t="s">
        <v>162</v>
      </c>
      <c r="AU891" s="171" t="s">
        <v>82</v>
      </c>
      <c r="AV891" s="13" t="s">
        <v>82</v>
      </c>
      <c r="AW891" s="13" t="s">
        <v>34</v>
      </c>
      <c r="AX891" s="13" t="s">
        <v>72</v>
      </c>
      <c r="AY891" s="171" t="s">
        <v>150</v>
      </c>
    </row>
    <row r="892" spans="2:51" s="13" customFormat="1" ht="11.25">
      <c r="B892" s="170"/>
      <c r="D892" s="166" t="s">
        <v>162</v>
      </c>
      <c r="E892" s="171" t="s">
        <v>3</v>
      </c>
      <c r="F892" s="172" t="s">
        <v>242</v>
      </c>
      <c r="H892" s="173">
        <v>-1.6</v>
      </c>
      <c r="I892" s="174"/>
      <c r="L892" s="170"/>
      <c r="M892" s="175"/>
      <c r="N892" s="176"/>
      <c r="O892" s="176"/>
      <c r="P892" s="176"/>
      <c r="Q892" s="176"/>
      <c r="R892" s="176"/>
      <c r="S892" s="176"/>
      <c r="T892" s="177"/>
      <c r="AT892" s="171" t="s">
        <v>162</v>
      </c>
      <c r="AU892" s="171" t="s">
        <v>82</v>
      </c>
      <c r="AV892" s="13" t="s">
        <v>82</v>
      </c>
      <c r="AW892" s="13" t="s">
        <v>34</v>
      </c>
      <c r="AX892" s="13" t="s">
        <v>72</v>
      </c>
      <c r="AY892" s="171" t="s">
        <v>150</v>
      </c>
    </row>
    <row r="893" spans="2:51" s="13" customFormat="1" ht="11.25">
      <c r="B893" s="170"/>
      <c r="D893" s="166" t="s">
        <v>162</v>
      </c>
      <c r="E893" s="171" t="s">
        <v>3</v>
      </c>
      <c r="F893" s="172" t="s">
        <v>243</v>
      </c>
      <c r="H893" s="173">
        <v>-6.25</v>
      </c>
      <c r="I893" s="174"/>
      <c r="L893" s="170"/>
      <c r="M893" s="175"/>
      <c r="N893" s="176"/>
      <c r="O893" s="176"/>
      <c r="P893" s="176"/>
      <c r="Q893" s="176"/>
      <c r="R893" s="176"/>
      <c r="S893" s="176"/>
      <c r="T893" s="177"/>
      <c r="AT893" s="171" t="s">
        <v>162</v>
      </c>
      <c r="AU893" s="171" t="s">
        <v>82</v>
      </c>
      <c r="AV893" s="13" t="s">
        <v>82</v>
      </c>
      <c r="AW893" s="13" t="s">
        <v>34</v>
      </c>
      <c r="AX893" s="13" t="s">
        <v>72</v>
      </c>
      <c r="AY893" s="171" t="s">
        <v>150</v>
      </c>
    </row>
    <row r="894" spans="2:51" s="13" customFormat="1" ht="11.25">
      <c r="B894" s="170"/>
      <c r="D894" s="166" t="s">
        <v>162</v>
      </c>
      <c r="E894" s="171" t="s">
        <v>3</v>
      </c>
      <c r="F894" s="172" t="s">
        <v>244</v>
      </c>
      <c r="H894" s="173">
        <v>-5.3250000000000002</v>
      </c>
      <c r="I894" s="174"/>
      <c r="L894" s="170"/>
      <c r="M894" s="175"/>
      <c r="N894" s="176"/>
      <c r="O894" s="176"/>
      <c r="P894" s="176"/>
      <c r="Q894" s="176"/>
      <c r="R894" s="176"/>
      <c r="S894" s="176"/>
      <c r="T894" s="177"/>
      <c r="AT894" s="171" t="s">
        <v>162</v>
      </c>
      <c r="AU894" s="171" t="s">
        <v>82</v>
      </c>
      <c r="AV894" s="13" t="s">
        <v>82</v>
      </c>
      <c r="AW894" s="13" t="s">
        <v>34</v>
      </c>
      <c r="AX894" s="13" t="s">
        <v>72</v>
      </c>
      <c r="AY894" s="171" t="s">
        <v>150</v>
      </c>
    </row>
    <row r="895" spans="2:51" s="13" customFormat="1" ht="11.25">
      <c r="B895" s="170"/>
      <c r="D895" s="166" t="s">
        <v>162</v>
      </c>
      <c r="E895" s="171" t="s">
        <v>3</v>
      </c>
      <c r="F895" s="172" t="s">
        <v>245</v>
      </c>
      <c r="H895" s="173">
        <v>61.32</v>
      </c>
      <c r="I895" s="174"/>
      <c r="L895" s="170"/>
      <c r="M895" s="175"/>
      <c r="N895" s="176"/>
      <c r="O895" s="176"/>
      <c r="P895" s="176"/>
      <c r="Q895" s="176"/>
      <c r="R895" s="176"/>
      <c r="S895" s="176"/>
      <c r="T895" s="177"/>
      <c r="AT895" s="171" t="s">
        <v>162</v>
      </c>
      <c r="AU895" s="171" t="s">
        <v>82</v>
      </c>
      <c r="AV895" s="13" t="s">
        <v>82</v>
      </c>
      <c r="AW895" s="13" t="s">
        <v>34</v>
      </c>
      <c r="AX895" s="13" t="s">
        <v>72</v>
      </c>
      <c r="AY895" s="171" t="s">
        <v>150</v>
      </c>
    </row>
    <row r="896" spans="2:51" s="13" customFormat="1" ht="11.25">
      <c r="B896" s="170"/>
      <c r="D896" s="166" t="s">
        <v>162</v>
      </c>
      <c r="E896" s="171" t="s">
        <v>3</v>
      </c>
      <c r="F896" s="172" t="s">
        <v>242</v>
      </c>
      <c r="H896" s="173">
        <v>-1.6</v>
      </c>
      <c r="I896" s="174"/>
      <c r="L896" s="170"/>
      <c r="M896" s="175"/>
      <c r="N896" s="176"/>
      <c r="O896" s="176"/>
      <c r="P896" s="176"/>
      <c r="Q896" s="176"/>
      <c r="R896" s="176"/>
      <c r="S896" s="176"/>
      <c r="T896" s="177"/>
      <c r="AT896" s="171" t="s">
        <v>162</v>
      </c>
      <c r="AU896" s="171" t="s">
        <v>82</v>
      </c>
      <c r="AV896" s="13" t="s">
        <v>82</v>
      </c>
      <c r="AW896" s="13" t="s">
        <v>34</v>
      </c>
      <c r="AX896" s="13" t="s">
        <v>72</v>
      </c>
      <c r="AY896" s="171" t="s">
        <v>150</v>
      </c>
    </row>
    <row r="897" spans="2:51" s="13" customFormat="1" ht="11.25">
      <c r="B897" s="170"/>
      <c r="D897" s="166" t="s">
        <v>162</v>
      </c>
      <c r="E897" s="171" t="s">
        <v>3</v>
      </c>
      <c r="F897" s="172" t="s">
        <v>246</v>
      </c>
      <c r="H897" s="173">
        <v>-3.5720000000000001</v>
      </c>
      <c r="I897" s="174"/>
      <c r="L897" s="170"/>
      <c r="M897" s="175"/>
      <c r="N897" s="176"/>
      <c r="O897" s="176"/>
      <c r="P897" s="176"/>
      <c r="Q897" s="176"/>
      <c r="R897" s="176"/>
      <c r="S897" s="176"/>
      <c r="T897" s="177"/>
      <c r="AT897" s="171" t="s">
        <v>162</v>
      </c>
      <c r="AU897" s="171" t="s">
        <v>82</v>
      </c>
      <c r="AV897" s="13" t="s">
        <v>82</v>
      </c>
      <c r="AW897" s="13" t="s">
        <v>34</v>
      </c>
      <c r="AX897" s="13" t="s">
        <v>72</v>
      </c>
      <c r="AY897" s="171" t="s">
        <v>150</v>
      </c>
    </row>
    <row r="898" spans="2:51" s="13" customFormat="1" ht="11.25">
      <c r="B898" s="170"/>
      <c r="D898" s="166" t="s">
        <v>162</v>
      </c>
      <c r="E898" s="171" t="s">
        <v>3</v>
      </c>
      <c r="F898" s="172" t="s">
        <v>247</v>
      </c>
      <c r="H898" s="173">
        <v>54.32</v>
      </c>
      <c r="I898" s="174"/>
      <c r="L898" s="170"/>
      <c r="M898" s="175"/>
      <c r="N898" s="176"/>
      <c r="O898" s="176"/>
      <c r="P898" s="176"/>
      <c r="Q898" s="176"/>
      <c r="R898" s="176"/>
      <c r="S898" s="176"/>
      <c r="T898" s="177"/>
      <c r="AT898" s="171" t="s">
        <v>162</v>
      </c>
      <c r="AU898" s="171" t="s">
        <v>82</v>
      </c>
      <c r="AV898" s="13" t="s">
        <v>82</v>
      </c>
      <c r="AW898" s="13" t="s">
        <v>34</v>
      </c>
      <c r="AX898" s="13" t="s">
        <v>72</v>
      </c>
      <c r="AY898" s="171" t="s">
        <v>150</v>
      </c>
    </row>
    <row r="899" spans="2:51" s="13" customFormat="1" ht="11.25">
      <c r="B899" s="170"/>
      <c r="D899" s="166" t="s">
        <v>162</v>
      </c>
      <c r="E899" s="171" t="s">
        <v>3</v>
      </c>
      <c r="F899" s="172" t="s">
        <v>234</v>
      </c>
      <c r="H899" s="173">
        <v>-1.4</v>
      </c>
      <c r="I899" s="174"/>
      <c r="L899" s="170"/>
      <c r="M899" s="175"/>
      <c r="N899" s="176"/>
      <c r="O899" s="176"/>
      <c r="P899" s="176"/>
      <c r="Q899" s="176"/>
      <c r="R899" s="176"/>
      <c r="S899" s="176"/>
      <c r="T899" s="177"/>
      <c r="AT899" s="171" t="s">
        <v>162</v>
      </c>
      <c r="AU899" s="171" t="s">
        <v>82</v>
      </c>
      <c r="AV899" s="13" t="s">
        <v>82</v>
      </c>
      <c r="AW899" s="13" t="s">
        <v>34</v>
      </c>
      <c r="AX899" s="13" t="s">
        <v>72</v>
      </c>
      <c r="AY899" s="171" t="s">
        <v>150</v>
      </c>
    </row>
    <row r="900" spans="2:51" s="13" customFormat="1" ht="11.25">
      <c r="B900" s="170"/>
      <c r="D900" s="166" t="s">
        <v>162</v>
      </c>
      <c r="E900" s="171" t="s">
        <v>3</v>
      </c>
      <c r="F900" s="172" t="s">
        <v>248</v>
      </c>
      <c r="H900" s="173">
        <v>-0.48</v>
      </c>
      <c r="I900" s="174"/>
      <c r="L900" s="170"/>
      <c r="M900" s="175"/>
      <c r="N900" s="176"/>
      <c r="O900" s="176"/>
      <c r="P900" s="176"/>
      <c r="Q900" s="176"/>
      <c r="R900" s="176"/>
      <c r="S900" s="176"/>
      <c r="T900" s="177"/>
      <c r="AT900" s="171" t="s">
        <v>162</v>
      </c>
      <c r="AU900" s="171" t="s">
        <v>82</v>
      </c>
      <c r="AV900" s="13" t="s">
        <v>82</v>
      </c>
      <c r="AW900" s="13" t="s">
        <v>34</v>
      </c>
      <c r="AX900" s="13" t="s">
        <v>72</v>
      </c>
      <c r="AY900" s="171" t="s">
        <v>150</v>
      </c>
    </row>
    <row r="901" spans="2:51" s="13" customFormat="1" ht="11.25">
      <c r="B901" s="170"/>
      <c r="D901" s="166" t="s">
        <v>162</v>
      </c>
      <c r="E901" s="171" t="s">
        <v>3</v>
      </c>
      <c r="F901" s="172" t="s">
        <v>249</v>
      </c>
      <c r="H901" s="173">
        <v>62.51</v>
      </c>
      <c r="I901" s="174"/>
      <c r="L901" s="170"/>
      <c r="M901" s="175"/>
      <c r="N901" s="176"/>
      <c r="O901" s="176"/>
      <c r="P901" s="176"/>
      <c r="Q901" s="176"/>
      <c r="R901" s="176"/>
      <c r="S901" s="176"/>
      <c r="T901" s="177"/>
      <c r="AT901" s="171" t="s">
        <v>162</v>
      </c>
      <c r="AU901" s="171" t="s">
        <v>82</v>
      </c>
      <c r="AV901" s="13" t="s">
        <v>82</v>
      </c>
      <c r="AW901" s="13" t="s">
        <v>34</v>
      </c>
      <c r="AX901" s="13" t="s">
        <v>72</v>
      </c>
      <c r="AY901" s="171" t="s">
        <v>150</v>
      </c>
    </row>
    <row r="902" spans="2:51" s="13" customFormat="1" ht="11.25">
      <c r="B902" s="170"/>
      <c r="D902" s="166" t="s">
        <v>162</v>
      </c>
      <c r="E902" s="171" t="s">
        <v>3</v>
      </c>
      <c r="F902" s="172" t="s">
        <v>229</v>
      </c>
      <c r="H902" s="173">
        <v>-2.2000000000000002</v>
      </c>
      <c r="I902" s="174"/>
      <c r="L902" s="170"/>
      <c r="M902" s="175"/>
      <c r="N902" s="176"/>
      <c r="O902" s="176"/>
      <c r="P902" s="176"/>
      <c r="Q902" s="176"/>
      <c r="R902" s="176"/>
      <c r="S902" s="176"/>
      <c r="T902" s="177"/>
      <c r="AT902" s="171" t="s">
        <v>162</v>
      </c>
      <c r="AU902" s="171" t="s">
        <v>82</v>
      </c>
      <c r="AV902" s="13" t="s">
        <v>82</v>
      </c>
      <c r="AW902" s="13" t="s">
        <v>34</v>
      </c>
      <c r="AX902" s="13" t="s">
        <v>72</v>
      </c>
      <c r="AY902" s="171" t="s">
        <v>150</v>
      </c>
    </row>
    <row r="903" spans="2:51" s="13" customFormat="1" ht="11.25">
      <c r="B903" s="170"/>
      <c r="D903" s="166" t="s">
        <v>162</v>
      </c>
      <c r="E903" s="171" t="s">
        <v>3</v>
      </c>
      <c r="F903" s="172" t="s">
        <v>242</v>
      </c>
      <c r="H903" s="173">
        <v>-1.6</v>
      </c>
      <c r="I903" s="174"/>
      <c r="L903" s="170"/>
      <c r="M903" s="175"/>
      <c r="N903" s="176"/>
      <c r="O903" s="176"/>
      <c r="P903" s="176"/>
      <c r="Q903" s="176"/>
      <c r="R903" s="176"/>
      <c r="S903" s="176"/>
      <c r="T903" s="177"/>
      <c r="AT903" s="171" t="s">
        <v>162</v>
      </c>
      <c r="AU903" s="171" t="s">
        <v>82</v>
      </c>
      <c r="AV903" s="13" t="s">
        <v>82</v>
      </c>
      <c r="AW903" s="13" t="s">
        <v>34</v>
      </c>
      <c r="AX903" s="13" t="s">
        <v>72</v>
      </c>
      <c r="AY903" s="171" t="s">
        <v>150</v>
      </c>
    </row>
    <row r="904" spans="2:51" s="13" customFormat="1" ht="11.25">
      <c r="B904" s="170"/>
      <c r="D904" s="166" t="s">
        <v>162</v>
      </c>
      <c r="E904" s="171" t="s">
        <v>3</v>
      </c>
      <c r="F904" s="172" t="s">
        <v>250</v>
      </c>
      <c r="H904" s="173">
        <v>-1.92</v>
      </c>
      <c r="I904" s="174"/>
      <c r="L904" s="170"/>
      <c r="M904" s="175"/>
      <c r="N904" s="176"/>
      <c r="O904" s="176"/>
      <c r="P904" s="176"/>
      <c r="Q904" s="176"/>
      <c r="R904" s="176"/>
      <c r="S904" s="176"/>
      <c r="T904" s="177"/>
      <c r="AT904" s="171" t="s">
        <v>162</v>
      </c>
      <c r="AU904" s="171" t="s">
        <v>82</v>
      </c>
      <c r="AV904" s="13" t="s">
        <v>82</v>
      </c>
      <c r="AW904" s="13" t="s">
        <v>34</v>
      </c>
      <c r="AX904" s="13" t="s">
        <v>72</v>
      </c>
      <c r="AY904" s="171" t="s">
        <v>150</v>
      </c>
    </row>
    <row r="905" spans="2:51" s="13" customFormat="1" ht="11.25">
      <c r="B905" s="170"/>
      <c r="D905" s="166" t="s">
        <v>162</v>
      </c>
      <c r="E905" s="171" t="s">
        <v>3</v>
      </c>
      <c r="F905" s="172" t="s">
        <v>251</v>
      </c>
      <c r="H905" s="173">
        <v>-0.24</v>
      </c>
      <c r="I905" s="174"/>
      <c r="L905" s="170"/>
      <c r="M905" s="175"/>
      <c r="N905" s="176"/>
      <c r="O905" s="176"/>
      <c r="P905" s="176"/>
      <c r="Q905" s="176"/>
      <c r="R905" s="176"/>
      <c r="S905" s="176"/>
      <c r="T905" s="177"/>
      <c r="AT905" s="171" t="s">
        <v>162</v>
      </c>
      <c r="AU905" s="171" t="s">
        <v>82</v>
      </c>
      <c r="AV905" s="13" t="s">
        <v>82</v>
      </c>
      <c r="AW905" s="13" t="s">
        <v>34</v>
      </c>
      <c r="AX905" s="13" t="s">
        <v>72</v>
      </c>
      <c r="AY905" s="171" t="s">
        <v>150</v>
      </c>
    </row>
    <row r="906" spans="2:51" s="13" customFormat="1" ht="11.25">
      <c r="B906" s="170"/>
      <c r="D906" s="166" t="s">
        <v>162</v>
      </c>
      <c r="E906" s="171" t="s">
        <v>3</v>
      </c>
      <c r="F906" s="172" t="s">
        <v>252</v>
      </c>
      <c r="H906" s="173">
        <v>63.91</v>
      </c>
      <c r="I906" s="174"/>
      <c r="L906" s="170"/>
      <c r="M906" s="175"/>
      <c r="N906" s="176"/>
      <c r="O906" s="176"/>
      <c r="P906" s="176"/>
      <c r="Q906" s="176"/>
      <c r="R906" s="176"/>
      <c r="S906" s="176"/>
      <c r="T906" s="177"/>
      <c r="AT906" s="171" t="s">
        <v>162</v>
      </c>
      <c r="AU906" s="171" t="s">
        <v>82</v>
      </c>
      <c r="AV906" s="13" t="s">
        <v>82</v>
      </c>
      <c r="AW906" s="13" t="s">
        <v>34</v>
      </c>
      <c r="AX906" s="13" t="s">
        <v>72</v>
      </c>
      <c r="AY906" s="171" t="s">
        <v>150</v>
      </c>
    </row>
    <row r="907" spans="2:51" s="13" customFormat="1" ht="11.25">
      <c r="B907" s="170"/>
      <c r="D907" s="166" t="s">
        <v>162</v>
      </c>
      <c r="E907" s="171" t="s">
        <v>3</v>
      </c>
      <c r="F907" s="172" t="s">
        <v>229</v>
      </c>
      <c r="H907" s="173">
        <v>-2.2000000000000002</v>
      </c>
      <c r="I907" s="174"/>
      <c r="L907" s="170"/>
      <c r="M907" s="175"/>
      <c r="N907" s="176"/>
      <c r="O907" s="176"/>
      <c r="P907" s="176"/>
      <c r="Q907" s="176"/>
      <c r="R907" s="176"/>
      <c r="S907" s="176"/>
      <c r="T907" s="177"/>
      <c r="AT907" s="171" t="s">
        <v>162</v>
      </c>
      <c r="AU907" s="171" t="s">
        <v>82</v>
      </c>
      <c r="AV907" s="13" t="s">
        <v>82</v>
      </c>
      <c r="AW907" s="13" t="s">
        <v>34</v>
      </c>
      <c r="AX907" s="13" t="s">
        <v>72</v>
      </c>
      <c r="AY907" s="171" t="s">
        <v>150</v>
      </c>
    </row>
    <row r="908" spans="2:51" s="13" customFormat="1" ht="11.25">
      <c r="B908" s="170"/>
      <c r="D908" s="166" t="s">
        <v>162</v>
      </c>
      <c r="E908" s="171" t="s">
        <v>3</v>
      </c>
      <c r="F908" s="172" t="s">
        <v>242</v>
      </c>
      <c r="H908" s="173">
        <v>-1.6</v>
      </c>
      <c r="I908" s="174"/>
      <c r="L908" s="170"/>
      <c r="M908" s="175"/>
      <c r="N908" s="176"/>
      <c r="O908" s="176"/>
      <c r="P908" s="176"/>
      <c r="Q908" s="176"/>
      <c r="R908" s="176"/>
      <c r="S908" s="176"/>
      <c r="T908" s="177"/>
      <c r="AT908" s="171" t="s">
        <v>162</v>
      </c>
      <c r="AU908" s="171" t="s">
        <v>82</v>
      </c>
      <c r="AV908" s="13" t="s">
        <v>82</v>
      </c>
      <c r="AW908" s="13" t="s">
        <v>34</v>
      </c>
      <c r="AX908" s="13" t="s">
        <v>72</v>
      </c>
      <c r="AY908" s="171" t="s">
        <v>150</v>
      </c>
    </row>
    <row r="909" spans="2:51" s="13" customFormat="1" ht="11.25">
      <c r="B909" s="170"/>
      <c r="D909" s="166" t="s">
        <v>162</v>
      </c>
      <c r="E909" s="171" t="s">
        <v>3</v>
      </c>
      <c r="F909" s="172" t="s">
        <v>230</v>
      </c>
      <c r="H909" s="173">
        <v>-3.39</v>
      </c>
      <c r="I909" s="174"/>
      <c r="L909" s="170"/>
      <c r="M909" s="175"/>
      <c r="N909" s="176"/>
      <c r="O909" s="176"/>
      <c r="P909" s="176"/>
      <c r="Q909" s="176"/>
      <c r="R909" s="176"/>
      <c r="S909" s="176"/>
      <c r="T909" s="177"/>
      <c r="AT909" s="171" t="s">
        <v>162</v>
      </c>
      <c r="AU909" s="171" t="s">
        <v>82</v>
      </c>
      <c r="AV909" s="13" t="s">
        <v>82</v>
      </c>
      <c r="AW909" s="13" t="s">
        <v>34</v>
      </c>
      <c r="AX909" s="13" t="s">
        <v>72</v>
      </c>
      <c r="AY909" s="171" t="s">
        <v>150</v>
      </c>
    </row>
    <row r="910" spans="2:51" s="13" customFormat="1" ht="11.25">
      <c r="B910" s="170"/>
      <c r="D910" s="166" t="s">
        <v>162</v>
      </c>
      <c r="E910" s="171" t="s">
        <v>3</v>
      </c>
      <c r="F910" s="172" t="s">
        <v>253</v>
      </c>
      <c r="H910" s="173">
        <v>165.41</v>
      </c>
      <c r="I910" s="174"/>
      <c r="L910" s="170"/>
      <c r="M910" s="175"/>
      <c r="N910" s="176"/>
      <c r="O910" s="176"/>
      <c r="P910" s="176"/>
      <c r="Q910" s="176"/>
      <c r="R910" s="176"/>
      <c r="S910" s="176"/>
      <c r="T910" s="177"/>
      <c r="AT910" s="171" t="s">
        <v>162</v>
      </c>
      <c r="AU910" s="171" t="s">
        <v>82</v>
      </c>
      <c r="AV910" s="13" t="s">
        <v>82</v>
      </c>
      <c r="AW910" s="13" t="s">
        <v>34</v>
      </c>
      <c r="AX910" s="13" t="s">
        <v>72</v>
      </c>
      <c r="AY910" s="171" t="s">
        <v>150</v>
      </c>
    </row>
    <row r="911" spans="2:51" s="13" customFormat="1" ht="11.25">
      <c r="B911" s="170"/>
      <c r="D911" s="166" t="s">
        <v>162</v>
      </c>
      <c r="E911" s="171" t="s">
        <v>3</v>
      </c>
      <c r="F911" s="172" t="s">
        <v>254</v>
      </c>
      <c r="H911" s="173">
        <v>-3.78</v>
      </c>
      <c r="I911" s="174"/>
      <c r="L911" s="170"/>
      <c r="M911" s="175"/>
      <c r="N911" s="176"/>
      <c r="O911" s="176"/>
      <c r="P911" s="176"/>
      <c r="Q911" s="176"/>
      <c r="R911" s="176"/>
      <c r="S911" s="176"/>
      <c r="T911" s="177"/>
      <c r="AT911" s="171" t="s">
        <v>162</v>
      </c>
      <c r="AU911" s="171" t="s">
        <v>82</v>
      </c>
      <c r="AV911" s="13" t="s">
        <v>82</v>
      </c>
      <c r="AW911" s="13" t="s">
        <v>34</v>
      </c>
      <c r="AX911" s="13" t="s">
        <v>72</v>
      </c>
      <c r="AY911" s="171" t="s">
        <v>150</v>
      </c>
    </row>
    <row r="912" spans="2:51" s="13" customFormat="1" ht="11.25">
      <c r="B912" s="170"/>
      <c r="D912" s="166" t="s">
        <v>162</v>
      </c>
      <c r="E912" s="171" t="s">
        <v>3</v>
      </c>
      <c r="F912" s="172" t="s">
        <v>255</v>
      </c>
      <c r="H912" s="173">
        <v>-2.6</v>
      </c>
      <c r="I912" s="174"/>
      <c r="L912" s="170"/>
      <c r="M912" s="175"/>
      <c r="N912" s="176"/>
      <c r="O912" s="176"/>
      <c r="P912" s="176"/>
      <c r="Q912" s="176"/>
      <c r="R912" s="176"/>
      <c r="S912" s="176"/>
      <c r="T912" s="177"/>
      <c r="AT912" s="171" t="s">
        <v>162</v>
      </c>
      <c r="AU912" s="171" t="s">
        <v>82</v>
      </c>
      <c r="AV912" s="13" t="s">
        <v>82</v>
      </c>
      <c r="AW912" s="13" t="s">
        <v>34</v>
      </c>
      <c r="AX912" s="13" t="s">
        <v>72</v>
      </c>
      <c r="AY912" s="171" t="s">
        <v>150</v>
      </c>
    </row>
    <row r="913" spans="2:51" s="13" customFormat="1" ht="11.25">
      <c r="B913" s="170"/>
      <c r="D913" s="166" t="s">
        <v>162</v>
      </c>
      <c r="E913" s="171" t="s">
        <v>3</v>
      </c>
      <c r="F913" s="172" t="s">
        <v>244</v>
      </c>
      <c r="H913" s="173">
        <v>-5.3250000000000002</v>
      </c>
      <c r="I913" s="174"/>
      <c r="L913" s="170"/>
      <c r="M913" s="175"/>
      <c r="N913" s="176"/>
      <c r="O913" s="176"/>
      <c r="P913" s="176"/>
      <c r="Q913" s="176"/>
      <c r="R913" s="176"/>
      <c r="S913" s="176"/>
      <c r="T913" s="177"/>
      <c r="AT913" s="171" t="s">
        <v>162</v>
      </c>
      <c r="AU913" s="171" t="s">
        <v>82</v>
      </c>
      <c r="AV913" s="13" t="s">
        <v>82</v>
      </c>
      <c r="AW913" s="13" t="s">
        <v>34</v>
      </c>
      <c r="AX913" s="13" t="s">
        <v>72</v>
      </c>
      <c r="AY913" s="171" t="s">
        <v>150</v>
      </c>
    </row>
    <row r="914" spans="2:51" s="13" customFormat="1" ht="11.25">
      <c r="B914" s="170"/>
      <c r="D914" s="166" t="s">
        <v>162</v>
      </c>
      <c r="E914" s="171" t="s">
        <v>3</v>
      </c>
      <c r="F914" s="172" t="s">
        <v>256</v>
      </c>
      <c r="H914" s="173">
        <v>-11.76</v>
      </c>
      <c r="I914" s="174"/>
      <c r="L914" s="170"/>
      <c r="M914" s="175"/>
      <c r="N914" s="176"/>
      <c r="O914" s="176"/>
      <c r="P914" s="176"/>
      <c r="Q914" s="176"/>
      <c r="R914" s="176"/>
      <c r="S914" s="176"/>
      <c r="T914" s="177"/>
      <c r="AT914" s="171" t="s">
        <v>162</v>
      </c>
      <c r="AU914" s="171" t="s">
        <v>82</v>
      </c>
      <c r="AV914" s="13" t="s">
        <v>82</v>
      </c>
      <c r="AW914" s="13" t="s">
        <v>34</v>
      </c>
      <c r="AX914" s="13" t="s">
        <v>72</v>
      </c>
      <c r="AY914" s="171" t="s">
        <v>150</v>
      </c>
    </row>
    <row r="915" spans="2:51" s="13" customFormat="1" ht="11.25">
      <c r="B915" s="170"/>
      <c r="D915" s="166" t="s">
        <v>162</v>
      </c>
      <c r="E915" s="171" t="s">
        <v>3</v>
      </c>
      <c r="F915" s="172" t="s">
        <v>242</v>
      </c>
      <c r="H915" s="173">
        <v>-1.6</v>
      </c>
      <c r="I915" s="174"/>
      <c r="L915" s="170"/>
      <c r="M915" s="175"/>
      <c r="N915" s="176"/>
      <c r="O915" s="176"/>
      <c r="P915" s="176"/>
      <c r="Q915" s="176"/>
      <c r="R915" s="176"/>
      <c r="S915" s="176"/>
      <c r="T915" s="177"/>
      <c r="AT915" s="171" t="s">
        <v>162</v>
      </c>
      <c r="AU915" s="171" t="s">
        <v>82</v>
      </c>
      <c r="AV915" s="13" t="s">
        <v>82</v>
      </c>
      <c r="AW915" s="13" t="s">
        <v>34</v>
      </c>
      <c r="AX915" s="13" t="s">
        <v>72</v>
      </c>
      <c r="AY915" s="171" t="s">
        <v>150</v>
      </c>
    </row>
    <row r="916" spans="2:51" s="13" customFormat="1" ht="11.25">
      <c r="B916" s="170"/>
      <c r="D916" s="166" t="s">
        <v>162</v>
      </c>
      <c r="E916" s="171" t="s">
        <v>3</v>
      </c>
      <c r="F916" s="172" t="s">
        <v>229</v>
      </c>
      <c r="H916" s="173">
        <v>-2.2000000000000002</v>
      </c>
      <c r="I916" s="174"/>
      <c r="L916" s="170"/>
      <c r="M916" s="175"/>
      <c r="N916" s="176"/>
      <c r="O916" s="176"/>
      <c r="P916" s="176"/>
      <c r="Q916" s="176"/>
      <c r="R916" s="176"/>
      <c r="S916" s="176"/>
      <c r="T916" s="177"/>
      <c r="AT916" s="171" t="s">
        <v>162</v>
      </c>
      <c r="AU916" s="171" t="s">
        <v>82</v>
      </c>
      <c r="AV916" s="13" t="s">
        <v>82</v>
      </c>
      <c r="AW916" s="13" t="s">
        <v>34</v>
      </c>
      <c r="AX916" s="13" t="s">
        <v>72</v>
      </c>
      <c r="AY916" s="171" t="s">
        <v>150</v>
      </c>
    </row>
    <row r="917" spans="2:51" s="13" customFormat="1" ht="11.25">
      <c r="B917" s="170"/>
      <c r="D917" s="166" t="s">
        <v>162</v>
      </c>
      <c r="E917" s="171" t="s">
        <v>3</v>
      </c>
      <c r="F917" s="172" t="s">
        <v>257</v>
      </c>
      <c r="H917" s="173">
        <v>-2</v>
      </c>
      <c r="I917" s="174"/>
      <c r="L917" s="170"/>
      <c r="M917" s="175"/>
      <c r="N917" s="176"/>
      <c r="O917" s="176"/>
      <c r="P917" s="176"/>
      <c r="Q917" s="176"/>
      <c r="R917" s="176"/>
      <c r="S917" s="176"/>
      <c r="T917" s="177"/>
      <c r="AT917" s="171" t="s">
        <v>162</v>
      </c>
      <c r="AU917" s="171" t="s">
        <v>82</v>
      </c>
      <c r="AV917" s="13" t="s">
        <v>82</v>
      </c>
      <c r="AW917" s="13" t="s">
        <v>34</v>
      </c>
      <c r="AX917" s="13" t="s">
        <v>72</v>
      </c>
      <c r="AY917" s="171" t="s">
        <v>150</v>
      </c>
    </row>
    <row r="918" spans="2:51" s="13" customFormat="1" ht="11.25">
      <c r="B918" s="170"/>
      <c r="D918" s="166" t="s">
        <v>162</v>
      </c>
      <c r="E918" s="171" t="s">
        <v>3</v>
      </c>
      <c r="F918" s="172" t="s">
        <v>258</v>
      </c>
      <c r="H918" s="173">
        <v>-3.6</v>
      </c>
      <c r="I918" s="174"/>
      <c r="L918" s="170"/>
      <c r="M918" s="175"/>
      <c r="N918" s="176"/>
      <c r="O918" s="176"/>
      <c r="P918" s="176"/>
      <c r="Q918" s="176"/>
      <c r="R918" s="176"/>
      <c r="S918" s="176"/>
      <c r="T918" s="177"/>
      <c r="AT918" s="171" t="s">
        <v>162</v>
      </c>
      <c r="AU918" s="171" t="s">
        <v>82</v>
      </c>
      <c r="AV918" s="13" t="s">
        <v>82</v>
      </c>
      <c r="AW918" s="13" t="s">
        <v>34</v>
      </c>
      <c r="AX918" s="13" t="s">
        <v>72</v>
      </c>
      <c r="AY918" s="171" t="s">
        <v>150</v>
      </c>
    </row>
    <row r="919" spans="2:51" s="13" customFormat="1" ht="11.25">
      <c r="B919" s="170"/>
      <c r="D919" s="166" t="s">
        <v>162</v>
      </c>
      <c r="E919" s="171" t="s">
        <v>3</v>
      </c>
      <c r="F919" s="172" t="s">
        <v>259</v>
      </c>
      <c r="H919" s="173">
        <v>1.82</v>
      </c>
      <c r="I919" s="174"/>
      <c r="L919" s="170"/>
      <c r="M919" s="175"/>
      <c r="N919" s="176"/>
      <c r="O919" s="176"/>
      <c r="P919" s="176"/>
      <c r="Q919" s="176"/>
      <c r="R919" s="176"/>
      <c r="S919" s="176"/>
      <c r="T919" s="177"/>
      <c r="AT919" s="171" t="s">
        <v>162</v>
      </c>
      <c r="AU919" s="171" t="s">
        <v>82</v>
      </c>
      <c r="AV919" s="13" t="s">
        <v>82</v>
      </c>
      <c r="AW919" s="13" t="s">
        <v>34</v>
      </c>
      <c r="AX919" s="13" t="s">
        <v>72</v>
      </c>
      <c r="AY919" s="171" t="s">
        <v>150</v>
      </c>
    </row>
    <row r="920" spans="2:51" s="13" customFormat="1" ht="11.25">
      <c r="B920" s="170"/>
      <c r="D920" s="166" t="s">
        <v>162</v>
      </c>
      <c r="E920" s="171" t="s">
        <v>3</v>
      </c>
      <c r="F920" s="172" t="s">
        <v>260</v>
      </c>
      <c r="H920" s="173">
        <v>192.29</v>
      </c>
      <c r="I920" s="174"/>
      <c r="L920" s="170"/>
      <c r="M920" s="175"/>
      <c r="N920" s="176"/>
      <c r="O920" s="176"/>
      <c r="P920" s="176"/>
      <c r="Q920" s="176"/>
      <c r="R920" s="176"/>
      <c r="S920" s="176"/>
      <c r="T920" s="177"/>
      <c r="AT920" s="171" t="s">
        <v>162</v>
      </c>
      <c r="AU920" s="171" t="s">
        <v>82</v>
      </c>
      <c r="AV920" s="13" t="s">
        <v>82</v>
      </c>
      <c r="AW920" s="13" t="s">
        <v>34</v>
      </c>
      <c r="AX920" s="13" t="s">
        <v>72</v>
      </c>
      <c r="AY920" s="171" t="s">
        <v>150</v>
      </c>
    </row>
    <row r="921" spans="2:51" s="13" customFormat="1" ht="11.25">
      <c r="B921" s="170"/>
      <c r="D921" s="166" t="s">
        <v>162</v>
      </c>
      <c r="E921" s="171" t="s">
        <v>3</v>
      </c>
      <c r="F921" s="172" t="s">
        <v>261</v>
      </c>
      <c r="H921" s="173">
        <v>-7.2</v>
      </c>
      <c r="I921" s="174"/>
      <c r="L921" s="170"/>
      <c r="M921" s="175"/>
      <c r="N921" s="176"/>
      <c r="O921" s="176"/>
      <c r="P921" s="176"/>
      <c r="Q921" s="176"/>
      <c r="R921" s="176"/>
      <c r="S921" s="176"/>
      <c r="T921" s="177"/>
      <c r="AT921" s="171" t="s">
        <v>162</v>
      </c>
      <c r="AU921" s="171" t="s">
        <v>82</v>
      </c>
      <c r="AV921" s="13" t="s">
        <v>82</v>
      </c>
      <c r="AW921" s="13" t="s">
        <v>34</v>
      </c>
      <c r="AX921" s="13" t="s">
        <v>72</v>
      </c>
      <c r="AY921" s="171" t="s">
        <v>150</v>
      </c>
    </row>
    <row r="922" spans="2:51" s="13" customFormat="1" ht="11.25">
      <c r="B922" s="170"/>
      <c r="D922" s="166" t="s">
        <v>162</v>
      </c>
      <c r="E922" s="171" t="s">
        <v>3</v>
      </c>
      <c r="F922" s="172" t="s">
        <v>262</v>
      </c>
      <c r="H922" s="173">
        <v>-19.8</v>
      </c>
      <c r="I922" s="174"/>
      <c r="L922" s="170"/>
      <c r="M922" s="175"/>
      <c r="N922" s="176"/>
      <c r="O922" s="176"/>
      <c r="P922" s="176"/>
      <c r="Q922" s="176"/>
      <c r="R922" s="176"/>
      <c r="S922" s="176"/>
      <c r="T922" s="177"/>
      <c r="AT922" s="171" t="s">
        <v>162</v>
      </c>
      <c r="AU922" s="171" t="s">
        <v>82</v>
      </c>
      <c r="AV922" s="13" t="s">
        <v>82</v>
      </c>
      <c r="AW922" s="13" t="s">
        <v>34</v>
      </c>
      <c r="AX922" s="13" t="s">
        <v>72</v>
      </c>
      <c r="AY922" s="171" t="s">
        <v>150</v>
      </c>
    </row>
    <row r="923" spans="2:51" s="13" customFormat="1" ht="11.25">
      <c r="B923" s="170"/>
      <c r="D923" s="166" t="s">
        <v>162</v>
      </c>
      <c r="E923" s="171" t="s">
        <v>3</v>
      </c>
      <c r="F923" s="172" t="s">
        <v>263</v>
      </c>
      <c r="H923" s="173">
        <v>-3.2</v>
      </c>
      <c r="I923" s="174"/>
      <c r="L923" s="170"/>
      <c r="M923" s="175"/>
      <c r="N923" s="176"/>
      <c r="O923" s="176"/>
      <c r="P923" s="176"/>
      <c r="Q923" s="176"/>
      <c r="R923" s="176"/>
      <c r="S923" s="176"/>
      <c r="T923" s="177"/>
      <c r="AT923" s="171" t="s">
        <v>162</v>
      </c>
      <c r="AU923" s="171" t="s">
        <v>82</v>
      </c>
      <c r="AV923" s="13" t="s">
        <v>82</v>
      </c>
      <c r="AW923" s="13" t="s">
        <v>34</v>
      </c>
      <c r="AX923" s="13" t="s">
        <v>72</v>
      </c>
      <c r="AY923" s="171" t="s">
        <v>150</v>
      </c>
    </row>
    <row r="924" spans="2:51" s="13" customFormat="1" ht="11.25">
      <c r="B924" s="170"/>
      <c r="D924" s="166" t="s">
        <v>162</v>
      </c>
      <c r="E924" s="171" t="s">
        <v>3</v>
      </c>
      <c r="F924" s="172" t="s">
        <v>264</v>
      </c>
      <c r="H924" s="173">
        <v>-3.6</v>
      </c>
      <c r="I924" s="174"/>
      <c r="L924" s="170"/>
      <c r="M924" s="175"/>
      <c r="N924" s="176"/>
      <c r="O924" s="176"/>
      <c r="P924" s="176"/>
      <c r="Q924" s="176"/>
      <c r="R924" s="176"/>
      <c r="S924" s="176"/>
      <c r="T924" s="177"/>
      <c r="AT924" s="171" t="s">
        <v>162</v>
      </c>
      <c r="AU924" s="171" t="s">
        <v>82</v>
      </c>
      <c r="AV924" s="13" t="s">
        <v>82</v>
      </c>
      <c r="AW924" s="13" t="s">
        <v>34</v>
      </c>
      <c r="AX924" s="13" t="s">
        <v>72</v>
      </c>
      <c r="AY924" s="171" t="s">
        <v>150</v>
      </c>
    </row>
    <row r="925" spans="2:51" s="13" customFormat="1" ht="11.25">
      <c r="B925" s="170"/>
      <c r="D925" s="166" t="s">
        <v>162</v>
      </c>
      <c r="E925" s="171" t="s">
        <v>3</v>
      </c>
      <c r="F925" s="172" t="s">
        <v>265</v>
      </c>
      <c r="H925" s="173">
        <v>5.76</v>
      </c>
      <c r="I925" s="174"/>
      <c r="L925" s="170"/>
      <c r="M925" s="175"/>
      <c r="N925" s="176"/>
      <c r="O925" s="176"/>
      <c r="P925" s="176"/>
      <c r="Q925" s="176"/>
      <c r="R925" s="176"/>
      <c r="S925" s="176"/>
      <c r="T925" s="177"/>
      <c r="AT925" s="171" t="s">
        <v>162</v>
      </c>
      <c r="AU925" s="171" t="s">
        <v>82</v>
      </c>
      <c r="AV925" s="13" t="s">
        <v>82</v>
      </c>
      <c r="AW925" s="13" t="s">
        <v>34</v>
      </c>
      <c r="AX925" s="13" t="s">
        <v>72</v>
      </c>
      <c r="AY925" s="171" t="s">
        <v>150</v>
      </c>
    </row>
    <row r="926" spans="2:51" s="13" customFormat="1" ht="11.25">
      <c r="B926" s="170"/>
      <c r="D926" s="166" t="s">
        <v>162</v>
      </c>
      <c r="E926" s="171" t="s">
        <v>3</v>
      </c>
      <c r="F926" s="172" t="s">
        <v>266</v>
      </c>
      <c r="H926" s="173">
        <v>53.9</v>
      </c>
      <c r="I926" s="174"/>
      <c r="L926" s="170"/>
      <c r="M926" s="175"/>
      <c r="N926" s="176"/>
      <c r="O926" s="176"/>
      <c r="P926" s="176"/>
      <c r="Q926" s="176"/>
      <c r="R926" s="176"/>
      <c r="S926" s="176"/>
      <c r="T926" s="177"/>
      <c r="AT926" s="171" t="s">
        <v>162</v>
      </c>
      <c r="AU926" s="171" t="s">
        <v>82</v>
      </c>
      <c r="AV926" s="13" t="s">
        <v>82</v>
      </c>
      <c r="AW926" s="13" t="s">
        <v>34</v>
      </c>
      <c r="AX926" s="13" t="s">
        <v>72</v>
      </c>
      <c r="AY926" s="171" t="s">
        <v>150</v>
      </c>
    </row>
    <row r="927" spans="2:51" s="13" customFormat="1" ht="11.25">
      <c r="B927" s="170"/>
      <c r="D927" s="166" t="s">
        <v>162</v>
      </c>
      <c r="E927" s="171" t="s">
        <v>3</v>
      </c>
      <c r="F927" s="172" t="s">
        <v>229</v>
      </c>
      <c r="H927" s="173">
        <v>-2.2000000000000002</v>
      </c>
      <c r="I927" s="174"/>
      <c r="L927" s="170"/>
      <c r="M927" s="175"/>
      <c r="N927" s="176"/>
      <c r="O927" s="176"/>
      <c r="P927" s="176"/>
      <c r="Q927" s="176"/>
      <c r="R927" s="176"/>
      <c r="S927" s="176"/>
      <c r="T927" s="177"/>
      <c r="AT927" s="171" t="s">
        <v>162</v>
      </c>
      <c r="AU927" s="171" t="s">
        <v>82</v>
      </c>
      <c r="AV927" s="13" t="s">
        <v>82</v>
      </c>
      <c r="AW927" s="13" t="s">
        <v>34</v>
      </c>
      <c r="AX927" s="13" t="s">
        <v>72</v>
      </c>
      <c r="AY927" s="171" t="s">
        <v>150</v>
      </c>
    </row>
    <row r="928" spans="2:51" s="13" customFormat="1" ht="11.25">
      <c r="B928" s="170"/>
      <c r="D928" s="166" t="s">
        <v>162</v>
      </c>
      <c r="E928" s="171" t="s">
        <v>3</v>
      </c>
      <c r="F928" s="172" t="s">
        <v>257</v>
      </c>
      <c r="H928" s="173">
        <v>-2</v>
      </c>
      <c r="I928" s="174"/>
      <c r="L928" s="170"/>
      <c r="M928" s="175"/>
      <c r="N928" s="176"/>
      <c r="O928" s="176"/>
      <c r="P928" s="176"/>
      <c r="Q928" s="176"/>
      <c r="R928" s="176"/>
      <c r="S928" s="176"/>
      <c r="T928" s="177"/>
      <c r="AT928" s="171" t="s">
        <v>162</v>
      </c>
      <c r="AU928" s="171" t="s">
        <v>82</v>
      </c>
      <c r="AV928" s="13" t="s">
        <v>82</v>
      </c>
      <c r="AW928" s="13" t="s">
        <v>34</v>
      </c>
      <c r="AX928" s="13" t="s">
        <v>72</v>
      </c>
      <c r="AY928" s="171" t="s">
        <v>150</v>
      </c>
    </row>
    <row r="929" spans="2:51" s="13" customFormat="1" ht="11.25">
      <c r="B929" s="170"/>
      <c r="D929" s="166" t="s">
        <v>162</v>
      </c>
      <c r="E929" s="171" t="s">
        <v>3</v>
      </c>
      <c r="F929" s="172" t="s">
        <v>267</v>
      </c>
      <c r="H929" s="173">
        <v>-1.125</v>
      </c>
      <c r="I929" s="174"/>
      <c r="L929" s="170"/>
      <c r="M929" s="175"/>
      <c r="N929" s="176"/>
      <c r="O929" s="176"/>
      <c r="P929" s="176"/>
      <c r="Q929" s="176"/>
      <c r="R929" s="176"/>
      <c r="S929" s="176"/>
      <c r="T929" s="177"/>
      <c r="AT929" s="171" t="s">
        <v>162</v>
      </c>
      <c r="AU929" s="171" t="s">
        <v>82</v>
      </c>
      <c r="AV929" s="13" t="s">
        <v>82</v>
      </c>
      <c r="AW929" s="13" t="s">
        <v>34</v>
      </c>
      <c r="AX929" s="13" t="s">
        <v>72</v>
      </c>
      <c r="AY929" s="171" t="s">
        <v>150</v>
      </c>
    </row>
    <row r="930" spans="2:51" s="13" customFormat="1" ht="11.25">
      <c r="B930" s="170"/>
      <c r="D930" s="166" t="s">
        <v>162</v>
      </c>
      <c r="E930" s="171" t="s">
        <v>3</v>
      </c>
      <c r="F930" s="172" t="s">
        <v>268</v>
      </c>
      <c r="H930" s="173">
        <v>-4.41</v>
      </c>
      <c r="I930" s="174"/>
      <c r="L930" s="170"/>
      <c r="M930" s="175"/>
      <c r="N930" s="176"/>
      <c r="O930" s="176"/>
      <c r="P930" s="176"/>
      <c r="Q930" s="176"/>
      <c r="R930" s="176"/>
      <c r="S930" s="176"/>
      <c r="T930" s="177"/>
      <c r="AT930" s="171" t="s">
        <v>162</v>
      </c>
      <c r="AU930" s="171" t="s">
        <v>82</v>
      </c>
      <c r="AV930" s="13" t="s">
        <v>82</v>
      </c>
      <c r="AW930" s="13" t="s">
        <v>34</v>
      </c>
      <c r="AX930" s="13" t="s">
        <v>72</v>
      </c>
      <c r="AY930" s="171" t="s">
        <v>150</v>
      </c>
    </row>
    <row r="931" spans="2:51" s="13" customFormat="1" ht="11.25">
      <c r="B931" s="170"/>
      <c r="D931" s="166" t="s">
        <v>162</v>
      </c>
      <c r="E931" s="171" t="s">
        <v>3</v>
      </c>
      <c r="F931" s="172" t="s">
        <v>269</v>
      </c>
      <c r="H931" s="173">
        <v>2.16</v>
      </c>
      <c r="I931" s="174"/>
      <c r="L931" s="170"/>
      <c r="M931" s="175"/>
      <c r="N931" s="176"/>
      <c r="O931" s="176"/>
      <c r="P931" s="176"/>
      <c r="Q931" s="176"/>
      <c r="R931" s="176"/>
      <c r="S931" s="176"/>
      <c r="T931" s="177"/>
      <c r="AT931" s="171" t="s">
        <v>162</v>
      </c>
      <c r="AU931" s="171" t="s">
        <v>82</v>
      </c>
      <c r="AV931" s="13" t="s">
        <v>82</v>
      </c>
      <c r="AW931" s="13" t="s">
        <v>34</v>
      </c>
      <c r="AX931" s="13" t="s">
        <v>72</v>
      </c>
      <c r="AY931" s="171" t="s">
        <v>150</v>
      </c>
    </row>
    <row r="932" spans="2:51" s="13" customFormat="1" ht="11.25">
      <c r="B932" s="170"/>
      <c r="D932" s="166" t="s">
        <v>162</v>
      </c>
      <c r="E932" s="171" t="s">
        <v>3</v>
      </c>
      <c r="F932" s="172" t="s">
        <v>270</v>
      </c>
      <c r="H932" s="173">
        <v>65.94</v>
      </c>
      <c r="I932" s="174"/>
      <c r="L932" s="170"/>
      <c r="M932" s="175"/>
      <c r="N932" s="176"/>
      <c r="O932" s="176"/>
      <c r="P932" s="176"/>
      <c r="Q932" s="176"/>
      <c r="R932" s="176"/>
      <c r="S932" s="176"/>
      <c r="T932" s="177"/>
      <c r="AT932" s="171" t="s">
        <v>162</v>
      </c>
      <c r="AU932" s="171" t="s">
        <v>82</v>
      </c>
      <c r="AV932" s="13" t="s">
        <v>82</v>
      </c>
      <c r="AW932" s="13" t="s">
        <v>34</v>
      </c>
      <c r="AX932" s="13" t="s">
        <v>72</v>
      </c>
      <c r="AY932" s="171" t="s">
        <v>150</v>
      </c>
    </row>
    <row r="933" spans="2:51" s="13" customFormat="1" ht="11.25">
      <c r="B933" s="170"/>
      <c r="D933" s="166" t="s">
        <v>162</v>
      </c>
      <c r="E933" s="171" t="s">
        <v>3</v>
      </c>
      <c r="F933" s="172" t="s">
        <v>229</v>
      </c>
      <c r="H933" s="173">
        <v>-2.2000000000000002</v>
      </c>
      <c r="I933" s="174"/>
      <c r="L933" s="170"/>
      <c r="M933" s="175"/>
      <c r="N933" s="176"/>
      <c r="O933" s="176"/>
      <c r="P933" s="176"/>
      <c r="Q933" s="176"/>
      <c r="R933" s="176"/>
      <c r="S933" s="176"/>
      <c r="T933" s="177"/>
      <c r="AT933" s="171" t="s">
        <v>162</v>
      </c>
      <c r="AU933" s="171" t="s">
        <v>82</v>
      </c>
      <c r="AV933" s="13" t="s">
        <v>82</v>
      </c>
      <c r="AW933" s="13" t="s">
        <v>34</v>
      </c>
      <c r="AX933" s="13" t="s">
        <v>72</v>
      </c>
      <c r="AY933" s="171" t="s">
        <v>150</v>
      </c>
    </row>
    <row r="934" spans="2:51" s="13" customFormat="1" ht="11.25">
      <c r="B934" s="170"/>
      <c r="D934" s="166" t="s">
        <v>162</v>
      </c>
      <c r="E934" s="171" t="s">
        <v>3</v>
      </c>
      <c r="F934" s="172" t="s">
        <v>271</v>
      </c>
      <c r="H934" s="173">
        <v>-0.66</v>
      </c>
      <c r="I934" s="174"/>
      <c r="L934" s="170"/>
      <c r="M934" s="175"/>
      <c r="N934" s="176"/>
      <c r="O934" s="176"/>
      <c r="P934" s="176"/>
      <c r="Q934" s="176"/>
      <c r="R934" s="176"/>
      <c r="S934" s="176"/>
      <c r="T934" s="177"/>
      <c r="AT934" s="171" t="s">
        <v>162</v>
      </c>
      <c r="AU934" s="171" t="s">
        <v>82</v>
      </c>
      <c r="AV934" s="13" t="s">
        <v>82</v>
      </c>
      <c r="AW934" s="13" t="s">
        <v>34</v>
      </c>
      <c r="AX934" s="13" t="s">
        <v>72</v>
      </c>
      <c r="AY934" s="171" t="s">
        <v>150</v>
      </c>
    </row>
    <row r="935" spans="2:51" s="13" customFormat="1" ht="11.25">
      <c r="B935" s="170"/>
      <c r="D935" s="166" t="s">
        <v>162</v>
      </c>
      <c r="E935" s="171" t="s">
        <v>3</v>
      </c>
      <c r="F935" s="172" t="s">
        <v>272</v>
      </c>
      <c r="H935" s="173">
        <v>62.37</v>
      </c>
      <c r="I935" s="174"/>
      <c r="L935" s="170"/>
      <c r="M935" s="175"/>
      <c r="N935" s="176"/>
      <c r="O935" s="176"/>
      <c r="P935" s="176"/>
      <c r="Q935" s="176"/>
      <c r="R935" s="176"/>
      <c r="S935" s="176"/>
      <c r="T935" s="177"/>
      <c r="AT935" s="171" t="s">
        <v>162</v>
      </c>
      <c r="AU935" s="171" t="s">
        <v>82</v>
      </c>
      <c r="AV935" s="13" t="s">
        <v>82</v>
      </c>
      <c r="AW935" s="13" t="s">
        <v>34</v>
      </c>
      <c r="AX935" s="13" t="s">
        <v>72</v>
      </c>
      <c r="AY935" s="171" t="s">
        <v>150</v>
      </c>
    </row>
    <row r="936" spans="2:51" s="13" customFormat="1" ht="11.25">
      <c r="B936" s="170"/>
      <c r="D936" s="166" t="s">
        <v>162</v>
      </c>
      <c r="E936" s="171" t="s">
        <v>3</v>
      </c>
      <c r="F936" s="172" t="s">
        <v>273</v>
      </c>
      <c r="H936" s="173">
        <v>0.02</v>
      </c>
      <c r="I936" s="174"/>
      <c r="L936" s="170"/>
      <c r="M936" s="175"/>
      <c r="N936" s="176"/>
      <c r="O936" s="176"/>
      <c r="P936" s="176"/>
      <c r="Q936" s="176"/>
      <c r="R936" s="176"/>
      <c r="S936" s="176"/>
      <c r="T936" s="177"/>
      <c r="AT936" s="171" t="s">
        <v>162</v>
      </c>
      <c r="AU936" s="171" t="s">
        <v>82</v>
      </c>
      <c r="AV936" s="13" t="s">
        <v>82</v>
      </c>
      <c r="AW936" s="13" t="s">
        <v>34</v>
      </c>
      <c r="AX936" s="13" t="s">
        <v>72</v>
      </c>
      <c r="AY936" s="171" t="s">
        <v>150</v>
      </c>
    </row>
    <row r="937" spans="2:51" s="13" customFormat="1" ht="11.25">
      <c r="B937" s="170"/>
      <c r="D937" s="166" t="s">
        <v>162</v>
      </c>
      <c r="E937" s="171" t="s">
        <v>3</v>
      </c>
      <c r="F937" s="172" t="s">
        <v>271</v>
      </c>
      <c r="H937" s="173">
        <v>-0.66</v>
      </c>
      <c r="I937" s="174"/>
      <c r="L937" s="170"/>
      <c r="M937" s="175"/>
      <c r="N937" s="176"/>
      <c r="O937" s="176"/>
      <c r="P937" s="176"/>
      <c r="Q937" s="176"/>
      <c r="R937" s="176"/>
      <c r="S937" s="176"/>
      <c r="T937" s="177"/>
      <c r="AT937" s="171" t="s">
        <v>162</v>
      </c>
      <c r="AU937" s="171" t="s">
        <v>82</v>
      </c>
      <c r="AV937" s="13" t="s">
        <v>82</v>
      </c>
      <c r="AW937" s="13" t="s">
        <v>34</v>
      </c>
      <c r="AX937" s="13" t="s">
        <v>72</v>
      </c>
      <c r="AY937" s="171" t="s">
        <v>150</v>
      </c>
    </row>
    <row r="938" spans="2:51" s="13" customFormat="1" ht="11.25">
      <c r="B938" s="170"/>
      <c r="D938" s="166" t="s">
        <v>162</v>
      </c>
      <c r="E938" s="171" t="s">
        <v>3</v>
      </c>
      <c r="F938" s="172" t="s">
        <v>272</v>
      </c>
      <c r="H938" s="173">
        <v>62.37</v>
      </c>
      <c r="I938" s="174"/>
      <c r="L938" s="170"/>
      <c r="M938" s="175"/>
      <c r="N938" s="176"/>
      <c r="O938" s="176"/>
      <c r="P938" s="176"/>
      <c r="Q938" s="176"/>
      <c r="R938" s="176"/>
      <c r="S938" s="176"/>
      <c r="T938" s="177"/>
      <c r="AT938" s="171" t="s">
        <v>162</v>
      </c>
      <c r="AU938" s="171" t="s">
        <v>82</v>
      </c>
      <c r="AV938" s="13" t="s">
        <v>82</v>
      </c>
      <c r="AW938" s="13" t="s">
        <v>34</v>
      </c>
      <c r="AX938" s="13" t="s">
        <v>72</v>
      </c>
      <c r="AY938" s="171" t="s">
        <v>150</v>
      </c>
    </row>
    <row r="939" spans="2:51" s="13" customFormat="1" ht="11.25">
      <c r="B939" s="170"/>
      <c r="D939" s="166" t="s">
        <v>162</v>
      </c>
      <c r="E939" s="171" t="s">
        <v>3</v>
      </c>
      <c r="F939" s="172" t="s">
        <v>274</v>
      </c>
      <c r="H939" s="173">
        <v>-0.04</v>
      </c>
      <c r="I939" s="174"/>
      <c r="L939" s="170"/>
      <c r="M939" s="175"/>
      <c r="N939" s="176"/>
      <c r="O939" s="176"/>
      <c r="P939" s="176"/>
      <c r="Q939" s="176"/>
      <c r="R939" s="176"/>
      <c r="S939" s="176"/>
      <c r="T939" s="177"/>
      <c r="AT939" s="171" t="s">
        <v>162</v>
      </c>
      <c r="AU939" s="171" t="s">
        <v>82</v>
      </c>
      <c r="AV939" s="13" t="s">
        <v>82</v>
      </c>
      <c r="AW939" s="13" t="s">
        <v>34</v>
      </c>
      <c r="AX939" s="13" t="s">
        <v>72</v>
      </c>
      <c r="AY939" s="171" t="s">
        <v>150</v>
      </c>
    </row>
    <row r="940" spans="2:51" s="13" customFormat="1" ht="11.25">
      <c r="B940" s="170"/>
      <c r="D940" s="166" t="s">
        <v>162</v>
      </c>
      <c r="E940" s="171" t="s">
        <v>3</v>
      </c>
      <c r="F940" s="172" t="s">
        <v>271</v>
      </c>
      <c r="H940" s="173">
        <v>-0.66</v>
      </c>
      <c r="I940" s="174"/>
      <c r="L940" s="170"/>
      <c r="M940" s="175"/>
      <c r="N940" s="176"/>
      <c r="O940" s="176"/>
      <c r="P940" s="176"/>
      <c r="Q940" s="176"/>
      <c r="R940" s="176"/>
      <c r="S940" s="176"/>
      <c r="T940" s="177"/>
      <c r="AT940" s="171" t="s">
        <v>162</v>
      </c>
      <c r="AU940" s="171" t="s">
        <v>82</v>
      </c>
      <c r="AV940" s="13" t="s">
        <v>82</v>
      </c>
      <c r="AW940" s="13" t="s">
        <v>34</v>
      </c>
      <c r="AX940" s="13" t="s">
        <v>72</v>
      </c>
      <c r="AY940" s="171" t="s">
        <v>150</v>
      </c>
    </row>
    <row r="941" spans="2:51" s="13" customFormat="1" ht="11.25">
      <c r="B941" s="170"/>
      <c r="D941" s="166" t="s">
        <v>162</v>
      </c>
      <c r="E941" s="171" t="s">
        <v>3</v>
      </c>
      <c r="F941" s="172" t="s">
        <v>275</v>
      </c>
      <c r="H941" s="173">
        <v>76.510000000000005</v>
      </c>
      <c r="I941" s="174"/>
      <c r="L941" s="170"/>
      <c r="M941" s="175"/>
      <c r="N941" s="176"/>
      <c r="O941" s="176"/>
      <c r="P941" s="176"/>
      <c r="Q941" s="176"/>
      <c r="R941" s="176"/>
      <c r="S941" s="176"/>
      <c r="T941" s="177"/>
      <c r="AT941" s="171" t="s">
        <v>162</v>
      </c>
      <c r="AU941" s="171" t="s">
        <v>82</v>
      </c>
      <c r="AV941" s="13" t="s">
        <v>82</v>
      </c>
      <c r="AW941" s="13" t="s">
        <v>34</v>
      </c>
      <c r="AX941" s="13" t="s">
        <v>72</v>
      </c>
      <c r="AY941" s="171" t="s">
        <v>150</v>
      </c>
    </row>
    <row r="942" spans="2:51" s="13" customFormat="1" ht="11.25">
      <c r="B942" s="170"/>
      <c r="D942" s="166" t="s">
        <v>162</v>
      </c>
      <c r="E942" s="171" t="s">
        <v>3</v>
      </c>
      <c r="F942" s="172" t="s">
        <v>274</v>
      </c>
      <c r="H942" s="173">
        <v>-0.04</v>
      </c>
      <c r="I942" s="174"/>
      <c r="L942" s="170"/>
      <c r="M942" s="175"/>
      <c r="N942" s="176"/>
      <c r="O942" s="176"/>
      <c r="P942" s="176"/>
      <c r="Q942" s="176"/>
      <c r="R942" s="176"/>
      <c r="S942" s="176"/>
      <c r="T942" s="177"/>
      <c r="AT942" s="171" t="s">
        <v>162</v>
      </c>
      <c r="AU942" s="171" t="s">
        <v>82</v>
      </c>
      <c r="AV942" s="13" t="s">
        <v>82</v>
      </c>
      <c r="AW942" s="13" t="s">
        <v>34</v>
      </c>
      <c r="AX942" s="13" t="s">
        <v>72</v>
      </c>
      <c r="AY942" s="171" t="s">
        <v>150</v>
      </c>
    </row>
    <row r="943" spans="2:51" s="13" customFormat="1" ht="11.25">
      <c r="B943" s="170"/>
      <c r="D943" s="166" t="s">
        <v>162</v>
      </c>
      <c r="E943" s="171" t="s">
        <v>3</v>
      </c>
      <c r="F943" s="172" t="s">
        <v>276</v>
      </c>
      <c r="H943" s="173">
        <v>-1.32</v>
      </c>
      <c r="I943" s="174"/>
      <c r="L943" s="170"/>
      <c r="M943" s="175"/>
      <c r="N943" s="176"/>
      <c r="O943" s="176"/>
      <c r="P943" s="176"/>
      <c r="Q943" s="176"/>
      <c r="R943" s="176"/>
      <c r="S943" s="176"/>
      <c r="T943" s="177"/>
      <c r="AT943" s="171" t="s">
        <v>162</v>
      </c>
      <c r="AU943" s="171" t="s">
        <v>82</v>
      </c>
      <c r="AV943" s="13" t="s">
        <v>82</v>
      </c>
      <c r="AW943" s="13" t="s">
        <v>34</v>
      </c>
      <c r="AX943" s="13" t="s">
        <v>72</v>
      </c>
      <c r="AY943" s="171" t="s">
        <v>150</v>
      </c>
    </row>
    <row r="944" spans="2:51" s="13" customFormat="1" ht="11.25">
      <c r="B944" s="170"/>
      <c r="D944" s="166" t="s">
        <v>162</v>
      </c>
      <c r="E944" s="171" t="s">
        <v>3</v>
      </c>
      <c r="F944" s="172" t="s">
        <v>277</v>
      </c>
      <c r="H944" s="173">
        <v>77.209999999999994</v>
      </c>
      <c r="I944" s="174"/>
      <c r="L944" s="170"/>
      <c r="M944" s="175"/>
      <c r="N944" s="176"/>
      <c r="O944" s="176"/>
      <c r="P944" s="176"/>
      <c r="Q944" s="176"/>
      <c r="R944" s="176"/>
      <c r="S944" s="176"/>
      <c r="T944" s="177"/>
      <c r="AT944" s="171" t="s">
        <v>162</v>
      </c>
      <c r="AU944" s="171" t="s">
        <v>82</v>
      </c>
      <c r="AV944" s="13" t="s">
        <v>82</v>
      </c>
      <c r="AW944" s="13" t="s">
        <v>34</v>
      </c>
      <c r="AX944" s="13" t="s">
        <v>72</v>
      </c>
      <c r="AY944" s="171" t="s">
        <v>150</v>
      </c>
    </row>
    <row r="945" spans="2:51" s="13" customFormat="1" ht="11.25">
      <c r="B945" s="170"/>
      <c r="D945" s="166" t="s">
        <v>162</v>
      </c>
      <c r="E945" s="171" t="s">
        <v>3</v>
      </c>
      <c r="F945" s="172" t="s">
        <v>274</v>
      </c>
      <c r="H945" s="173">
        <v>-0.04</v>
      </c>
      <c r="I945" s="174"/>
      <c r="L945" s="170"/>
      <c r="M945" s="175"/>
      <c r="N945" s="176"/>
      <c r="O945" s="176"/>
      <c r="P945" s="176"/>
      <c r="Q945" s="176"/>
      <c r="R945" s="176"/>
      <c r="S945" s="176"/>
      <c r="T945" s="177"/>
      <c r="AT945" s="171" t="s">
        <v>162</v>
      </c>
      <c r="AU945" s="171" t="s">
        <v>82</v>
      </c>
      <c r="AV945" s="13" t="s">
        <v>82</v>
      </c>
      <c r="AW945" s="13" t="s">
        <v>34</v>
      </c>
      <c r="AX945" s="13" t="s">
        <v>72</v>
      </c>
      <c r="AY945" s="171" t="s">
        <v>150</v>
      </c>
    </row>
    <row r="946" spans="2:51" s="13" customFormat="1" ht="11.25">
      <c r="B946" s="170"/>
      <c r="D946" s="166" t="s">
        <v>162</v>
      </c>
      <c r="E946" s="171" t="s">
        <v>3</v>
      </c>
      <c r="F946" s="172" t="s">
        <v>276</v>
      </c>
      <c r="H946" s="173">
        <v>-1.32</v>
      </c>
      <c r="I946" s="174"/>
      <c r="L946" s="170"/>
      <c r="M946" s="175"/>
      <c r="N946" s="176"/>
      <c r="O946" s="176"/>
      <c r="P946" s="176"/>
      <c r="Q946" s="176"/>
      <c r="R946" s="176"/>
      <c r="S946" s="176"/>
      <c r="T946" s="177"/>
      <c r="AT946" s="171" t="s">
        <v>162</v>
      </c>
      <c r="AU946" s="171" t="s">
        <v>82</v>
      </c>
      <c r="AV946" s="13" t="s">
        <v>82</v>
      </c>
      <c r="AW946" s="13" t="s">
        <v>34</v>
      </c>
      <c r="AX946" s="13" t="s">
        <v>72</v>
      </c>
      <c r="AY946" s="171" t="s">
        <v>150</v>
      </c>
    </row>
    <row r="947" spans="2:51" s="13" customFormat="1" ht="11.25">
      <c r="B947" s="170"/>
      <c r="D947" s="166" t="s">
        <v>162</v>
      </c>
      <c r="E947" s="171" t="s">
        <v>3</v>
      </c>
      <c r="F947" s="172" t="s">
        <v>278</v>
      </c>
      <c r="H947" s="173">
        <v>63.07</v>
      </c>
      <c r="I947" s="174"/>
      <c r="L947" s="170"/>
      <c r="M947" s="175"/>
      <c r="N947" s="176"/>
      <c r="O947" s="176"/>
      <c r="P947" s="176"/>
      <c r="Q947" s="176"/>
      <c r="R947" s="176"/>
      <c r="S947" s="176"/>
      <c r="T947" s="177"/>
      <c r="AT947" s="171" t="s">
        <v>162</v>
      </c>
      <c r="AU947" s="171" t="s">
        <v>82</v>
      </c>
      <c r="AV947" s="13" t="s">
        <v>82</v>
      </c>
      <c r="AW947" s="13" t="s">
        <v>34</v>
      </c>
      <c r="AX947" s="13" t="s">
        <v>72</v>
      </c>
      <c r="AY947" s="171" t="s">
        <v>150</v>
      </c>
    </row>
    <row r="948" spans="2:51" s="13" customFormat="1" ht="11.25">
      <c r="B948" s="170"/>
      <c r="D948" s="166" t="s">
        <v>162</v>
      </c>
      <c r="E948" s="171" t="s">
        <v>3</v>
      </c>
      <c r="F948" s="172" t="s">
        <v>274</v>
      </c>
      <c r="H948" s="173">
        <v>-0.04</v>
      </c>
      <c r="I948" s="174"/>
      <c r="L948" s="170"/>
      <c r="M948" s="175"/>
      <c r="N948" s="176"/>
      <c r="O948" s="176"/>
      <c r="P948" s="176"/>
      <c r="Q948" s="176"/>
      <c r="R948" s="176"/>
      <c r="S948" s="176"/>
      <c r="T948" s="177"/>
      <c r="AT948" s="171" t="s">
        <v>162</v>
      </c>
      <c r="AU948" s="171" t="s">
        <v>82</v>
      </c>
      <c r="AV948" s="13" t="s">
        <v>82</v>
      </c>
      <c r="AW948" s="13" t="s">
        <v>34</v>
      </c>
      <c r="AX948" s="13" t="s">
        <v>72</v>
      </c>
      <c r="AY948" s="171" t="s">
        <v>150</v>
      </c>
    </row>
    <row r="949" spans="2:51" s="13" customFormat="1" ht="11.25">
      <c r="B949" s="170"/>
      <c r="D949" s="166" t="s">
        <v>162</v>
      </c>
      <c r="E949" s="171" t="s">
        <v>3</v>
      </c>
      <c r="F949" s="172" t="s">
        <v>271</v>
      </c>
      <c r="H949" s="173">
        <v>-0.66</v>
      </c>
      <c r="I949" s="174"/>
      <c r="L949" s="170"/>
      <c r="M949" s="175"/>
      <c r="N949" s="176"/>
      <c r="O949" s="176"/>
      <c r="P949" s="176"/>
      <c r="Q949" s="176"/>
      <c r="R949" s="176"/>
      <c r="S949" s="176"/>
      <c r="T949" s="177"/>
      <c r="AT949" s="171" t="s">
        <v>162</v>
      </c>
      <c r="AU949" s="171" t="s">
        <v>82</v>
      </c>
      <c r="AV949" s="13" t="s">
        <v>82</v>
      </c>
      <c r="AW949" s="13" t="s">
        <v>34</v>
      </c>
      <c r="AX949" s="13" t="s">
        <v>72</v>
      </c>
      <c r="AY949" s="171" t="s">
        <v>150</v>
      </c>
    </row>
    <row r="950" spans="2:51" s="13" customFormat="1" ht="11.25">
      <c r="B950" s="170"/>
      <c r="D950" s="166" t="s">
        <v>162</v>
      </c>
      <c r="E950" s="171" t="s">
        <v>3</v>
      </c>
      <c r="F950" s="172" t="s">
        <v>229</v>
      </c>
      <c r="H950" s="173">
        <v>-2.2000000000000002</v>
      </c>
      <c r="I950" s="174"/>
      <c r="L950" s="170"/>
      <c r="M950" s="175"/>
      <c r="N950" s="176"/>
      <c r="O950" s="176"/>
      <c r="P950" s="176"/>
      <c r="Q950" s="176"/>
      <c r="R950" s="176"/>
      <c r="S950" s="176"/>
      <c r="T950" s="177"/>
      <c r="AT950" s="171" t="s">
        <v>162</v>
      </c>
      <c r="AU950" s="171" t="s">
        <v>82</v>
      </c>
      <c r="AV950" s="13" t="s">
        <v>82</v>
      </c>
      <c r="AW950" s="13" t="s">
        <v>34</v>
      </c>
      <c r="AX950" s="13" t="s">
        <v>72</v>
      </c>
      <c r="AY950" s="171" t="s">
        <v>150</v>
      </c>
    </row>
    <row r="951" spans="2:51" s="13" customFormat="1" ht="11.25">
      <c r="B951" s="170"/>
      <c r="D951" s="166" t="s">
        <v>162</v>
      </c>
      <c r="E951" s="171" t="s">
        <v>3</v>
      </c>
      <c r="F951" s="172" t="s">
        <v>278</v>
      </c>
      <c r="H951" s="173">
        <v>63.07</v>
      </c>
      <c r="I951" s="174"/>
      <c r="L951" s="170"/>
      <c r="M951" s="175"/>
      <c r="N951" s="176"/>
      <c r="O951" s="176"/>
      <c r="P951" s="176"/>
      <c r="Q951" s="176"/>
      <c r="R951" s="176"/>
      <c r="S951" s="176"/>
      <c r="T951" s="177"/>
      <c r="AT951" s="171" t="s">
        <v>162</v>
      </c>
      <c r="AU951" s="171" t="s">
        <v>82</v>
      </c>
      <c r="AV951" s="13" t="s">
        <v>82</v>
      </c>
      <c r="AW951" s="13" t="s">
        <v>34</v>
      </c>
      <c r="AX951" s="13" t="s">
        <v>72</v>
      </c>
      <c r="AY951" s="171" t="s">
        <v>150</v>
      </c>
    </row>
    <row r="952" spans="2:51" s="13" customFormat="1" ht="11.25">
      <c r="B952" s="170"/>
      <c r="D952" s="166" t="s">
        <v>162</v>
      </c>
      <c r="E952" s="171" t="s">
        <v>3</v>
      </c>
      <c r="F952" s="172" t="s">
        <v>274</v>
      </c>
      <c r="H952" s="173">
        <v>-0.04</v>
      </c>
      <c r="I952" s="174"/>
      <c r="L952" s="170"/>
      <c r="M952" s="175"/>
      <c r="N952" s="176"/>
      <c r="O952" s="176"/>
      <c r="P952" s="176"/>
      <c r="Q952" s="176"/>
      <c r="R952" s="176"/>
      <c r="S952" s="176"/>
      <c r="T952" s="177"/>
      <c r="AT952" s="171" t="s">
        <v>162</v>
      </c>
      <c r="AU952" s="171" t="s">
        <v>82</v>
      </c>
      <c r="AV952" s="13" t="s">
        <v>82</v>
      </c>
      <c r="AW952" s="13" t="s">
        <v>34</v>
      </c>
      <c r="AX952" s="13" t="s">
        <v>72</v>
      </c>
      <c r="AY952" s="171" t="s">
        <v>150</v>
      </c>
    </row>
    <row r="953" spans="2:51" s="13" customFormat="1" ht="11.25">
      <c r="B953" s="170"/>
      <c r="D953" s="166" t="s">
        <v>162</v>
      </c>
      <c r="E953" s="171" t="s">
        <v>3</v>
      </c>
      <c r="F953" s="172" t="s">
        <v>271</v>
      </c>
      <c r="H953" s="173">
        <v>-0.66</v>
      </c>
      <c r="I953" s="174"/>
      <c r="L953" s="170"/>
      <c r="M953" s="175"/>
      <c r="N953" s="176"/>
      <c r="O953" s="176"/>
      <c r="P953" s="176"/>
      <c r="Q953" s="176"/>
      <c r="R953" s="176"/>
      <c r="S953" s="176"/>
      <c r="T953" s="177"/>
      <c r="AT953" s="171" t="s">
        <v>162</v>
      </c>
      <c r="AU953" s="171" t="s">
        <v>82</v>
      </c>
      <c r="AV953" s="13" t="s">
        <v>82</v>
      </c>
      <c r="AW953" s="13" t="s">
        <v>34</v>
      </c>
      <c r="AX953" s="13" t="s">
        <v>72</v>
      </c>
      <c r="AY953" s="171" t="s">
        <v>150</v>
      </c>
    </row>
    <row r="954" spans="2:51" s="13" customFormat="1" ht="11.25">
      <c r="B954" s="170"/>
      <c r="D954" s="166" t="s">
        <v>162</v>
      </c>
      <c r="E954" s="171" t="s">
        <v>3</v>
      </c>
      <c r="F954" s="172" t="s">
        <v>306</v>
      </c>
      <c r="H954" s="173">
        <v>-78.245000000000005</v>
      </c>
      <c r="I954" s="174"/>
      <c r="L954" s="170"/>
      <c r="M954" s="175"/>
      <c r="N954" s="176"/>
      <c r="O954" s="176"/>
      <c r="P954" s="176"/>
      <c r="Q954" s="176"/>
      <c r="R954" s="176"/>
      <c r="S954" s="176"/>
      <c r="T954" s="177"/>
      <c r="AT954" s="171" t="s">
        <v>162</v>
      </c>
      <c r="AU954" s="171" t="s">
        <v>82</v>
      </c>
      <c r="AV954" s="13" t="s">
        <v>82</v>
      </c>
      <c r="AW954" s="13" t="s">
        <v>34</v>
      </c>
      <c r="AX954" s="13" t="s">
        <v>72</v>
      </c>
      <c r="AY954" s="171" t="s">
        <v>150</v>
      </c>
    </row>
    <row r="955" spans="2:51" s="13" customFormat="1" ht="11.25">
      <c r="B955" s="170"/>
      <c r="D955" s="166" t="s">
        <v>162</v>
      </c>
      <c r="E955" s="171" t="s">
        <v>3</v>
      </c>
      <c r="F955" s="172" t="s">
        <v>333</v>
      </c>
      <c r="H955" s="173">
        <v>38.15</v>
      </c>
      <c r="I955" s="174"/>
      <c r="L955" s="170"/>
      <c r="M955" s="175"/>
      <c r="N955" s="176"/>
      <c r="O955" s="176"/>
      <c r="P955" s="176"/>
      <c r="Q955" s="176"/>
      <c r="R955" s="176"/>
      <c r="S955" s="176"/>
      <c r="T955" s="177"/>
      <c r="AT955" s="171" t="s">
        <v>162</v>
      </c>
      <c r="AU955" s="171" t="s">
        <v>82</v>
      </c>
      <c r="AV955" s="13" t="s">
        <v>82</v>
      </c>
      <c r="AW955" s="13" t="s">
        <v>34</v>
      </c>
      <c r="AX955" s="13" t="s">
        <v>72</v>
      </c>
      <c r="AY955" s="171" t="s">
        <v>150</v>
      </c>
    </row>
    <row r="956" spans="2:51" s="13" customFormat="1" ht="11.25">
      <c r="B956" s="170"/>
      <c r="D956" s="166" t="s">
        <v>162</v>
      </c>
      <c r="E956" s="171" t="s">
        <v>3</v>
      </c>
      <c r="F956" s="172" t="s">
        <v>242</v>
      </c>
      <c r="H956" s="173">
        <v>-1.6</v>
      </c>
      <c r="I956" s="174"/>
      <c r="L956" s="170"/>
      <c r="M956" s="175"/>
      <c r="N956" s="176"/>
      <c r="O956" s="176"/>
      <c r="P956" s="176"/>
      <c r="Q956" s="176"/>
      <c r="R956" s="176"/>
      <c r="S956" s="176"/>
      <c r="T956" s="177"/>
      <c r="AT956" s="171" t="s">
        <v>162</v>
      </c>
      <c r="AU956" s="171" t="s">
        <v>82</v>
      </c>
      <c r="AV956" s="13" t="s">
        <v>82</v>
      </c>
      <c r="AW956" s="13" t="s">
        <v>34</v>
      </c>
      <c r="AX956" s="13" t="s">
        <v>72</v>
      </c>
      <c r="AY956" s="171" t="s">
        <v>150</v>
      </c>
    </row>
    <row r="957" spans="2:51" s="13" customFormat="1" ht="11.25">
      <c r="B957" s="170"/>
      <c r="D957" s="166" t="s">
        <v>162</v>
      </c>
      <c r="E957" s="171" t="s">
        <v>3</v>
      </c>
      <c r="F957" s="172" t="s">
        <v>334</v>
      </c>
      <c r="H957" s="173">
        <v>37.659999999999997</v>
      </c>
      <c r="I957" s="174"/>
      <c r="L957" s="170"/>
      <c r="M957" s="175"/>
      <c r="N957" s="176"/>
      <c r="O957" s="176"/>
      <c r="P957" s="176"/>
      <c r="Q957" s="176"/>
      <c r="R957" s="176"/>
      <c r="S957" s="176"/>
      <c r="T957" s="177"/>
      <c r="AT957" s="171" t="s">
        <v>162</v>
      </c>
      <c r="AU957" s="171" t="s">
        <v>82</v>
      </c>
      <c r="AV957" s="13" t="s">
        <v>82</v>
      </c>
      <c r="AW957" s="13" t="s">
        <v>34</v>
      </c>
      <c r="AX957" s="13" t="s">
        <v>72</v>
      </c>
      <c r="AY957" s="171" t="s">
        <v>150</v>
      </c>
    </row>
    <row r="958" spans="2:51" s="13" customFormat="1" ht="11.25">
      <c r="B958" s="170"/>
      <c r="D958" s="166" t="s">
        <v>162</v>
      </c>
      <c r="E958" s="171" t="s">
        <v>3</v>
      </c>
      <c r="F958" s="172" t="s">
        <v>242</v>
      </c>
      <c r="H958" s="173">
        <v>-1.6</v>
      </c>
      <c r="I958" s="174"/>
      <c r="L958" s="170"/>
      <c r="M958" s="175"/>
      <c r="N958" s="176"/>
      <c r="O958" s="176"/>
      <c r="P958" s="176"/>
      <c r="Q958" s="176"/>
      <c r="R958" s="176"/>
      <c r="S958" s="176"/>
      <c r="T958" s="177"/>
      <c r="AT958" s="171" t="s">
        <v>162</v>
      </c>
      <c r="AU958" s="171" t="s">
        <v>82</v>
      </c>
      <c r="AV958" s="13" t="s">
        <v>82</v>
      </c>
      <c r="AW958" s="13" t="s">
        <v>34</v>
      </c>
      <c r="AX958" s="13" t="s">
        <v>72</v>
      </c>
      <c r="AY958" s="171" t="s">
        <v>150</v>
      </c>
    </row>
    <row r="959" spans="2:51" s="13" customFormat="1" ht="11.25">
      <c r="B959" s="170"/>
      <c r="D959" s="166" t="s">
        <v>162</v>
      </c>
      <c r="E959" s="171" t="s">
        <v>3</v>
      </c>
      <c r="F959" s="172" t="s">
        <v>250</v>
      </c>
      <c r="H959" s="173">
        <v>-1.92</v>
      </c>
      <c r="I959" s="174"/>
      <c r="L959" s="170"/>
      <c r="M959" s="175"/>
      <c r="N959" s="176"/>
      <c r="O959" s="176"/>
      <c r="P959" s="176"/>
      <c r="Q959" s="176"/>
      <c r="R959" s="176"/>
      <c r="S959" s="176"/>
      <c r="T959" s="177"/>
      <c r="AT959" s="171" t="s">
        <v>162</v>
      </c>
      <c r="AU959" s="171" t="s">
        <v>82</v>
      </c>
      <c r="AV959" s="13" t="s">
        <v>82</v>
      </c>
      <c r="AW959" s="13" t="s">
        <v>34</v>
      </c>
      <c r="AX959" s="13" t="s">
        <v>72</v>
      </c>
      <c r="AY959" s="171" t="s">
        <v>150</v>
      </c>
    </row>
    <row r="960" spans="2:51" s="13" customFormat="1" ht="11.25">
      <c r="B960" s="170"/>
      <c r="D960" s="166" t="s">
        <v>162</v>
      </c>
      <c r="E960" s="171" t="s">
        <v>3</v>
      </c>
      <c r="F960" s="172" t="s">
        <v>335</v>
      </c>
      <c r="H960" s="173">
        <v>23.44</v>
      </c>
      <c r="I960" s="174"/>
      <c r="L960" s="170"/>
      <c r="M960" s="175"/>
      <c r="N960" s="176"/>
      <c r="O960" s="176"/>
      <c r="P960" s="176"/>
      <c r="Q960" s="176"/>
      <c r="R960" s="176"/>
      <c r="S960" s="176"/>
      <c r="T960" s="177"/>
      <c r="AT960" s="171" t="s">
        <v>162</v>
      </c>
      <c r="AU960" s="171" t="s">
        <v>82</v>
      </c>
      <c r="AV960" s="13" t="s">
        <v>82</v>
      </c>
      <c r="AW960" s="13" t="s">
        <v>34</v>
      </c>
      <c r="AX960" s="13" t="s">
        <v>72</v>
      </c>
      <c r="AY960" s="171" t="s">
        <v>150</v>
      </c>
    </row>
    <row r="961" spans="1:65" s="13" customFormat="1" ht="11.25">
      <c r="B961" s="170"/>
      <c r="D961" s="166" t="s">
        <v>162</v>
      </c>
      <c r="E961" s="171" t="s">
        <v>3</v>
      </c>
      <c r="F961" s="172" t="s">
        <v>336</v>
      </c>
      <c r="H961" s="173">
        <v>21.28</v>
      </c>
      <c r="I961" s="174"/>
      <c r="L961" s="170"/>
      <c r="M961" s="175"/>
      <c r="N961" s="176"/>
      <c r="O961" s="176"/>
      <c r="P961" s="176"/>
      <c r="Q961" s="176"/>
      <c r="R961" s="176"/>
      <c r="S961" s="176"/>
      <c r="T961" s="177"/>
      <c r="AT961" s="171" t="s">
        <v>162</v>
      </c>
      <c r="AU961" s="171" t="s">
        <v>82</v>
      </c>
      <c r="AV961" s="13" t="s">
        <v>82</v>
      </c>
      <c r="AW961" s="13" t="s">
        <v>34</v>
      </c>
      <c r="AX961" s="13" t="s">
        <v>72</v>
      </c>
      <c r="AY961" s="171" t="s">
        <v>150</v>
      </c>
    </row>
    <row r="962" spans="1:65" s="13" customFormat="1" ht="11.25">
      <c r="B962" s="170"/>
      <c r="D962" s="166" t="s">
        <v>162</v>
      </c>
      <c r="E962" s="171" t="s">
        <v>3</v>
      </c>
      <c r="F962" s="172" t="s">
        <v>337</v>
      </c>
      <c r="H962" s="173">
        <v>15.4</v>
      </c>
      <c r="I962" s="174"/>
      <c r="L962" s="170"/>
      <c r="M962" s="175"/>
      <c r="N962" s="176"/>
      <c r="O962" s="176"/>
      <c r="P962" s="176"/>
      <c r="Q962" s="176"/>
      <c r="R962" s="176"/>
      <c r="S962" s="176"/>
      <c r="T962" s="177"/>
      <c r="AT962" s="171" t="s">
        <v>162</v>
      </c>
      <c r="AU962" s="171" t="s">
        <v>82</v>
      </c>
      <c r="AV962" s="13" t="s">
        <v>82</v>
      </c>
      <c r="AW962" s="13" t="s">
        <v>34</v>
      </c>
      <c r="AX962" s="13" t="s">
        <v>72</v>
      </c>
      <c r="AY962" s="171" t="s">
        <v>150</v>
      </c>
    </row>
    <row r="963" spans="1:65" s="13" customFormat="1" ht="11.25">
      <c r="B963" s="170"/>
      <c r="D963" s="166" t="s">
        <v>162</v>
      </c>
      <c r="E963" s="171" t="s">
        <v>3</v>
      </c>
      <c r="F963" s="172" t="s">
        <v>338</v>
      </c>
      <c r="H963" s="173">
        <v>10.8</v>
      </c>
      <c r="I963" s="174"/>
      <c r="L963" s="170"/>
      <c r="M963" s="175"/>
      <c r="N963" s="176"/>
      <c r="O963" s="176"/>
      <c r="P963" s="176"/>
      <c r="Q963" s="176"/>
      <c r="R963" s="176"/>
      <c r="S963" s="176"/>
      <c r="T963" s="177"/>
      <c r="AT963" s="171" t="s">
        <v>162</v>
      </c>
      <c r="AU963" s="171" t="s">
        <v>82</v>
      </c>
      <c r="AV963" s="13" t="s">
        <v>82</v>
      </c>
      <c r="AW963" s="13" t="s">
        <v>34</v>
      </c>
      <c r="AX963" s="13" t="s">
        <v>72</v>
      </c>
      <c r="AY963" s="171" t="s">
        <v>150</v>
      </c>
    </row>
    <row r="964" spans="1:65" s="13" customFormat="1" ht="11.25">
      <c r="B964" s="170"/>
      <c r="D964" s="166" t="s">
        <v>162</v>
      </c>
      <c r="E964" s="171" t="s">
        <v>3</v>
      </c>
      <c r="F964" s="172" t="s">
        <v>339</v>
      </c>
      <c r="H964" s="173">
        <v>14.64</v>
      </c>
      <c r="I964" s="174"/>
      <c r="L964" s="170"/>
      <c r="M964" s="175"/>
      <c r="N964" s="176"/>
      <c r="O964" s="176"/>
      <c r="P964" s="176"/>
      <c r="Q964" s="176"/>
      <c r="R964" s="176"/>
      <c r="S964" s="176"/>
      <c r="T964" s="177"/>
      <c r="AT964" s="171" t="s">
        <v>162</v>
      </c>
      <c r="AU964" s="171" t="s">
        <v>82</v>
      </c>
      <c r="AV964" s="13" t="s">
        <v>82</v>
      </c>
      <c r="AW964" s="13" t="s">
        <v>34</v>
      </c>
      <c r="AX964" s="13" t="s">
        <v>72</v>
      </c>
      <c r="AY964" s="171" t="s">
        <v>150</v>
      </c>
    </row>
    <row r="965" spans="1:65" s="13" customFormat="1" ht="11.25">
      <c r="B965" s="170"/>
      <c r="D965" s="166" t="s">
        <v>162</v>
      </c>
      <c r="E965" s="171" t="s">
        <v>3</v>
      </c>
      <c r="F965" s="172" t="s">
        <v>340</v>
      </c>
      <c r="H965" s="173">
        <v>11.4</v>
      </c>
      <c r="I965" s="174"/>
      <c r="L965" s="170"/>
      <c r="M965" s="175"/>
      <c r="N965" s="176"/>
      <c r="O965" s="176"/>
      <c r="P965" s="176"/>
      <c r="Q965" s="176"/>
      <c r="R965" s="176"/>
      <c r="S965" s="176"/>
      <c r="T965" s="177"/>
      <c r="AT965" s="171" t="s">
        <v>162</v>
      </c>
      <c r="AU965" s="171" t="s">
        <v>82</v>
      </c>
      <c r="AV965" s="13" t="s">
        <v>82</v>
      </c>
      <c r="AW965" s="13" t="s">
        <v>34</v>
      </c>
      <c r="AX965" s="13" t="s">
        <v>72</v>
      </c>
      <c r="AY965" s="171" t="s">
        <v>150</v>
      </c>
    </row>
    <row r="966" spans="1:65" s="13" customFormat="1" ht="11.25">
      <c r="B966" s="170"/>
      <c r="D966" s="166" t="s">
        <v>162</v>
      </c>
      <c r="E966" s="171" t="s">
        <v>3</v>
      </c>
      <c r="F966" s="172" t="s">
        <v>341</v>
      </c>
      <c r="H966" s="173">
        <v>14.4</v>
      </c>
      <c r="I966" s="174"/>
      <c r="L966" s="170"/>
      <c r="M966" s="175"/>
      <c r="N966" s="176"/>
      <c r="O966" s="176"/>
      <c r="P966" s="176"/>
      <c r="Q966" s="176"/>
      <c r="R966" s="176"/>
      <c r="S966" s="176"/>
      <c r="T966" s="177"/>
      <c r="AT966" s="171" t="s">
        <v>162</v>
      </c>
      <c r="AU966" s="171" t="s">
        <v>82</v>
      </c>
      <c r="AV966" s="13" t="s">
        <v>82</v>
      </c>
      <c r="AW966" s="13" t="s">
        <v>34</v>
      </c>
      <c r="AX966" s="13" t="s">
        <v>72</v>
      </c>
      <c r="AY966" s="171" t="s">
        <v>150</v>
      </c>
    </row>
    <row r="967" spans="1:65" s="13" customFormat="1" ht="11.25">
      <c r="B967" s="170"/>
      <c r="D967" s="166" t="s">
        <v>162</v>
      </c>
      <c r="E967" s="171" t="s">
        <v>3</v>
      </c>
      <c r="F967" s="172" t="s">
        <v>342</v>
      </c>
      <c r="H967" s="173">
        <v>16.8</v>
      </c>
      <c r="I967" s="174"/>
      <c r="L967" s="170"/>
      <c r="M967" s="175"/>
      <c r="N967" s="176"/>
      <c r="O967" s="176"/>
      <c r="P967" s="176"/>
      <c r="Q967" s="176"/>
      <c r="R967" s="176"/>
      <c r="S967" s="176"/>
      <c r="T967" s="177"/>
      <c r="AT967" s="171" t="s">
        <v>162</v>
      </c>
      <c r="AU967" s="171" t="s">
        <v>82</v>
      </c>
      <c r="AV967" s="13" t="s">
        <v>82</v>
      </c>
      <c r="AW967" s="13" t="s">
        <v>34</v>
      </c>
      <c r="AX967" s="13" t="s">
        <v>72</v>
      </c>
      <c r="AY967" s="171" t="s">
        <v>150</v>
      </c>
    </row>
    <row r="968" spans="1:65" s="13" customFormat="1" ht="11.25">
      <c r="B968" s="170"/>
      <c r="D968" s="166" t="s">
        <v>162</v>
      </c>
      <c r="E968" s="171" t="s">
        <v>3</v>
      </c>
      <c r="F968" s="172" t="s">
        <v>343</v>
      </c>
      <c r="H968" s="173">
        <v>25.6</v>
      </c>
      <c r="I968" s="174"/>
      <c r="L968" s="170"/>
      <c r="M968" s="175"/>
      <c r="N968" s="176"/>
      <c r="O968" s="176"/>
      <c r="P968" s="176"/>
      <c r="Q968" s="176"/>
      <c r="R968" s="176"/>
      <c r="S968" s="176"/>
      <c r="T968" s="177"/>
      <c r="AT968" s="171" t="s">
        <v>162</v>
      </c>
      <c r="AU968" s="171" t="s">
        <v>82</v>
      </c>
      <c r="AV968" s="13" t="s">
        <v>82</v>
      </c>
      <c r="AW968" s="13" t="s">
        <v>34</v>
      </c>
      <c r="AX968" s="13" t="s">
        <v>72</v>
      </c>
      <c r="AY968" s="171" t="s">
        <v>150</v>
      </c>
    </row>
    <row r="969" spans="1:65" s="13" customFormat="1" ht="11.25">
      <c r="B969" s="170"/>
      <c r="D969" s="166" t="s">
        <v>162</v>
      </c>
      <c r="E969" s="171" t="s">
        <v>3</v>
      </c>
      <c r="F969" s="172" t="s">
        <v>344</v>
      </c>
      <c r="H969" s="173">
        <v>66.709999999999994</v>
      </c>
      <c r="I969" s="174"/>
      <c r="L969" s="170"/>
      <c r="M969" s="175"/>
      <c r="N969" s="176"/>
      <c r="O969" s="176"/>
      <c r="P969" s="176"/>
      <c r="Q969" s="176"/>
      <c r="R969" s="176"/>
      <c r="S969" s="176"/>
      <c r="T969" s="177"/>
      <c r="AT969" s="171" t="s">
        <v>162</v>
      </c>
      <c r="AU969" s="171" t="s">
        <v>82</v>
      </c>
      <c r="AV969" s="13" t="s">
        <v>82</v>
      </c>
      <c r="AW969" s="13" t="s">
        <v>34</v>
      </c>
      <c r="AX969" s="13" t="s">
        <v>72</v>
      </c>
      <c r="AY969" s="171" t="s">
        <v>150</v>
      </c>
    </row>
    <row r="970" spans="1:65" s="13" customFormat="1" ht="11.25">
      <c r="B970" s="170"/>
      <c r="D970" s="166" t="s">
        <v>162</v>
      </c>
      <c r="E970" s="171" t="s">
        <v>3</v>
      </c>
      <c r="F970" s="172" t="s">
        <v>229</v>
      </c>
      <c r="H970" s="173">
        <v>-2.2000000000000002</v>
      </c>
      <c r="I970" s="174"/>
      <c r="L970" s="170"/>
      <c r="M970" s="175"/>
      <c r="N970" s="176"/>
      <c r="O970" s="176"/>
      <c r="P970" s="176"/>
      <c r="Q970" s="176"/>
      <c r="R970" s="176"/>
      <c r="S970" s="176"/>
      <c r="T970" s="177"/>
      <c r="AT970" s="171" t="s">
        <v>162</v>
      </c>
      <c r="AU970" s="171" t="s">
        <v>82</v>
      </c>
      <c r="AV970" s="13" t="s">
        <v>82</v>
      </c>
      <c r="AW970" s="13" t="s">
        <v>34</v>
      </c>
      <c r="AX970" s="13" t="s">
        <v>72</v>
      </c>
      <c r="AY970" s="171" t="s">
        <v>150</v>
      </c>
    </row>
    <row r="971" spans="1:65" s="13" customFormat="1" ht="11.25">
      <c r="B971" s="170"/>
      <c r="D971" s="166" t="s">
        <v>162</v>
      </c>
      <c r="E971" s="171" t="s">
        <v>3</v>
      </c>
      <c r="F971" s="172" t="s">
        <v>276</v>
      </c>
      <c r="H971" s="173">
        <v>-1.32</v>
      </c>
      <c r="I971" s="174"/>
      <c r="L971" s="170"/>
      <c r="M971" s="175"/>
      <c r="N971" s="176"/>
      <c r="O971" s="176"/>
      <c r="P971" s="176"/>
      <c r="Q971" s="176"/>
      <c r="R971" s="176"/>
      <c r="S971" s="176"/>
      <c r="T971" s="177"/>
      <c r="AT971" s="171" t="s">
        <v>162</v>
      </c>
      <c r="AU971" s="171" t="s">
        <v>82</v>
      </c>
      <c r="AV971" s="13" t="s">
        <v>82</v>
      </c>
      <c r="AW971" s="13" t="s">
        <v>34</v>
      </c>
      <c r="AX971" s="13" t="s">
        <v>72</v>
      </c>
      <c r="AY971" s="171" t="s">
        <v>150</v>
      </c>
    </row>
    <row r="972" spans="1:65" s="14" customFormat="1" ht="11.25">
      <c r="B972" s="188"/>
      <c r="D972" s="166" t="s">
        <v>162</v>
      </c>
      <c r="E972" s="189" t="s">
        <v>3</v>
      </c>
      <c r="F972" s="190" t="s">
        <v>181</v>
      </c>
      <c r="H972" s="191">
        <v>1644.2229999999997</v>
      </c>
      <c r="I972" s="192"/>
      <c r="L972" s="188"/>
      <c r="M972" s="193"/>
      <c r="N972" s="194"/>
      <c r="O972" s="194"/>
      <c r="P972" s="194"/>
      <c r="Q972" s="194"/>
      <c r="R972" s="194"/>
      <c r="S972" s="194"/>
      <c r="T972" s="195"/>
      <c r="AT972" s="189" t="s">
        <v>162</v>
      </c>
      <c r="AU972" s="189" t="s">
        <v>82</v>
      </c>
      <c r="AV972" s="14" t="s">
        <v>158</v>
      </c>
      <c r="AW972" s="14" t="s">
        <v>34</v>
      </c>
      <c r="AX972" s="14" t="s">
        <v>80</v>
      </c>
      <c r="AY972" s="189" t="s">
        <v>150</v>
      </c>
    </row>
    <row r="973" spans="1:65" s="2" customFormat="1" ht="24" customHeight="1">
      <c r="A973" s="33"/>
      <c r="B973" s="152"/>
      <c r="C973" s="153" t="s">
        <v>1020</v>
      </c>
      <c r="D973" s="153" t="s">
        <v>153</v>
      </c>
      <c r="E973" s="154" t="s">
        <v>1021</v>
      </c>
      <c r="F973" s="155" t="s">
        <v>1022</v>
      </c>
      <c r="G973" s="156" t="s">
        <v>200</v>
      </c>
      <c r="H973" s="157">
        <v>1644.223</v>
      </c>
      <c r="I973" s="158"/>
      <c r="J973" s="159">
        <f>ROUND(I973*H973,2)</f>
        <v>0</v>
      </c>
      <c r="K973" s="155" t="s">
        <v>157</v>
      </c>
      <c r="L973" s="34"/>
      <c r="M973" s="160" t="s">
        <v>3</v>
      </c>
      <c r="N973" s="161" t="s">
        <v>43</v>
      </c>
      <c r="O973" s="54"/>
      <c r="P973" s="162">
        <f>O973*H973</f>
        <v>0</v>
      </c>
      <c r="Q973" s="162">
        <v>2.0000000000000001E-4</v>
      </c>
      <c r="R973" s="162">
        <f>Q973*H973</f>
        <v>0.32884459999999999</v>
      </c>
      <c r="S973" s="162">
        <v>0</v>
      </c>
      <c r="T973" s="163">
        <f>S973*H973</f>
        <v>0</v>
      </c>
      <c r="U973" s="33"/>
      <c r="V973" s="33"/>
      <c r="W973" s="33"/>
      <c r="X973" s="33"/>
      <c r="Y973" s="33"/>
      <c r="Z973" s="33"/>
      <c r="AA973" s="33"/>
      <c r="AB973" s="33"/>
      <c r="AC973" s="33"/>
      <c r="AD973" s="33"/>
      <c r="AE973" s="33"/>
      <c r="AR973" s="164" t="s">
        <v>302</v>
      </c>
      <c r="AT973" s="164" t="s">
        <v>153</v>
      </c>
      <c r="AU973" s="164" t="s">
        <v>82</v>
      </c>
      <c r="AY973" s="18" t="s">
        <v>150</v>
      </c>
      <c r="BE973" s="165">
        <f>IF(N973="základní",J973,0)</f>
        <v>0</v>
      </c>
      <c r="BF973" s="165">
        <f>IF(N973="snížená",J973,0)</f>
        <v>0</v>
      </c>
      <c r="BG973" s="165">
        <f>IF(N973="zákl. přenesená",J973,0)</f>
        <v>0</v>
      </c>
      <c r="BH973" s="165">
        <f>IF(N973="sníž. přenesená",J973,0)</f>
        <v>0</v>
      </c>
      <c r="BI973" s="165">
        <f>IF(N973="nulová",J973,0)</f>
        <v>0</v>
      </c>
      <c r="BJ973" s="18" t="s">
        <v>80</v>
      </c>
      <c r="BK973" s="165">
        <f>ROUND(I973*H973,2)</f>
        <v>0</v>
      </c>
      <c r="BL973" s="18" t="s">
        <v>302</v>
      </c>
      <c r="BM973" s="164" t="s">
        <v>1023</v>
      </c>
    </row>
    <row r="974" spans="1:65" s="13" customFormat="1" ht="11.25">
      <c r="B974" s="170"/>
      <c r="D974" s="166" t="s">
        <v>162</v>
      </c>
      <c r="E974" s="171" t="s">
        <v>3</v>
      </c>
      <c r="F974" s="172" t="s">
        <v>228</v>
      </c>
      <c r="H974" s="173">
        <v>59.5</v>
      </c>
      <c r="I974" s="174"/>
      <c r="L974" s="170"/>
      <c r="M974" s="175"/>
      <c r="N974" s="176"/>
      <c r="O974" s="176"/>
      <c r="P974" s="176"/>
      <c r="Q974" s="176"/>
      <c r="R974" s="176"/>
      <c r="S974" s="176"/>
      <c r="T974" s="177"/>
      <c r="AT974" s="171" t="s">
        <v>162</v>
      </c>
      <c r="AU974" s="171" t="s">
        <v>82</v>
      </c>
      <c r="AV974" s="13" t="s">
        <v>82</v>
      </c>
      <c r="AW974" s="13" t="s">
        <v>34</v>
      </c>
      <c r="AX974" s="13" t="s">
        <v>72</v>
      </c>
      <c r="AY974" s="171" t="s">
        <v>150</v>
      </c>
    </row>
    <row r="975" spans="1:65" s="13" customFormat="1" ht="11.25">
      <c r="B975" s="170"/>
      <c r="D975" s="166" t="s">
        <v>162</v>
      </c>
      <c r="E975" s="171" t="s">
        <v>3</v>
      </c>
      <c r="F975" s="172" t="s">
        <v>229</v>
      </c>
      <c r="H975" s="173">
        <v>-2.2000000000000002</v>
      </c>
      <c r="I975" s="174"/>
      <c r="L975" s="170"/>
      <c r="M975" s="175"/>
      <c r="N975" s="176"/>
      <c r="O975" s="176"/>
      <c r="P975" s="176"/>
      <c r="Q975" s="176"/>
      <c r="R975" s="176"/>
      <c r="S975" s="176"/>
      <c r="T975" s="177"/>
      <c r="AT975" s="171" t="s">
        <v>162</v>
      </c>
      <c r="AU975" s="171" t="s">
        <v>82</v>
      </c>
      <c r="AV975" s="13" t="s">
        <v>82</v>
      </c>
      <c r="AW975" s="13" t="s">
        <v>34</v>
      </c>
      <c r="AX975" s="13" t="s">
        <v>72</v>
      </c>
      <c r="AY975" s="171" t="s">
        <v>150</v>
      </c>
    </row>
    <row r="976" spans="1:65" s="13" customFormat="1" ht="11.25">
      <c r="B976" s="170"/>
      <c r="D976" s="166" t="s">
        <v>162</v>
      </c>
      <c r="E976" s="171" t="s">
        <v>3</v>
      </c>
      <c r="F976" s="172" t="s">
        <v>230</v>
      </c>
      <c r="H976" s="173">
        <v>-3.39</v>
      </c>
      <c r="I976" s="174"/>
      <c r="L976" s="170"/>
      <c r="M976" s="175"/>
      <c r="N976" s="176"/>
      <c r="O976" s="176"/>
      <c r="P976" s="176"/>
      <c r="Q976" s="176"/>
      <c r="R976" s="176"/>
      <c r="S976" s="176"/>
      <c r="T976" s="177"/>
      <c r="AT976" s="171" t="s">
        <v>162</v>
      </c>
      <c r="AU976" s="171" t="s">
        <v>82</v>
      </c>
      <c r="AV976" s="13" t="s">
        <v>82</v>
      </c>
      <c r="AW976" s="13" t="s">
        <v>34</v>
      </c>
      <c r="AX976" s="13" t="s">
        <v>72</v>
      </c>
      <c r="AY976" s="171" t="s">
        <v>150</v>
      </c>
    </row>
    <row r="977" spans="2:51" s="13" customFormat="1" ht="11.25">
      <c r="B977" s="170"/>
      <c r="D977" s="166" t="s">
        <v>162</v>
      </c>
      <c r="E977" s="171" t="s">
        <v>3</v>
      </c>
      <c r="F977" s="172" t="s">
        <v>231</v>
      </c>
      <c r="H977" s="173">
        <v>50.05</v>
      </c>
      <c r="I977" s="174"/>
      <c r="L977" s="170"/>
      <c r="M977" s="175"/>
      <c r="N977" s="176"/>
      <c r="O977" s="176"/>
      <c r="P977" s="176"/>
      <c r="Q977" s="176"/>
      <c r="R977" s="176"/>
      <c r="S977" s="176"/>
      <c r="T977" s="177"/>
      <c r="AT977" s="171" t="s">
        <v>162</v>
      </c>
      <c r="AU977" s="171" t="s">
        <v>82</v>
      </c>
      <c r="AV977" s="13" t="s">
        <v>82</v>
      </c>
      <c r="AW977" s="13" t="s">
        <v>34</v>
      </c>
      <c r="AX977" s="13" t="s">
        <v>72</v>
      </c>
      <c r="AY977" s="171" t="s">
        <v>150</v>
      </c>
    </row>
    <row r="978" spans="2:51" s="13" customFormat="1" ht="11.25">
      <c r="B978" s="170"/>
      <c r="D978" s="166" t="s">
        <v>162</v>
      </c>
      <c r="E978" s="171" t="s">
        <v>3</v>
      </c>
      <c r="F978" s="172" t="s">
        <v>229</v>
      </c>
      <c r="H978" s="173">
        <v>-2.2000000000000002</v>
      </c>
      <c r="I978" s="174"/>
      <c r="L978" s="170"/>
      <c r="M978" s="175"/>
      <c r="N978" s="176"/>
      <c r="O978" s="176"/>
      <c r="P978" s="176"/>
      <c r="Q978" s="176"/>
      <c r="R978" s="176"/>
      <c r="S978" s="176"/>
      <c r="T978" s="177"/>
      <c r="AT978" s="171" t="s">
        <v>162</v>
      </c>
      <c r="AU978" s="171" t="s">
        <v>82</v>
      </c>
      <c r="AV978" s="13" t="s">
        <v>82</v>
      </c>
      <c r="AW978" s="13" t="s">
        <v>34</v>
      </c>
      <c r="AX978" s="13" t="s">
        <v>72</v>
      </c>
      <c r="AY978" s="171" t="s">
        <v>150</v>
      </c>
    </row>
    <row r="979" spans="2:51" s="13" customFormat="1" ht="11.25">
      <c r="B979" s="170"/>
      <c r="D979" s="166" t="s">
        <v>162</v>
      </c>
      <c r="E979" s="171" t="s">
        <v>3</v>
      </c>
      <c r="F979" s="172" t="s">
        <v>230</v>
      </c>
      <c r="H979" s="173">
        <v>-3.39</v>
      </c>
      <c r="I979" s="174"/>
      <c r="L979" s="170"/>
      <c r="M979" s="175"/>
      <c r="N979" s="176"/>
      <c r="O979" s="176"/>
      <c r="P979" s="176"/>
      <c r="Q979" s="176"/>
      <c r="R979" s="176"/>
      <c r="S979" s="176"/>
      <c r="T979" s="177"/>
      <c r="AT979" s="171" t="s">
        <v>162</v>
      </c>
      <c r="AU979" s="171" t="s">
        <v>82</v>
      </c>
      <c r="AV979" s="13" t="s">
        <v>82</v>
      </c>
      <c r="AW979" s="13" t="s">
        <v>34</v>
      </c>
      <c r="AX979" s="13" t="s">
        <v>72</v>
      </c>
      <c r="AY979" s="171" t="s">
        <v>150</v>
      </c>
    </row>
    <row r="980" spans="2:51" s="13" customFormat="1" ht="11.25">
      <c r="B980" s="170"/>
      <c r="D980" s="166" t="s">
        <v>162</v>
      </c>
      <c r="E980" s="171" t="s">
        <v>3</v>
      </c>
      <c r="F980" s="172" t="s">
        <v>232</v>
      </c>
      <c r="H980" s="173">
        <v>17.850000000000001</v>
      </c>
      <c r="I980" s="174"/>
      <c r="L980" s="170"/>
      <c r="M980" s="175"/>
      <c r="N980" s="176"/>
      <c r="O980" s="176"/>
      <c r="P980" s="176"/>
      <c r="Q980" s="176"/>
      <c r="R980" s="176"/>
      <c r="S980" s="176"/>
      <c r="T980" s="177"/>
      <c r="AT980" s="171" t="s">
        <v>162</v>
      </c>
      <c r="AU980" s="171" t="s">
        <v>82</v>
      </c>
      <c r="AV980" s="13" t="s">
        <v>82</v>
      </c>
      <c r="AW980" s="13" t="s">
        <v>34</v>
      </c>
      <c r="AX980" s="13" t="s">
        <v>72</v>
      </c>
      <c r="AY980" s="171" t="s">
        <v>150</v>
      </c>
    </row>
    <row r="981" spans="2:51" s="13" customFormat="1" ht="11.25">
      <c r="B981" s="170"/>
      <c r="D981" s="166" t="s">
        <v>162</v>
      </c>
      <c r="E981" s="171" t="s">
        <v>3</v>
      </c>
      <c r="F981" s="172" t="s">
        <v>233</v>
      </c>
      <c r="H981" s="173">
        <v>-1.2</v>
      </c>
      <c r="I981" s="174"/>
      <c r="L981" s="170"/>
      <c r="M981" s="175"/>
      <c r="N981" s="176"/>
      <c r="O981" s="176"/>
      <c r="P981" s="176"/>
      <c r="Q981" s="176"/>
      <c r="R981" s="176"/>
      <c r="S981" s="176"/>
      <c r="T981" s="177"/>
      <c r="AT981" s="171" t="s">
        <v>162</v>
      </c>
      <c r="AU981" s="171" t="s">
        <v>82</v>
      </c>
      <c r="AV981" s="13" t="s">
        <v>82</v>
      </c>
      <c r="AW981" s="13" t="s">
        <v>34</v>
      </c>
      <c r="AX981" s="13" t="s">
        <v>72</v>
      </c>
      <c r="AY981" s="171" t="s">
        <v>150</v>
      </c>
    </row>
    <row r="982" spans="2:51" s="13" customFormat="1" ht="11.25">
      <c r="B982" s="170"/>
      <c r="D982" s="166" t="s">
        <v>162</v>
      </c>
      <c r="E982" s="171" t="s">
        <v>3</v>
      </c>
      <c r="F982" s="172" t="s">
        <v>232</v>
      </c>
      <c r="H982" s="173">
        <v>17.850000000000001</v>
      </c>
      <c r="I982" s="174"/>
      <c r="L982" s="170"/>
      <c r="M982" s="175"/>
      <c r="N982" s="176"/>
      <c r="O982" s="176"/>
      <c r="P982" s="176"/>
      <c r="Q982" s="176"/>
      <c r="R982" s="176"/>
      <c r="S982" s="176"/>
      <c r="T982" s="177"/>
      <c r="AT982" s="171" t="s">
        <v>162</v>
      </c>
      <c r="AU982" s="171" t="s">
        <v>82</v>
      </c>
      <c r="AV982" s="13" t="s">
        <v>82</v>
      </c>
      <c r="AW982" s="13" t="s">
        <v>34</v>
      </c>
      <c r="AX982" s="13" t="s">
        <v>72</v>
      </c>
      <c r="AY982" s="171" t="s">
        <v>150</v>
      </c>
    </row>
    <row r="983" spans="2:51" s="13" customFormat="1" ht="11.25">
      <c r="B983" s="170"/>
      <c r="D983" s="166" t="s">
        <v>162</v>
      </c>
      <c r="E983" s="171" t="s">
        <v>3</v>
      </c>
      <c r="F983" s="172" t="s">
        <v>233</v>
      </c>
      <c r="H983" s="173">
        <v>-1.2</v>
      </c>
      <c r="I983" s="174"/>
      <c r="L983" s="170"/>
      <c r="M983" s="175"/>
      <c r="N983" s="176"/>
      <c r="O983" s="176"/>
      <c r="P983" s="176"/>
      <c r="Q983" s="176"/>
      <c r="R983" s="176"/>
      <c r="S983" s="176"/>
      <c r="T983" s="177"/>
      <c r="AT983" s="171" t="s">
        <v>162</v>
      </c>
      <c r="AU983" s="171" t="s">
        <v>82</v>
      </c>
      <c r="AV983" s="13" t="s">
        <v>82</v>
      </c>
      <c r="AW983" s="13" t="s">
        <v>34</v>
      </c>
      <c r="AX983" s="13" t="s">
        <v>72</v>
      </c>
      <c r="AY983" s="171" t="s">
        <v>150</v>
      </c>
    </row>
    <row r="984" spans="2:51" s="13" customFormat="1" ht="11.25">
      <c r="B984" s="170"/>
      <c r="D984" s="166" t="s">
        <v>162</v>
      </c>
      <c r="E984" s="171" t="s">
        <v>3</v>
      </c>
      <c r="F984" s="172" t="s">
        <v>232</v>
      </c>
      <c r="H984" s="173">
        <v>17.850000000000001</v>
      </c>
      <c r="I984" s="174"/>
      <c r="L984" s="170"/>
      <c r="M984" s="175"/>
      <c r="N984" s="176"/>
      <c r="O984" s="176"/>
      <c r="P984" s="176"/>
      <c r="Q984" s="176"/>
      <c r="R984" s="176"/>
      <c r="S984" s="176"/>
      <c r="T984" s="177"/>
      <c r="AT984" s="171" t="s">
        <v>162</v>
      </c>
      <c r="AU984" s="171" t="s">
        <v>82</v>
      </c>
      <c r="AV984" s="13" t="s">
        <v>82</v>
      </c>
      <c r="AW984" s="13" t="s">
        <v>34</v>
      </c>
      <c r="AX984" s="13" t="s">
        <v>72</v>
      </c>
      <c r="AY984" s="171" t="s">
        <v>150</v>
      </c>
    </row>
    <row r="985" spans="2:51" s="13" customFormat="1" ht="11.25">
      <c r="B985" s="170"/>
      <c r="D985" s="166" t="s">
        <v>162</v>
      </c>
      <c r="E985" s="171" t="s">
        <v>3</v>
      </c>
      <c r="F985" s="172" t="s">
        <v>233</v>
      </c>
      <c r="H985" s="173">
        <v>-1.2</v>
      </c>
      <c r="I985" s="174"/>
      <c r="L985" s="170"/>
      <c r="M985" s="175"/>
      <c r="N985" s="176"/>
      <c r="O985" s="176"/>
      <c r="P985" s="176"/>
      <c r="Q985" s="176"/>
      <c r="R985" s="176"/>
      <c r="S985" s="176"/>
      <c r="T985" s="177"/>
      <c r="AT985" s="171" t="s">
        <v>162</v>
      </c>
      <c r="AU985" s="171" t="s">
        <v>82</v>
      </c>
      <c r="AV985" s="13" t="s">
        <v>82</v>
      </c>
      <c r="AW985" s="13" t="s">
        <v>34</v>
      </c>
      <c r="AX985" s="13" t="s">
        <v>72</v>
      </c>
      <c r="AY985" s="171" t="s">
        <v>150</v>
      </c>
    </row>
    <row r="986" spans="2:51" s="13" customFormat="1" ht="11.25">
      <c r="B986" s="170"/>
      <c r="D986" s="166" t="s">
        <v>162</v>
      </c>
      <c r="E986" s="171" t="s">
        <v>3</v>
      </c>
      <c r="F986" s="172" t="s">
        <v>234</v>
      </c>
      <c r="H986" s="173">
        <v>-1.4</v>
      </c>
      <c r="I986" s="174"/>
      <c r="L986" s="170"/>
      <c r="M986" s="175"/>
      <c r="N986" s="176"/>
      <c r="O986" s="176"/>
      <c r="P986" s="176"/>
      <c r="Q986" s="176"/>
      <c r="R986" s="176"/>
      <c r="S986" s="176"/>
      <c r="T986" s="177"/>
      <c r="AT986" s="171" t="s">
        <v>162</v>
      </c>
      <c r="AU986" s="171" t="s">
        <v>82</v>
      </c>
      <c r="AV986" s="13" t="s">
        <v>82</v>
      </c>
      <c r="AW986" s="13" t="s">
        <v>34</v>
      </c>
      <c r="AX986" s="13" t="s">
        <v>72</v>
      </c>
      <c r="AY986" s="171" t="s">
        <v>150</v>
      </c>
    </row>
    <row r="987" spans="2:51" s="13" customFormat="1" ht="11.25">
      <c r="B987" s="170"/>
      <c r="D987" s="166" t="s">
        <v>162</v>
      </c>
      <c r="E987" s="171" t="s">
        <v>3</v>
      </c>
      <c r="F987" s="172" t="s">
        <v>232</v>
      </c>
      <c r="H987" s="173">
        <v>17.850000000000001</v>
      </c>
      <c r="I987" s="174"/>
      <c r="L987" s="170"/>
      <c r="M987" s="175"/>
      <c r="N987" s="176"/>
      <c r="O987" s="176"/>
      <c r="P987" s="176"/>
      <c r="Q987" s="176"/>
      <c r="R987" s="176"/>
      <c r="S987" s="176"/>
      <c r="T987" s="177"/>
      <c r="AT987" s="171" t="s">
        <v>162</v>
      </c>
      <c r="AU987" s="171" t="s">
        <v>82</v>
      </c>
      <c r="AV987" s="13" t="s">
        <v>82</v>
      </c>
      <c r="AW987" s="13" t="s">
        <v>34</v>
      </c>
      <c r="AX987" s="13" t="s">
        <v>72</v>
      </c>
      <c r="AY987" s="171" t="s">
        <v>150</v>
      </c>
    </row>
    <row r="988" spans="2:51" s="13" customFormat="1" ht="11.25">
      <c r="B988" s="170"/>
      <c r="D988" s="166" t="s">
        <v>162</v>
      </c>
      <c r="E988" s="171" t="s">
        <v>3</v>
      </c>
      <c r="F988" s="172" t="s">
        <v>233</v>
      </c>
      <c r="H988" s="173">
        <v>-1.2</v>
      </c>
      <c r="I988" s="174"/>
      <c r="L988" s="170"/>
      <c r="M988" s="175"/>
      <c r="N988" s="176"/>
      <c r="O988" s="176"/>
      <c r="P988" s="176"/>
      <c r="Q988" s="176"/>
      <c r="R988" s="176"/>
      <c r="S988" s="176"/>
      <c r="T988" s="177"/>
      <c r="AT988" s="171" t="s">
        <v>162</v>
      </c>
      <c r="AU988" s="171" t="s">
        <v>82</v>
      </c>
      <c r="AV988" s="13" t="s">
        <v>82</v>
      </c>
      <c r="AW988" s="13" t="s">
        <v>34</v>
      </c>
      <c r="AX988" s="13" t="s">
        <v>72</v>
      </c>
      <c r="AY988" s="171" t="s">
        <v>150</v>
      </c>
    </row>
    <row r="989" spans="2:51" s="13" customFormat="1" ht="11.25">
      <c r="B989" s="170"/>
      <c r="D989" s="166" t="s">
        <v>162</v>
      </c>
      <c r="E989" s="171" t="s">
        <v>3</v>
      </c>
      <c r="F989" s="172" t="s">
        <v>234</v>
      </c>
      <c r="H989" s="173">
        <v>-1.4</v>
      </c>
      <c r="I989" s="174"/>
      <c r="L989" s="170"/>
      <c r="M989" s="175"/>
      <c r="N989" s="176"/>
      <c r="O989" s="176"/>
      <c r="P989" s="176"/>
      <c r="Q989" s="176"/>
      <c r="R989" s="176"/>
      <c r="S989" s="176"/>
      <c r="T989" s="177"/>
      <c r="AT989" s="171" t="s">
        <v>162</v>
      </c>
      <c r="AU989" s="171" t="s">
        <v>82</v>
      </c>
      <c r="AV989" s="13" t="s">
        <v>82</v>
      </c>
      <c r="AW989" s="13" t="s">
        <v>34</v>
      </c>
      <c r="AX989" s="13" t="s">
        <v>72</v>
      </c>
      <c r="AY989" s="171" t="s">
        <v>150</v>
      </c>
    </row>
    <row r="990" spans="2:51" s="13" customFormat="1" ht="11.25">
      <c r="B990" s="170"/>
      <c r="D990" s="166" t="s">
        <v>162</v>
      </c>
      <c r="E990" s="171" t="s">
        <v>3</v>
      </c>
      <c r="F990" s="172" t="s">
        <v>235</v>
      </c>
      <c r="H990" s="173">
        <v>61.95</v>
      </c>
      <c r="I990" s="174"/>
      <c r="L990" s="170"/>
      <c r="M990" s="175"/>
      <c r="N990" s="176"/>
      <c r="O990" s="176"/>
      <c r="P990" s="176"/>
      <c r="Q990" s="176"/>
      <c r="R990" s="176"/>
      <c r="S990" s="176"/>
      <c r="T990" s="177"/>
      <c r="AT990" s="171" t="s">
        <v>162</v>
      </c>
      <c r="AU990" s="171" t="s">
        <v>82</v>
      </c>
      <c r="AV990" s="13" t="s">
        <v>82</v>
      </c>
      <c r="AW990" s="13" t="s">
        <v>34</v>
      </c>
      <c r="AX990" s="13" t="s">
        <v>72</v>
      </c>
      <c r="AY990" s="171" t="s">
        <v>150</v>
      </c>
    </row>
    <row r="991" spans="2:51" s="13" customFormat="1" ht="11.25">
      <c r="B991" s="170"/>
      <c r="D991" s="166" t="s">
        <v>162</v>
      </c>
      <c r="E991" s="171" t="s">
        <v>3</v>
      </c>
      <c r="F991" s="172" t="s">
        <v>229</v>
      </c>
      <c r="H991" s="173">
        <v>-2.2000000000000002</v>
      </c>
      <c r="I991" s="174"/>
      <c r="L991" s="170"/>
      <c r="M991" s="175"/>
      <c r="N991" s="176"/>
      <c r="O991" s="176"/>
      <c r="P991" s="176"/>
      <c r="Q991" s="176"/>
      <c r="R991" s="176"/>
      <c r="S991" s="176"/>
      <c r="T991" s="177"/>
      <c r="AT991" s="171" t="s">
        <v>162</v>
      </c>
      <c r="AU991" s="171" t="s">
        <v>82</v>
      </c>
      <c r="AV991" s="13" t="s">
        <v>82</v>
      </c>
      <c r="AW991" s="13" t="s">
        <v>34</v>
      </c>
      <c r="AX991" s="13" t="s">
        <v>72</v>
      </c>
      <c r="AY991" s="171" t="s">
        <v>150</v>
      </c>
    </row>
    <row r="992" spans="2:51" s="13" customFormat="1" ht="11.25">
      <c r="B992" s="170"/>
      <c r="D992" s="166" t="s">
        <v>162</v>
      </c>
      <c r="E992" s="171" t="s">
        <v>3</v>
      </c>
      <c r="F992" s="172" t="s">
        <v>230</v>
      </c>
      <c r="H992" s="173">
        <v>-3.39</v>
      </c>
      <c r="I992" s="174"/>
      <c r="L992" s="170"/>
      <c r="M992" s="175"/>
      <c r="N992" s="176"/>
      <c r="O992" s="176"/>
      <c r="P992" s="176"/>
      <c r="Q992" s="176"/>
      <c r="R992" s="176"/>
      <c r="S992" s="176"/>
      <c r="T992" s="177"/>
      <c r="AT992" s="171" t="s">
        <v>162</v>
      </c>
      <c r="AU992" s="171" t="s">
        <v>82</v>
      </c>
      <c r="AV992" s="13" t="s">
        <v>82</v>
      </c>
      <c r="AW992" s="13" t="s">
        <v>34</v>
      </c>
      <c r="AX992" s="13" t="s">
        <v>72</v>
      </c>
      <c r="AY992" s="171" t="s">
        <v>150</v>
      </c>
    </row>
    <row r="993" spans="2:51" s="13" customFormat="1" ht="11.25">
      <c r="B993" s="170"/>
      <c r="D993" s="166" t="s">
        <v>162</v>
      </c>
      <c r="E993" s="171" t="s">
        <v>3</v>
      </c>
      <c r="F993" s="172" t="s">
        <v>236</v>
      </c>
      <c r="H993" s="173">
        <v>70.349999999999994</v>
      </c>
      <c r="I993" s="174"/>
      <c r="L993" s="170"/>
      <c r="M993" s="175"/>
      <c r="N993" s="176"/>
      <c r="O993" s="176"/>
      <c r="P993" s="176"/>
      <c r="Q993" s="176"/>
      <c r="R993" s="176"/>
      <c r="S993" s="176"/>
      <c r="T993" s="177"/>
      <c r="AT993" s="171" t="s">
        <v>162</v>
      </c>
      <c r="AU993" s="171" t="s">
        <v>82</v>
      </c>
      <c r="AV993" s="13" t="s">
        <v>82</v>
      </c>
      <c r="AW993" s="13" t="s">
        <v>34</v>
      </c>
      <c r="AX993" s="13" t="s">
        <v>72</v>
      </c>
      <c r="AY993" s="171" t="s">
        <v>150</v>
      </c>
    </row>
    <row r="994" spans="2:51" s="13" customFormat="1" ht="11.25">
      <c r="B994" s="170"/>
      <c r="D994" s="166" t="s">
        <v>162</v>
      </c>
      <c r="E994" s="171" t="s">
        <v>3</v>
      </c>
      <c r="F994" s="172" t="s">
        <v>229</v>
      </c>
      <c r="H994" s="173">
        <v>-2.2000000000000002</v>
      </c>
      <c r="I994" s="174"/>
      <c r="L994" s="170"/>
      <c r="M994" s="175"/>
      <c r="N994" s="176"/>
      <c r="O994" s="176"/>
      <c r="P994" s="176"/>
      <c r="Q994" s="176"/>
      <c r="R994" s="176"/>
      <c r="S994" s="176"/>
      <c r="T994" s="177"/>
      <c r="AT994" s="171" t="s">
        <v>162</v>
      </c>
      <c r="AU994" s="171" t="s">
        <v>82</v>
      </c>
      <c r="AV994" s="13" t="s">
        <v>82</v>
      </c>
      <c r="AW994" s="13" t="s">
        <v>34</v>
      </c>
      <c r="AX994" s="13" t="s">
        <v>72</v>
      </c>
      <c r="AY994" s="171" t="s">
        <v>150</v>
      </c>
    </row>
    <row r="995" spans="2:51" s="13" customFormat="1" ht="11.25">
      <c r="B995" s="170"/>
      <c r="D995" s="166" t="s">
        <v>162</v>
      </c>
      <c r="E995" s="171" t="s">
        <v>3</v>
      </c>
      <c r="F995" s="172" t="s">
        <v>237</v>
      </c>
      <c r="H995" s="173">
        <v>-5.07</v>
      </c>
      <c r="I995" s="174"/>
      <c r="L995" s="170"/>
      <c r="M995" s="175"/>
      <c r="N995" s="176"/>
      <c r="O995" s="176"/>
      <c r="P995" s="176"/>
      <c r="Q995" s="176"/>
      <c r="R995" s="176"/>
      <c r="S995" s="176"/>
      <c r="T995" s="177"/>
      <c r="AT995" s="171" t="s">
        <v>162</v>
      </c>
      <c r="AU995" s="171" t="s">
        <v>82</v>
      </c>
      <c r="AV995" s="13" t="s">
        <v>82</v>
      </c>
      <c r="AW995" s="13" t="s">
        <v>34</v>
      </c>
      <c r="AX995" s="13" t="s">
        <v>72</v>
      </c>
      <c r="AY995" s="171" t="s">
        <v>150</v>
      </c>
    </row>
    <row r="996" spans="2:51" s="13" customFormat="1" ht="11.25">
      <c r="B996" s="170"/>
      <c r="D996" s="166" t="s">
        <v>162</v>
      </c>
      <c r="E996" s="171" t="s">
        <v>3</v>
      </c>
      <c r="F996" s="172" t="s">
        <v>238</v>
      </c>
      <c r="H996" s="173">
        <v>154.41999999999999</v>
      </c>
      <c r="I996" s="174"/>
      <c r="L996" s="170"/>
      <c r="M996" s="175"/>
      <c r="N996" s="176"/>
      <c r="O996" s="176"/>
      <c r="P996" s="176"/>
      <c r="Q996" s="176"/>
      <c r="R996" s="176"/>
      <c r="S996" s="176"/>
      <c r="T996" s="177"/>
      <c r="AT996" s="171" t="s">
        <v>162</v>
      </c>
      <c r="AU996" s="171" t="s">
        <v>82</v>
      </c>
      <c r="AV996" s="13" t="s">
        <v>82</v>
      </c>
      <c r="AW996" s="13" t="s">
        <v>34</v>
      </c>
      <c r="AX996" s="13" t="s">
        <v>72</v>
      </c>
      <c r="AY996" s="171" t="s">
        <v>150</v>
      </c>
    </row>
    <row r="997" spans="2:51" s="13" customFormat="1" ht="11.25">
      <c r="B997" s="170"/>
      <c r="D997" s="166" t="s">
        <v>162</v>
      </c>
      <c r="E997" s="171" t="s">
        <v>3</v>
      </c>
      <c r="F997" s="172" t="s">
        <v>239</v>
      </c>
      <c r="H997" s="173">
        <v>-3.2450000000000001</v>
      </c>
      <c r="I997" s="174"/>
      <c r="L997" s="170"/>
      <c r="M997" s="175"/>
      <c r="N997" s="176"/>
      <c r="O997" s="176"/>
      <c r="P997" s="176"/>
      <c r="Q997" s="176"/>
      <c r="R997" s="176"/>
      <c r="S997" s="176"/>
      <c r="T997" s="177"/>
      <c r="AT997" s="171" t="s">
        <v>162</v>
      </c>
      <c r="AU997" s="171" t="s">
        <v>82</v>
      </c>
      <c r="AV997" s="13" t="s">
        <v>82</v>
      </c>
      <c r="AW997" s="13" t="s">
        <v>34</v>
      </c>
      <c r="AX997" s="13" t="s">
        <v>72</v>
      </c>
      <c r="AY997" s="171" t="s">
        <v>150</v>
      </c>
    </row>
    <row r="998" spans="2:51" s="13" customFormat="1" ht="11.25">
      <c r="B998" s="170"/>
      <c r="D998" s="166" t="s">
        <v>162</v>
      </c>
      <c r="E998" s="171" t="s">
        <v>3</v>
      </c>
      <c r="F998" s="172" t="s">
        <v>240</v>
      </c>
      <c r="H998" s="173">
        <v>-8.8000000000000007</v>
      </c>
      <c r="I998" s="174"/>
      <c r="L998" s="170"/>
      <c r="M998" s="175"/>
      <c r="N998" s="176"/>
      <c r="O998" s="176"/>
      <c r="P998" s="176"/>
      <c r="Q998" s="176"/>
      <c r="R998" s="176"/>
      <c r="S998" s="176"/>
      <c r="T998" s="177"/>
      <c r="AT998" s="171" t="s">
        <v>162</v>
      </c>
      <c r="AU998" s="171" t="s">
        <v>82</v>
      </c>
      <c r="AV998" s="13" t="s">
        <v>82</v>
      </c>
      <c r="AW998" s="13" t="s">
        <v>34</v>
      </c>
      <c r="AX998" s="13" t="s">
        <v>72</v>
      </c>
      <c r="AY998" s="171" t="s">
        <v>150</v>
      </c>
    </row>
    <row r="999" spans="2:51" s="13" customFormat="1" ht="11.25">
      <c r="B999" s="170"/>
      <c r="D999" s="166" t="s">
        <v>162</v>
      </c>
      <c r="E999" s="171" t="s">
        <v>3</v>
      </c>
      <c r="F999" s="172" t="s">
        <v>241</v>
      </c>
      <c r="H999" s="173">
        <v>-2.8</v>
      </c>
      <c r="I999" s="174"/>
      <c r="L999" s="170"/>
      <c r="M999" s="175"/>
      <c r="N999" s="176"/>
      <c r="O999" s="176"/>
      <c r="P999" s="176"/>
      <c r="Q999" s="176"/>
      <c r="R999" s="176"/>
      <c r="S999" s="176"/>
      <c r="T999" s="177"/>
      <c r="AT999" s="171" t="s">
        <v>162</v>
      </c>
      <c r="AU999" s="171" t="s">
        <v>82</v>
      </c>
      <c r="AV999" s="13" t="s">
        <v>82</v>
      </c>
      <c r="AW999" s="13" t="s">
        <v>34</v>
      </c>
      <c r="AX999" s="13" t="s">
        <v>72</v>
      </c>
      <c r="AY999" s="171" t="s">
        <v>150</v>
      </c>
    </row>
    <row r="1000" spans="2:51" s="13" customFormat="1" ht="11.25">
      <c r="B1000" s="170"/>
      <c r="D1000" s="166" t="s">
        <v>162</v>
      </c>
      <c r="E1000" s="171" t="s">
        <v>3</v>
      </c>
      <c r="F1000" s="172" t="s">
        <v>242</v>
      </c>
      <c r="H1000" s="173">
        <v>-1.6</v>
      </c>
      <c r="I1000" s="174"/>
      <c r="L1000" s="170"/>
      <c r="M1000" s="175"/>
      <c r="N1000" s="176"/>
      <c r="O1000" s="176"/>
      <c r="P1000" s="176"/>
      <c r="Q1000" s="176"/>
      <c r="R1000" s="176"/>
      <c r="S1000" s="176"/>
      <c r="T1000" s="177"/>
      <c r="AT1000" s="171" t="s">
        <v>162</v>
      </c>
      <c r="AU1000" s="171" t="s">
        <v>82</v>
      </c>
      <c r="AV1000" s="13" t="s">
        <v>82</v>
      </c>
      <c r="AW1000" s="13" t="s">
        <v>34</v>
      </c>
      <c r="AX1000" s="13" t="s">
        <v>72</v>
      </c>
      <c r="AY1000" s="171" t="s">
        <v>150</v>
      </c>
    </row>
    <row r="1001" spans="2:51" s="13" customFormat="1" ht="11.25">
      <c r="B1001" s="170"/>
      <c r="D1001" s="166" t="s">
        <v>162</v>
      </c>
      <c r="E1001" s="171" t="s">
        <v>3</v>
      </c>
      <c r="F1001" s="172" t="s">
        <v>243</v>
      </c>
      <c r="H1001" s="173">
        <v>-6.25</v>
      </c>
      <c r="I1001" s="174"/>
      <c r="L1001" s="170"/>
      <c r="M1001" s="175"/>
      <c r="N1001" s="176"/>
      <c r="O1001" s="176"/>
      <c r="P1001" s="176"/>
      <c r="Q1001" s="176"/>
      <c r="R1001" s="176"/>
      <c r="S1001" s="176"/>
      <c r="T1001" s="177"/>
      <c r="AT1001" s="171" t="s">
        <v>162</v>
      </c>
      <c r="AU1001" s="171" t="s">
        <v>82</v>
      </c>
      <c r="AV1001" s="13" t="s">
        <v>82</v>
      </c>
      <c r="AW1001" s="13" t="s">
        <v>34</v>
      </c>
      <c r="AX1001" s="13" t="s">
        <v>72</v>
      </c>
      <c r="AY1001" s="171" t="s">
        <v>150</v>
      </c>
    </row>
    <row r="1002" spans="2:51" s="13" customFormat="1" ht="11.25">
      <c r="B1002" s="170"/>
      <c r="D1002" s="166" t="s">
        <v>162</v>
      </c>
      <c r="E1002" s="171" t="s">
        <v>3</v>
      </c>
      <c r="F1002" s="172" t="s">
        <v>244</v>
      </c>
      <c r="H1002" s="173">
        <v>-5.3250000000000002</v>
      </c>
      <c r="I1002" s="174"/>
      <c r="L1002" s="170"/>
      <c r="M1002" s="175"/>
      <c r="N1002" s="176"/>
      <c r="O1002" s="176"/>
      <c r="P1002" s="176"/>
      <c r="Q1002" s="176"/>
      <c r="R1002" s="176"/>
      <c r="S1002" s="176"/>
      <c r="T1002" s="177"/>
      <c r="AT1002" s="171" t="s">
        <v>162</v>
      </c>
      <c r="AU1002" s="171" t="s">
        <v>82</v>
      </c>
      <c r="AV1002" s="13" t="s">
        <v>82</v>
      </c>
      <c r="AW1002" s="13" t="s">
        <v>34</v>
      </c>
      <c r="AX1002" s="13" t="s">
        <v>72</v>
      </c>
      <c r="AY1002" s="171" t="s">
        <v>150</v>
      </c>
    </row>
    <row r="1003" spans="2:51" s="13" customFormat="1" ht="11.25">
      <c r="B1003" s="170"/>
      <c r="D1003" s="166" t="s">
        <v>162</v>
      </c>
      <c r="E1003" s="171" t="s">
        <v>3</v>
      </c>
      <c r="F1003" s="172" t="s">
        <v>245</v>
      </c>
      <c r="H1003" s="173">
        <v>61.32</v>
      </c>
      <c r="I1003" s="174"/>
      <c r="L1003" s="170"/>
      <c r="M1003" s="175"/>
      <c r="N1003" s="176"/>
      <c r="O1003" s="176"/>
      <c r="P1003" s="176"/>
      <c r="Q1003" s="176"/>
      <c r="R1003" s="176"/>
      <c r="S1003" s="176"/>
      <c r="T1003" s="177"/>
      <c r="AT1003" s="171" t="s">
        <v>162</v>
      </c>
      <c r="AU1003" s="171" t="s">
        <v>82</v>
      </c>
      <c r="AV1003" s="13" t="s">
        <v>82</v>
      </c>
      <c r="AW1003" s="13" t="s">
        <v>34</v>
      </c>
      <c r="AX1003" s="13" t="s">
        <v>72</v>
      </c>
      <c r="AY1003" s="171" t="s">
        <v>150</v>
      </c>
    </row>
    <row r="1004" spans="2:51" s="13" customFormat="1" ht="11.25">
      <c r="B1004" s="170"/>
      <c r="D1004" s="166" t="s">
        <v>162</v>
      </c>
      <c r="E1004" s="171" t="s">
        <v>3</v>
      </c>
      <c r="F1004" s="172" t="s">
        <v>242</v>
      </c>
      <c r="H1004" s="173">
        <v>-1.6</v>
      </c>
      <c r="I1004" s="174"/>
      <c r="L1004" s="170"/>
      <c r="M1004" s="175"/>
      <c r="N1004" s="176"/>
      <c r="O1004" s="176"/>
      <c r="P1004" s="176"/>
      <c r="Q1004" s="176"/>
      <c r="R1004" s="176"/>
      <c r="S1004" s="176"/>
      <c r="T1004" s="177"/>
      <c r="AT1004" s="171" t="s">
        <v>162</v>
      </c>
      <c r="AU1004" s="171" t="s">
        <v>82</v>
      </c>
      <c r="AV1004" s="13" t="s">
        <v>82</v>
      </c>
      <c r="AW1004" s="13" t="s">
        <v>34</v>
      </c>
      <c r="AX1004" s="13" t="s">
        <v>72</v>
      </c>
      <c r="AY1004" s="171" t="s">
        <v>150</v>
      </c>
    </row>
    <row r="1005" spans="2:51" s="13" customFormat="1" ht="11.25">
      <c r="B1005" s="170"/>
      <c r="D1005" s="166" t="s">
        <v>162</v>
      </c>
      <c r="E1005" s="171" t="s">
        <v>3</v>
      </c>
      <c r="F1005" s="172" t="s">
        <v>246</v>
      </c>
      <c r="H1005" s="173">
        <v>-3.5720000000000001</v>
      </c>
      <c r="I1005" s="174"/>
      <c r="L1005" s="170"/>
      <c r="M1005" s="175"/>
      <c r="N1005" s="176"/>
      <c r="O1005" s="176"/>
      <c r="P1005" s="176"/>
      <c r="Q1005" s="176"/>
      <c r="R1005" s="176"/>
      <c r="S1005" s="176"/>
      <c r="T1005" s="177"/>
      <c r="AT1005" s="171" t="s">
        <v>162</v>
      </c>
      <c r="AU1005" s="171" t="s">
        <v>82</v>
      </c>
      <c r="AV1005" s="13" t="s">
        <v>82</v>
      </c>
      <c r="AW1005" s="13" t="s">
        <v>34</v>
      </c>
      <c r="AX1005" s="13" t="s">
        <v>72</v>
      </c>
      <c r="AY1005" s="171" t="s">
        <v>150</v>
      </c>
    </row>
    <row r="1006" spans="2:51" s="13" customFormat="1" ht="11.25">
      <c r="B1006" s="170"/>
      <c r="D1006" s="166" t="s">
        <v>162</v>
      </c>
      <c r="E1006" s="171" t="s">
        <v>3</v>
      </c>
      <c r="F1006" s="172" t="s">
        <v>247</v>
      </c>
      <c r="H1006" s="173">
        <v>54.32</v>
      </c>
      <c r="I1006" s="174"/>
      <c r="L1006" s="170"/>
      <c r="M1006" s="175"/>
      <c r="N1006" s="176"/>
      <c r="O1006" s="176"/>
      <c r="P1006" s="176"/>
      <c r="Q1006" s="176"/>
      <c r="R1006" s="176"/>
      <c r="S1006" s="176"/>
      <c r="T1006" s="177"/>
      <c r="AT1006" s="171" t="s">
        <v>162</v>
      </c>
      <c r="AU1006" s="171" t="s">
        <v>82</v>
      </c>
      <c r="AV1006" s="13" t="s">
        <v>82</v>
      </c>
      <c r="AW1006" s="13" t="s">
        <v>34</v>
      </c>
      <c r="AX1006" s="13" t="s">
        <v>72</v>
      </c>
      <c r="AY1006" s="171" t="s">
        <v>150</v>
      </c>
    </row>
    <row r="1007" spans="2:51" s="13" customFormat="1" ht="11.25">
      <c r="B1007" s="170"/>
      <c r="D1007" s="166" t="s">
        <v>162</v>
      </c>
      <c r="E1007" s="171" t="s">
        <v>3</v>
      </c>
      <c r="F1007" s="172" t="s">
        <v>234</v>
      </c>
      <c r="H1007" s="173">
        <v>-1.4</v>
      </c>
      <c r="I1007" s="174"/>
      <c r="L1007" s="170"/>
      <c r="M1007" s="175"/>
      <c r="N1007" s="176"/>
      <c r="O1007" s="176"/>
      <c r="P1007" s="176"/>
      <c r="Q1007" s="176"/>
      <c r="R1007" s="176"/>
      <c r="S1007" s="176"/>
      <c r="T1007" s="177"/>
      <c r="AT1007" s="171" t="s">
        <v>162</v>
      </c>
      <c r="AU1007" s="171" t="s">
        <v>82</v>
      </c>
      <c r="AV1007" s="13" t="s">
        <v>82</v>
      </c>
      <c r="AW1007" s="13" t="s">
        <v>34</v>
      </c>
      <c r="AX1007" s="13" t="s">
        <v>72</v>
      </c>
      <c r="AY1007" s="171" t="s">
        <v>150</v>
      </c>
    </row>
    <row r="1008" spans="2:51" s="13" customFormat="1" ht="11.25">
      <c r="B1008" s="170"/>
      <c r="D1008" s="166" t="s">
        <v>162</v>
      </c>
      <c r="E1008" s="171" t="s">
        <v>3</v>
      </c>
      <c r="F1008" s="172" t="s">
        <v>248</v>
      </c>
      <c r="H1008" s="173">
        <v>-0.48</v>
      </c>
      <c r="I1008" s="174"/>
      <c r="L1008" s="170"/>
      <c r="M1008" s="175"/>
      <c r="N1008" s="176"/>
      <c r="O1008" s="176"/>
      <c r="P1008" s="176"/>
      <c r="Q1008" s="176"/>
      <c r="R1008" s="176"/>
      <c r="S1008" s="176"/>
      <c r="T1008" s="177"/>
      <c r="AT1008" s="171" t="s">
        <v>162</v>
      </c>
      <c r="AU1008" s="171" t="s">
        <v>82</v>
      </c>
      <c r="AV1008" s="13" t="s">
        <v>82</v>
      </c>
      <c r="AW1008" s="13" t="s">
        <v>34</v>
      </c>
      <c r="AX1008" s="13" t="s">
        <v>72</v>
      </c>
      <c r="AY1008" s="171" t="s">
        <v>150</v>
      </c>
    </row>
    <row r="1009" spans="2:51" s="13" customFormat="1" ht="11.25">
      <c r="B1009" s="170"/>
      <c r="D1009" s="166" t="s">
        <v>162</v>
      </c>
      <c r="E1009" s="171" t="s">
        <v>3</v>
      </c>
      <c r="F1009" s="172" t="s">
        <v>249</v>
      </c>
      <c r="H1009" s="173">
        <v>62.51</v>
      </c>
      <c r="I1009" s="174"/>
      <c r="L1009" s="170"/>
      <c r="M1009" s="175"/>
      <c r="N1009" s="176"/>
      <c r="O1009" s="176"/>
      <c r="P1009" s="176"/>
      <c r="Q1009" s="176"/>
      <c r="R1009" s="176"/>
      <c r="S1009" s="176"/>
      <c r="T1009" s="177"/>
      <c r="AT1009" s="171" t="s">
        <v>162</v>
      </c>
      <c r="AU1009" s="171" t="s">
        <v>82</v>
      </c>
      <c r="AV1009" s="13" t="s">
        <v>82</v>
      </c>
      <c r="AW1009" s="13" t="s">
        <v>34</v>
      </c>
      <c r="AX1009" s="13" t="s">
        <v>72</v>
      </c>
      <c r="AY1009" s="171" t="s">
        <v>150</v>
      </c>
    </row>
    <row r="1010" spans="2:51" s="13" customFormat="1" ht="11.25">
      <c r="B1010" s="170"/>
      <c r="D1010" s="166" t="s">
        <v>162</v>
      </c>
      <c r="E1010" s="171" t="s">
        <v>3</v>
      </c>
      <c r="F1010" s="172" t="s">
        <v>229</v>
      </c>
      <c r="H1010" s="173">
        <v>-2.2000000000000002</v>
      </c>
      <c r="I1010" s="174"/>
      <c r="L1010" s="170"/>
      <c r="M1010" s="175"/>
      <c r="N1010" s="176"/>
      <c r="O1010" s="176"/>
      <c r="P1010" s="176"/>
      <c r="Q1010" s="176"/>
      <c r="R1010" s="176"/>
      <c r="S1010" s="176"/>
      <c r="T1010" s="177"/>
      <c r="AT1010" s="171" t="s">
        <v>162</v>
      </c>
      <c r="AU1010" s="171" t="s">
        <v>82</v>
      </c>
      <c r="AV1010" s="13" t="s">
        <v>82</v>
      </c>
      <c r="AW1010" s="13" t="s">
        <v>34</v>
      </c>
      <c r="AX1010" s="13" t="s">
        <v>72</v>
      </c>
      <c r="AY1010" s="171" t="s">
        <v>150</v>
      </c>
    </row>
    <row r="1011" spans="2:51" s="13" customFormat="1" ht="11.25">
      <c r="B1011" s="170"/>
      <c r="D1011" s="166" t="s">
        <v>162</v>
      </c>
      <c r="E1011" s="171" t="s">
        <v>3</v>
      </c>
      <c r="F1011" s="172" t="s">
        <v>242</v>
      </c>
      <c r="H1011" s="173">
        <v>-1.6</v>
      </c>
      <c r="I1011" s="174"/>
      <c r="L1011" s="170"/>
      <c r="M1011" s="175"/>
      <c r="N1011" s="176"/>
      <c r="O1011" s="176"/>
      <c r="P1011" s="176"/>
      <c r="Q1011" s="176"/>
      <c r="R1011" s="176"/>
      <c r="S1011" s="176"/>
      <c r="T1011" s="177"/>
      <c r="AT1011" s="171" t="s">
        <v>162</v>
      </c>
      <c r="AU1011" s="171" t="s">
        <v>82</v>
      </c>
      <c r="AV1011" s="13" t="s">
        <v>82</v>
      </c>
      <c r="AW1011" s="13" t="s">
        <v>34</v>
      </c>
      <c r="AX1011" s="13" t="s">
        <v>72</v>
      </c>
      <c r="AY1011" s="171" t="s">
        <v>150</v>
      </c>
    </row>
    <row r="1012" spans="2:51" s="13" customFormat="1" ht="11.25">
      <c r="B1012" s="170"/>
      <c r="D1012" s="166" t="s">
        <v>162</v>
      </c>
      <c r="E1012" s="171" t="s">
        <v>3</v>
      </c>
      <c r="F1012" s="172" t="s">
        <v>250</v>
      </c>
      <c r="H1012" s="173">
        <v>-1.92</v>
      </c>
      <c r="I1012" s="174"/>
      <c r="L1012" s="170"/>
      <c r="M1012" s="175"/>
      <c r="N1012" s="176"/>
      <c r="O1012" s="176"/>
      <c r="P1012" s="176"/>
      <c r="Q1012" s="176"/>
      <c r="R1012" s="176"/>
      <c r="S1012" s="176"/>
      <c r="T1012" s="177"/>
      <c r="AT1012" s="171" t="s">
        <v>162</v>
      </c>
      <c r="AU1012" s="171" t="s">
        <v>82</v>
      </c>
      <c r="AV1012" s="13" t="s">
        <v>82</v>
      </c>
      <c r="AW1012" s="13" t="s">
        <v>34</v>
      </c>
      <c r="AX1012" s="13" t="s">
        <v>72</v>
      </c>
      <c r="AY1012" s="171" t="s">
        <v>150</v>
      </c>
    </row>
    <row r="1013" spans="2:51" s="13" customFormat="1" ht="11.25">
      <c r="B1013" s="170"/>
      <c r="D1013" s="166" t="s">
        <v>162</v>
      </c>
      <c r="E1013" s="171" t="s">
        <v>3</v>
      </c>
      <c r="F1013" s="172" t="s">
        <v>251</v>
      </c>
      <c r="H1013" s="173">
        <v>-0.24</v>
      </c>
      <c r="I1013" s="174"/>
      <c r="L1013" s="170"/>
      <c r="M1013" s="175"/>
      <c r="N1013" s="176"/>
      <c r="O1013" s="176"/>
      <c r="P1013" s="176"/>
      <c r="Q1013" s="176"/>
      <c r="R1013" s="176"/>
      <c r="S1013" s="176"/>
      <c r="T1013" s="177"/>
      <c r="AT1013" s="171" t="s">
        <v>162</v>
      </c>
      <c r="AU1013" s="171" t="s">
        <v>82</v>
      </c>
      <c r="AV1013" s="13" t="s">
        <v>82</v>
      </c>
      <c r="AW1013" s="13" t="s">
        <v>34</v>
      </c>
      <c r="AX1013" s="13" t="s">
        <v>72</v>
      </c>
      <c r="AY1013" s="171" t="s">
        <v>150</v>
      </c>
    </row>
    <row r="1014" spans="2:51" s="13" customFormat="1" ht="11.25">
      <c r="B1014" s="170"/>
      <c r="D1014" s="166" t="s">
        <v>162</v>
      </c>
      <c r="E1014" s="171" t="s">
        <v>3</v>
      </c>
      <c r="F1014" s="172" t="s">
        <v>252</v>
      </c>
      <c r="H1014" s="173">
        <v>63.91</v>
      </c>
      <c r="I1014" s="174"/>
      <c r="L1014" s="170"/>
      <c r="M1014" s="175"/>
      <c r="N1014" s="176"/>
      <c r="O1014" s="176"/>
      <c r="P1014" s="176"/>
      <c r="Q1014" s="176"/>
      <c r="R1014" s="176"/>
      <c r="S1014" s="176"/>
      <c r="T1014" s="177"/>
      <c r="AT1014" s="171" t="s">
        <v>162</v>
      </c>
      <c r="AU1014" s="171" t="s">
        <v>82</v>
      </c>
      <c r="AV1014" s="13" t="s">
        <v>82</v>
      </c>
      <c r="AW1014" s="13" t="s">
        <v>34</v>
      </c>
      <c r="AX1014" s="13" t="s">
        <v>72</v>
      </c>
      <c r="AY1014" s="171" t="s">
        <v>150</v>
      </c>
    </row>
    <row r="1015" spans="2:51" s="13" customFormat="1" ht="11.25">
      <c r="B1015" s="170"/>
      <c r="D1015" s="166" t="s">
        <v>162</v>
      </c>
      <c r="E1015" s="171" t="s">
        <v>3</v>
      </c>
      <c r="F1015" s="172" t="s">
        <v>229</v>
      </c>
      <c r="H1015" s="173">
        <v>-2.2000000000000002</v>
      </c>
      <c r="I1015" s="174"/>
      <c r="L1015" s="170"/>
      <c r="M1015" s="175"/>
      <c r="N1015" s="176"/>
      <c r="O1015" s="176"/>
      <c r="P1015" s="176"/>
      <c r="Q1015" s="176"/>
      <c r="R1015" s="176"/>
      <c r="S1015" s="176"/>
      <c r="T1015" s="177"/>
      <c r="AT1015" s="171" t="s">
        <v>162</v>
      </c>
      <c r="AU1015" s="171" t="s">
        <v>82</v>
      </c>
      <c r="AV1015" s="13" t="s">
        <v>82</v>
      </c>
      <c r="AW1015" s="13" t="s">
        <v>34</v>
      </c>
      <c r="AX1015" s="13" t="s">
        <v>72</v>
      </c>
      <c r="AY1015" s="171" t="s">
        <v>150</v>
      </c>
    </row>
    <row r="1016" spans="2:51" s="13" customFormat="1" ht="11.25">
      <c r="B1016" s="170"/>
      <c r="D1016" s="166" t="s">
        <v>162</v>
      </c>
      <c r="E1016" s="171" t="s">
        <v>3</v>
      </c>
      <c r="F1016" s="172" t="s">
        <v>242</v>
      </c>
      <c r="H1016" s="173">
        <v>-1.6</v>
      </c>
      <c r="I1016" s="174"/>
      <c r="L1016" s="170"/>
      <c r="M1016" s="175"/>
      <c r="N1016" s="176"/>
      <c r="O1016" s="176"/>
      <c r="P1016" s="176"/>
      <c r="Q1016" s="176"/>
      <c r="R1016" s="176"/>
      <c r="S1016" s="176"/>
      <c r="T1016" s="177"/>
      <c r="AT1016" s="171" t="s">
        <v>162</v>
      </c>
      <c r="AU1016" s="171" t="s">
        <v>82</v>
      </c>
      <c r="AV1016" s="13" t="s">
        <v>82</v>
      </c>
      <c r="AW1016" s="13" t="s">
        <v>34</v>
      </c>
      <c r="AX1016" s="13" t="s">
        <v>72</v>
      </c>
      <c r="AY1016" s="171" t="s">
        <v>150</v>
      </c>
    </row>
    <row r="1017" spans="2:51" s="13" customFormat="1" ht="11.25">
      <c r="B1017" s="170"/>
      <c r="D1017" s="166" t="s">
        <v>162</v>
      </c>
      <c r="E1017" s="171" t="s">
        <v>3</v>
      </c>
      <c r="F1017" s="172" t="s">
        <v>230</v>
      </c>
      <c r="H1017" s="173">
        <v>-3.39</v>
      </c>
      <c r="I1017" s="174"/>
      <c r="L1017" s="170"/>
      <c r="M1017" s="175"/>
      <c r="N1017" s="176"/>
      <c r="O1017" s="176"/>
      <c r="P1017" s="176"/>
      <c r="Q1017" s="176"/>
      <c r="R1017" s="176"/>
      <c r="S1017" s="176"/>
      <c r="T1017" s="177"/>
      <c r="AT1017" s="171" t="s">
        <v>162</v>
      </c>
      <c r="AU1017" s="171" t="s">
        <v>82</v>
      </c>
      <c r="AV1017" s="13" t="s">
        <v>82</v>
      </c>
      <c r="AW1017" s="13" t="s">
        <v>34</v>
      </c>
      <c r="AX1017" s="13" t="s">
        <v>72</v>
      </c>
      <c r="AY1017" s="171" t="s">
        <v>150</v>
      </c>
    </row>
    <row r="1018" spans="2:51" s="13" customFormat="1" ht="11.25">
      <c r="B1018" s="170"/>
      <c r="D1018" s="166" t="s">
        <v>162</v>
      </c>
      <c r="E1018" s="171" t="s">
        <v>3</v>
      </c>
      <c r="F1018" s="172" t="s">
        <v>253</v>
      </c>
      <c r="H1018" s="173">
        <v>165.41</v>
      </c>
      <c r="I1018" s="174"/>
      <c r="L1018" s="170"/>
      <c r="M1018" s="175"/>
      <c r="N1018" s="176"/>
      <c r="O1018" s="176"/>
      <c r="P1018" s="176"/>
      <c r="Q1018" s="176"/>
      <c r="R1018" s="176"/>
      <c r="S1018" s="176"/>
      <c r="T1018" s="177"/>
      <c r="AT1018" s="171" t="s">
        <v>162</v>
      </c>
      <c r="AU1018" s="171" t="s">
        <v>82</v>
      </c>
      <c r="AV1018" s="13" t="s">
        <v>82</v>
      </c>
      <c r="AW1018" s="13" t="s">
        <v>34</v>
      </c>
      <c r="AX1018" s="13" t="s">
        <v>72</v>
      </c>
      <c r="AY1018" s="171" t="s">
        <v>150</v>
      </c>
    </row>
    <row r="1019" spans="2:51" s="13" customFormat="1" ht="11.25">
      <c r="B1019" s="170"/>
      <c r="D1019" s="166" t="s">
        <v>162</v>
      </c>
      <c r="E1019" s="171" t="s">
        <v>3</v>
      </c>
      <c r="F1019" s="172" t="s">
        <v>254</v>
      </c>
      <c r="H1019" s="173">
        <v>-3.78</v>
      </c>
      <c r="I1019" s="174"/>
      <c r="L1019" s="170"/>
      <c r="M1019" s="175"/>
      <c r="N1019" s="176"/>
      <c r="O1019" s="176"/>
      <c r="P1019" s="176"/>
      <c r="Q1019" s="176"/>
      <c r="R1019" s="176"/>
      <c r="S1019" s="176"/>
      <c r="T1019" s="177"/>
      <c r="AT1019" s="171" t="s">
        <v>162</v>
      </c>
      <c r="AU1019" s="171" t="s">
        <v>82</v>
      </c>
      <c r="AV1019" s="13" t="s">
        <v>82</v>
      </c>
      <c r="AW1019" s="13" t="s">
        <v>34</v>
      </c>
      <c r="AX1019" s="13" t="s">
        <v>72</v>
      </c>
      <c r="AY1019" s="171" t="s">
        <v>150</v>
      </c>
    </row>
    <row r="1020" spans="2:51" s="13" customFormat="1" ht="11.25">
      <c r="B1020" s="170"/>
      <c r="D1020" s="166" t="s">
        <v>162</v>
      </c>
      <c r="E1020" s="171" t="s">
        <v>3</v>
      </c>
      <c r="F1020" s="172" t="s">
        <v>255</v>
      </c>
      <c r="H1020" s="173">
        <v>-2.6</v>
      </c>
      <c r="I1020" s="174"/>
      <c r="L1020" s="170"/>
      <c r="M1020" s="175"/>
      <c r="N1020" s="176"/>
      <c r="O1020" s="176"/>
      <c r="P1020" s="176"/>
      <c r="Q1020" s="176"/>
      <c r="R1020" s="176"/>
      <c r="S1020" s="176"/>
      <c r="T1020" s="177"/>
      <c r="AT1020" s="171" t="s">
        <v>162</v>
      </c>
      <c r="AU1020" s="171" t="s">
        <v>82</v>
      </c>
      <c r="AV1020" s="13" t="s">
        <v>82</v>
      </c>
      <c r="AW1020" s="13" t="s">
        <v>34</v>
      </c>
      <c r="AX1020" s="13" t="s">
        <v>72</v>
      </c>
      <c r="AY1020" s="171" t="s">
        <v>150</v>
      </c>
    </row>
    <row r="1021" spans="2:51" s="13" customFormat="1" ht="11.25">
      <c r="B1021" s="170"/>
      <c r="D1021" s="166" t="s">
        <v>162</v>
      </c>
      <c r="E1021" s="171" t="s">
        <v>3</v>
      </c>
      <c r="F1021" s="172" t="s">
        <v>244</v>
      </c>
      <c r="H1021" s="173">
        <v>-5.3250000000000002</v>
      </c>
      <c r="I1021" s="174"/>
      <c r="L1021" s="170"/>
      <c r="M1021" s="175"/>
      <c r="N1021" s="176"/>
      <c r="O1021" s="176"/>
      <c r="P1021" s="176"/>
      <c r="Q1021" s="176"/>
      <c r="R1021" s="176"/>
      <c r="S1021" s="176"/>
      <c r="T1021" s="177"/>
      <c r="AT1021" s="171" t="s">
        <v>162</v>
      </c>
      <c r="AU1021" s="171" t="s">
        <v>82</v>
      </c>
      <c r="AV1021" s="13" t="s">
        <v>82</v>
      </c>
      <c r="AW1021" s="13" t="s">
        <v>34</v>
      </c>
      <c r="AX1021" s="13" t="s">
        <v>72</v>
      </c>
      <c r="AY1021" s="171" t="s">
        <v>150</v>
      </c>
    </row>
    <row r="1022" spans="2:51" s="13" customFormat="1" ht="11.25">
      <c r="B1022" s="170"/>
      <c r="D1022" s="166" t="s">
        <v>162</v>
      </c>
      <c r="E1022" s="171" t="s">
        <v>3</v>
      </c>
      <c r="F1022" s="172" t="s">
        <v>256</v>
      </c>
      <c r="H1022" s="173">
        <v>-11.76</v>
      </c>
      <c r="I1022" s="174"/>
      <c r="L1022" s="170"/>
      <c r="M1022" s="175"/>
      <c r="N1022" s="176"/>
      <c r="O1022" s="176"/>
      <c r="P1022" s="176"/>
      <c r="Q1022" s="176"/>
      <c r="R1022" s="176"/>
      <c r="S1022" s="176"/>
      <c r="T1022" s="177"/>
      <c r="AT1022" s="171" t="s">
        <v>162</v>
      </c>
      <c r="AU1022" s="171" t="s">
        <v>82</v>
      </c>
      <c r="AV1022" s="13" t="s">
        <v>82</v>
      </c>
      <c r="AW1022" s="13" t="s">
        <v>34</v>
      </c>
      <c r="AX1022" s="13" t="s">
        <v>72</v>
      </c>
      <c r="AY1022" s="171" t="s">
        <v>150</v>
      </c>
    </row>
    <row r="1023" spans="2:51" s="13" customFormat="1" ht="11.25">
      <c r="B1023" s="170"/>
      <c r="D1023" s="166" t="s">
        <v>162</v>
      </c>
      <c r="E1023" s="171" t="s">
        <v>3</v>
      </c>
      <c r="F1023" s="172" t="s">
        <v>242</v>
      </c>
      <c r="H1023" s="173">
        <v>-1.6</v>
      </c>
      <c r="I1023" s="174"/>
      <c r="L1023" s="170"/>
      <c r="M1023" s="175"/>
      <c r="N1023" s="176"/>
      <c r="O1023" s="176"/>
      <c r="P1023" s="176"/>
      <c r="Q1023" s="176"/>
      <c r="R1023" s="176"/>
      <c r="S1023" s="176"/>
      <c r="T1023" s="177"/>
      <c r="AT1023" s="171" t="s">
        <v>162</v>
      </c>
      <c r="AU1023" s="171" t="s">
        <v>82</v>
      </c>
      <c r="AV1023" s="13" t="s">
        <v>82</v>
      </c>
      <c r="AW1023" s="13" t="s">
        <v>34</v>
      </c>
      <c r="AX1023" s="13" t="s">
        <v>72</v>
      </c>
      <c r="AY1023" s="171" t="s">
        <v>150</v>
      </c>
    </row>
    <row r="1024" spans="2:51" s="13" customFormat="1" ht="11.25">
      <c r="B1024" s="170"/>
      <c r="D1024" s="166" t="s">
        <v>162</v>
      </c>
      <c r="E1024" s="171" t="s">
        <v>3</v>
      </c>
      <c r="F1024" s="172" t="s">
        <v>229</v>
      </c>
      <c r="H1024" s="173">
        <v>-2.2000000000000002</v>
      </c>
      <c r="I1024" s="174"/>
      <c r="L1024" s="170"/>
      <c r="M1024" s="175"/>
      <c r="N1024" s="176"/>
      <c r="O1024" s="176"/>
      <c r="P1024" s="176"/>
      <c r="Q1024" s="176"/>
      <c r="R1024" s="176"/>
      <c r="S1024" s="176"/>
      <c r="T1024" s="177"/>
      <c r="AT1024" s="171" t="s">
        <v>162</v>
      </c>
      <c r="AU1024" s="171" t="s">
        <v>82</v>
      </c>
      <c r="AV1024" s="13" t="s">
        <v>82</v>
      </c>
      <c r="AW1024" s="13" t="s">
        <v>34</v>
      </c>
      <c r="AX1024" s="13" t="s">
        <v>72</v>
      </c>
      <c r="AY1024" s="171" t="s">
        <v>150</v>
      </c>
    </row>
    <row r="1025" spans="2:51" s="13" customFormat="1" ht="11.25">
      <c r="B1025" s="170"/>
      <c r="D1025" s="166" t="s">
        <v>162</v>
      </c>
      <c r="E1025" s="171" t="s">
        <v>3</v>
      </c>
      <c r="F1025" s="172" t="s">
        <v>257</v>
      </c>
      <c r="H1025" s="173">
        <v>-2</v>
      </c>
      <c r="I1025" s="174"/>
      <c r="L1025" s="170"/>
      <c r="M1025" s="175"/>
      <c r="N1025" s="176"/>
      <c r="O1025" s="176"/>
      <c r="P1025" s="176"/>
      <c r="Q1025" s="176"/>
      <c r="R1025" s="176"/>
      <c r="S1025" s="176"/>
      <c r="T1025" s="177"/>
      <c r="AT1025" s="171" t="s">
        <v>162</v>
      </c>
      <c r="AU1025" s="171" t="s">
        <v>82</v>
      </c>
      <c r="AV1025" s="13" t="s">
        <v>82</v>
      </c>
      <c r="AW1025" s="13" t="s">
        <v>34</v>
      </c>
      <c r="AX1025" s="13" t="s">
        <v>72</v>
      </c>
      <c r="AY1025" s="171" t="s">
        <v>150</v>
      </c>
    </row>
    <row r="1026" spans="2:51" s="13" customFormat="1" ht="11.25">
      <c r="B1026" s="170"/>
      <c r="D1026" s="166" t="s">
        <v>162</v>
      </c>
      <c r="E1026" s="171" t="s">
        <v>3</v>
      </c>
      <c r="F1026" s="172" t="s">
        <v>258</v>
      </c>
      <c r="H1026" s="173">
        <v>-3.6</v>
      </c>
      <c r="I1026" s="174"/>
      <c r="L1026" s="170"/>
      <c r="M1026" s="175"/>
      <c r="N1026" s="176"/>
      <c r="O1026" s="176"/>
      <c r="P1026" s="176"/>
      <c r="Q1026" s="176"/>
      <c r="R1026" s="176"/>
      <c r="S1026" s="176"/>
      <c r="T1026" s="177"/>
      <c r="AT1026" s="171" t="s">
        <v>162</v>
      </c>
      <c r="AU1026" s="171" t="s">
        <v>82</v>
      </c>
      <c r="AV1026" s="13" t="s">
        <v>82</v>
      </c>
      <c r="AW1026" s="13" t="s">
        <v>34</v>
      </c>
      <c r="AX1026" s="13" t="s">
        <v>72</v>
      </c>
      <c r="AY1026" s="171" t="s">
        <v>150</v>
      </c>
    </row>
    <row r="1027" spans="2:51" s="13" customFormat="1" ht="11.25">
      <c r="B1027" s="170"/>
      <c r="D1027" s="166" t="s">
        <v>162</v>
      </c>
      <c r="E1027" s="171" t="s">
        <v>3</v>
      </c>
      <c r="F1027" s="172" t="s">
        <v>259</v>
      </c>
      <c r="H1027" s="173">
        <v>1.82</v>
      </c>
      <c r="I1027" s="174"/>
      <c r="L1027" s="170"/>
      <c r="M1027" s="175"/>
      <c r="N1027" s="176"/>
      <c r="O1027" s="176"/>
      <c r="P1027" s="176"/>
      <c r="Q1027" s="176"/>
      <c r="R1027" s="176"/>
      <c r="S1027" s="176"/>
      <c r="T1027" s="177"/>
      <c r="AT1027" s="171" t="s">
        <v>162</v>
      </c>
      <c r="AU1027" s="171" t="s">
        <v>82</v>
      </c>
      <c r="AV1027" s="13" t="s">
        <v>82</v>
      </c>
      <c r="AW1027" s="13" t="s">
        <v>34</v>
      </c>
      <c r="AX1027" s="13" t="s">
        <v>72</v>
      </c>
      <c r="AY1027" s="171" t="s">
        <v>150</v>
      </c>
    </row>
    <row r="1028" spans="2:51" s="13" customFormat="1" ht="11.25">
      <c r="B1028" s="170"/>
      <c r="D1028" s="166" t="s">
        <v>162</v>
      </c>
      <c r="E1028" s="171" t="s">
        <v>3</v>
      </c>
      <c r="F1028" s="172" t="s">
        <v>260</v>
      </c>
      <c r="H1028" s="173">
        <v>192.29</v>
      </c>
      <c r="I1028" s="174"/>
      <c r="L1028" s="170"/>
      <c r="M1028" s="175"/>
      <c r="N1028" s="176"/>
      <c r="O1028" s="176"/>
      <c r="P1028" s="176"/>
      <c r="Q1028" s="176"/>
      <c r="R1028" s="176"/>
      <c r="S1028" s="176"/>
      <c r="T1028" s="177"/>
      <c r="AT1028" s="171" t="s">
        <v>162</v>
      </c>
      <c r="AU1028" s="171" t="s">
        <v>82</v>
      </c>
      <c r="AV1028" s="13" t="s">
        <v>82</v>
      </c>
      <c r="AW1028" s="13" t="s">
        <v>34</v>
      </c>
      <c r="AX1028" s="13" t="s">
        <v>72</v>
      </c>
      <c r="AY1028" s="171" t="s">
        <v>150</v>
      </c>
    </row>
    <row r="1029" spans="2:51" s="13" customFormat="1" ht="11.25">
      <c r="B1029" s="170"/>
      <c r="D1029" s="166" t="s">
        <v>162</v>
      </c>
      <c r="E1029" s="171" t="s">
        <v>3</v>
      </c>
      <c r="F1029" s="172" t="s">
        <v>261</v>
      </c>
      <c r="H1029" s="173">
        <v>-7.2</v>
      </c>
      <c r="I1029" s="174"/>
      <c r="L1029" s="170"/>
      <c r="M1029" s="175"/>
      <c r="N1029" s="176"/>
      <c r="O1029" s="176"/>
      <c r="P1029" s="176"/>
      <c r="Q1029" s="176"/>
      <c r="R1029" s="176"/>
      <c r="S1029" s="176"/>
      <c r="T1029" s="177"/>
      <c r="AT1029" s="171" t="s">
        <v>162</v>
      </c>
      <c r="AU1029" s="171" t="s">
        <v>82</v>
      </c>
      <c r="AV1029" s="13" t="s">
        <v>82</v>
      </c>
      <c r="AW1029" s="13" t="s">
        <v>34</v>
      </c>
      <c r="AX1029" s="13" t="s">
        <v>72</v>
      </c>
      <c r="AY1029" s="171" t="s">
        <v>150</v>
      </c>
    </row>
    <row r="1030" spans="2:51" s="13" customFormat="1" ht="11.25">
      <c r="B1030" s="170"/>
      <c r="D1030" s="166" t="s">
        <v>162</v>
      </c>
      <c r="E1030" s="171" t="s">
        <v>3</v>
      </c>
      <c r="F1030" s="172" t="s">
        <v>262</v>
      </c>
      <c r="H1030" s="173">
        <v>-19.8</v>
      </c>
      <c r="I1030" s="174"/>
      <c r="L1030" s="170"/>
      <c r="M1030" s="175"/>
      <c r="N1030" s="176"/>
      <c r="O1030" s="176"/>
      <c r="P1030" s="176"/>
      <c r="Q1030" s="176"/>
      <c r="R1030" s="176"/>
      <c r="S1030" s="176"/>
      <c r="T1030" s="177"/>
      <c r="AT1030" s="171" t="s">
        <v>162</v>
      </c>
      <c r="AU1030" s="171" t="s">
        <v>82</v>
      </c>
      <c r="AV1030" s="13" t="s">
        <v>82</v>
      </c>
      <c r="AW1030" s="13" t="s">
        <v>34</v>
      </c>
      <c r="AX1030" s="13" t="s">
        <v>72</v>
      </c>
      <c r="AY1030" s="171" t="s">
        <v>150</v>
      </c>
    </row>
    <row r="1031" spans="2:51" s="13" customFormat="1" ht="11.25">
      <c r="B1031" s="170"/>
      <c r="D1031" s="166" t="s">
        <v>162</v>
      </c>
      <c r="E1031" s="171" t="s">
        <v>3</v>
      </c>
      <c r="F1031" s="172" t="s">
        <v>263</v>
      </c>
      <c r="H1031" s="173">
        <v>-3.2</v>
      </c>
      <c r="I1031" s="174"/>
      <c r="L1031" s="170"/>
      <c r="M1031" s="175"/>
      <c r="N1031" s="176"/>
      <c r="O1031" s="176"/>
      <c r="P1031" s="176"/>
      <c r="Q1031" s="176"/>
      <c r="R1031" s="176"/>
      <c r="S1031" s="176"/>
      <c r="T1031" s="177"/>
      <c r="AT1031" s="171" t="s">
        <v>162</v>
      </c>
      <c r="AU1031" s="171" t="s">
        <v>82</v>
      </c>
      <c r="AV1031" s="13" t="s">
        <v>82</v>
      </c>
      <c r="AW1031" s="13" t="s">
        <v>34</v>
      </c>
      <c r="AX1031" s="13" t="s">
        <v>72</v>
      </c>
      <c r="AY1031" s="171" t="s">
        <v>150</v>
      </c>
    </row>
    <row r="1032" spans="2:51" s="13" customFormat="1" ht="11.25">
      <c r="B1032" s="170"/>
      <c r="D1032" s="166" t="s">
        <v>162</v>
      </c>
      <c r="E1032" s="171" t="s">
        <v>3</v>
      </c>
      <c r="F1032" s="172" t="s">
        <v>264</v>
      </c>
      <c r="H1032" s="173">
        <v>-3.6</v>
      </c>
      <c r="I1032" s="174"/>
      <c r="L1032" s="170"/>
      <c r="M1032" s="175"/>
      <c r="N1032" s="176"/>
      <c r="O1032" s="176"/>
      <c r="P1032" s="176"/>
      <c r="Q1032" s="176"/>
      <c r="R1032" s="176"/>
      <c r="S1032" s="176"/>
      <c r="T1032" s="177"/>
      <c r="AT1032" s="171" t="s">
        <v>162</v>
      </c>
      <c r="AU1032" s="171" t="s">
        <v>82</v>
      </c>
      <c r="AV1032" s="13" t="s">
        <v>82</v>
      </c>
      <c r="AW1032" s="13" t="s">
        <v>34</v>
      </c>
      <c r="AX1032" s="13" t="s">
        <v>72</v>
      </c>
      <c r="AY1032" s="171" t="s">
        <v>150</v>
      </c>
    </row>
    <row r="1033" spans="2:51" s="13" customFormat="1" ht="11.25">
      <c r="B1033" s="170"/>
      <c r="D1033" s="166" t="s">
        <v>162</v>
      </c>
      <c r="E1033" s="171" t="s">
        <v>3</v>
      </c>
      <c r="F1033" s="172" t="s">
        <v>265</v>
      </c>
      <c r="H1033" s="173">
        <v>5.76</v>
      </c>
      <c r="I1033" s="174"/>
      <c r="L1033" s="170"/>
      <c r="M1033" s="175"/>
      <c r="N1033" s="176"/>
      <c r="O1033" s="176"/>
      <c r="P1033" s="176"/>
      <c r="Q1033" s="176"/>
      <c r="R1033" s="176"/>
      <c r="S1033" s="176"/>
      <c r="T1033" s="177"/>
      <c r="AT1033" s="171" t="s">
        <v>162</v>
      </c>
      <c r="AU1033" s="171" t="s">
        <v>82</v>
      </c>
      <c r="AV1033" s="13" t="s">
        <v>82</v>
      </c>
      <c r="AW1033" s="13" t="s">
        <v>34</v>
      </c>
      <c r="AX1033" s="13" t="s">
        <v>72</v>
      </c>
      <c r="AY1033" s="171" t="s">
        <v>150</v>
      </c>
    </row>
    <row r="1034" spans="2:51" s="13" customFormat="1" ht="11.25">
      <c r="B1034" s="170"/>
      <c r="D1034" s="166" t="s">
        <v>162</v>
      </c>
      <c r="E1034" s="171" t="s">
        <v>3</v>
      </c>
      <c r="F1034" s="172" t="s">
        <v>266</v>
      </c>
      <c r="H1034" s="173">
        <v>53.9</v>
      </c>
      <c r="I1034" s="174"/>
      <c r="L1034" s="170"/>
      <c r="M1034" s="175"/>
      <c r="N1034" s="176"/>
      <c r="O1034" s="176"/>
      <c r="P1034" s="176"/>
      <c r="Q1034" s="176"/>
      <c r="R1034" s="176"/>
      <c r="S1034" s="176"/>
      <c r="T1034" s="177"/>
      <c r="AT1034" s="171" t="s">
        <v>162</v>
      </c>
      <c r="AU1034" s="171" t="s">
        <v>82</v>
      </c>
      <c r="AV1034" s="13" t="s">
        <v>82</v>
      </c>
      <c r="AW1034" s="13" t="s">
        <v>34</v>
      </c>
      <c r="AX1034" s="13" t="s">
        <v>72</v>
      </c>
      <c r="AY1034" s="171" t="s">
        <v>150</v>
      </c>
    </row>
    <row r="1035" spans="2:51" s="13" customFormat="1" ht="11.25">
      <c r="B1035" s="170"/>
      <c r="D1035" s="166" t="s">
        <v>162</v>
      </c>
      <c r="E1035" s="171" t="s">
        <v>3</v>
      </c>
      <c r="F1035" s="172" t="s">
        <v>229</v>
      </c>
      <c r="H1035" s="173">
        <v>-2.2000000000000002</v>
      </c>
      <c r="I1035" s="174"/>
      <c r="L1035" s="170"/>
      <c r="M1035" s="175"/>
      <c r="N1035" s="176"/>
      <c r="O1035" s="176"/>
      <c r="P1035" s="176"/>
      <c r="Q1035" s="176"/>
      <c r="R1035" s="176"/>
      <c r="S1035" s="176"/>
      <c r="T1035" s="177"/>
      <c r="AT1035" s="171" t="s">
        <v>162</v>
      </c>
      <c r="AU1035" s="171" t="s">
        <v>82</v>
      </c>
      <c r="AV1035" s="13" t="s">
        <v>82</v>
      </c>
      <c r="AW1035" s="13" t="s">
        <v>34</v>
      </c>
      <c r="AX1035" s="13" t="s">
        <v>72</v>
      </c>
      <c r="AY1035" s="171" t="s">
        <v>150</v>
      </c>
    </row>
    <row r="1036" spans="2:51" s="13" customFormat="1" ht="11.25">
      <c r="B1036" s="170"/>
      <c r="D1036" s="166" t="s">
        <v>162</v>
      </c>
      <c r="E1036" s="171" t="s">
        <v>3</v>
      </c>
      <c r="F1036" s="172" t="s">
        <v>257</v>
      </c>
      <c r="H1036" s="173">
        <v>-2</v>
      </c>
      <c r="I1036" s="174"/>
      <c r="L1036" s="170"/>
      <c r="M1036" s="175"/>
      <c r="N1036" s="176"/>
      <c r="O1036" s="176"/>
      <c r="P1036" s="176"/>
      <c r="Q1036" s="176"/>
      <c r="R1036" s="176"/>
      <c r="S1036" s="176"/>
      <c r="T1036" s="177"/>
      <c r="AT1036" s="171" t="s">
        <v>162</v>
      </c>
      <c r="AU1036" s="171" t="s">
        <v>82</v>
      </c>
      <c r="AV1036" s="13" t="s">
        <v>82</v>
      </c>
      <c r="AW1036" s="13" t="s">
        <v>34</v>
      </c>
      <c r="AX1036" s="13" t="s">
        <v>72</v>
      </c>
      <c r="AY1036" s="171" t="s">
        <v>150</v>
      </c>
    </row>
    <row r="1037" spans="2:51" s="13" customFormat="1" ht="11.25">
      <c r="B1037" s="170"/>
      <c r="D1037" s="166" t="s">
        <v>162</v>
      </c>
      <c r="E1037" s="171" t="s">
        <v>3</v>
      </c>
      <c r="F1037" s="172" t="s">
        <v>267</v>
      </c>
      <c r="H1037" s="173">
        <v>-1.125</v>
      </c>
      <c r="I1037" s="174"/>
      <c r="L1037" s="170"/>
      <c r="M1037" s="175"/>
      <c r="N1037" s="176"/>
      <c r="O1037" s="176"/>
      <c r="P1037" s="176"/>
      <c r="Q1037" s="176"/>
      <c r="R1037" s="176"/>
      <c r="S1037" s="176"/>
      <c r="T1037" s="177"/>
      <c r="AT1037" s="171" t="s">
        <v>162</v>
      </c>
      <c r="AU1037" s="171" t="s">
        <v>82</v>
      </c>
      <c r="AV1037" s="13" t="s">
        <v>82</v>
      </c>
      <c r="AW1037" s="13" t="s">
        <v>34</v>
      </c>
      <c r="AX1037" s="13" t="s">
        <v>72</v>
      </c>
      <c r="AY1037" s="171" t="s">
        <v>150</v>
      </c>
    </row>
    <row r="1038" spans="2:51" s="13" customFormat="1" ht="11.25">
      <c r="B1038" s="170"/>
      <c r="D1038" s="166" t="s">
        <v>162</v>
      </c>
      <c r="E1038" s="171" t="s">
        <v>3</v>
      </c>
      <c r="F1038" s="172" t="s">
        <v>268</v>
      </c>
      <c r="H1038" s="173">
        <v>-4.41</v>
      </c>
      <c r="I1038" s="174"/>
      <c r="L1038" s="170"/>
      <c r="M1038" s="175"/>
      <c r="N1038" s="176"/>
      <c r="O1038" s="176"/>
      <c r="P1038" s="176"/>
      <c r="Q1038" s="176"/>
      <c r="R1038" s="176"/>
      <c r="S1038" s="176"/>
      <c r="T1038" s="177"/>
      <c r="AT1038" s="171" t="s">
        <v>162</v>
      </c>
      <c r="AU1038" s="171" t="s">
        <v>82</v>
      </c>
      <c r="AV1038" s="13" t="s">
        <v>82</v>
      </c>
      <c r="AW1038" s="13" t="s">
        <v>34</v>
      </c>
      <c r="AX1038" s="13" t="s">
        <v>72</v>
      </c>
      <c r="AY1038" s="171" t="s">
        <v>150</v>
      </c>
    </row>
    <row r="1039" spans="2:51" s="13" customFormat="1" ht="11.25">
      <c r="B1039" s="170"/>
      <c r="D1039" s="166" t="s">
        <v>162</v>
      </c>
      <c r="E1039" s="171" t="s">
        <v>3</v>
      </c>
      <c r="F1039" s="172" t="s">
        <v>269</v>
      </c>
      <c r="H1039" s="173">
        <v>2.16</v>
      </c>
      <c r="I1039" s="174"/>
      <c r="L1039" s="170"/>
      <c r="M1039" s="175"/>
      <c r="N1039" s="176"/>
      <c r="O1039" s="176"/>
      <c r="P1039" s="176"/>
      <c r="Q1039" s="176"/>
      <c r="R1039" s="176"/>
      <c r="S1039" s="176"/>
      <c r="T1039" s="177"/>
      <c r="AT1039" s="171" t="s">
        <v>162</v>
      </c>
      <c r="AU1039" s="171" t="s">
        <v>82</v>
      </c>
      <c r="AV1039" s="13" t="s">
        <v>82</v>
      </c>
      <c r="AW1039" s="13" t="s">
        <v>34</v>
      </c>
      <c r="AX1039" s="13" t="s">
        <v>72</v>
      </c>
      <c r="AY1039" s="171" t="s">
        <v>150</v>
      </c>
    </row>
    <row r="1040" spans="2:51" s="13" customFormat="1" ht="11.25">
      <c r="B1040" s="170"/>
      <c r="D1040" s="166" t="s">
        <v>162</v>
      </c>
      <c r="E1040" s="171" t="s">
        <v>3</v>
      </c>
      <c r="F1040" s="172" t="s">
        <v>270</v>
      </c>
      <c r="H1040" s="173">
        <v>65.94</v>
      </c>
      <c r="I1040" s="174"/>
      <c r="L1040" s="170"/>
      <c r="M1040" s="175"/>
      <c r="N1040" s="176"/>
      <c r="O1040" s="176"/>
      <c r="P1040" s="176"/>
      <c r="Q1040" s="176"/>
      <c r="R1040" s="176"/>
      <c r="S1040" s="176"/>
      <c r="T1040" s="177"/>
      <c r="AT1040" s="171" t="s">
        <v>162</v>
      </c>
      <c r="AU1040" s="171" t="s">
        <v>82</v>
      </c>
      <c r="AV1040" s="13" t="s">
        <v>82</v>
      </c>
      <c r="AW1040" s="13" t="s">
        <v>34</v>
      </c>
      <c r="AX1040" s="13" t="s">
        <v>72</v>
      </c>
      <c r="AY1040" s="171" t="s">
        <v>150</v>
      </c>
    </row>
    <row r="1041" spans="2:51" s="13" customFormat="1" ht="11.25">
      <c r="B1041" s="170"/>
      <c r="D1041" s="166" t="s">
        <v>162</v>
      </c>
      <c r="E1041" s="171" t="s">
        <v>3</v>
      </c>
      <c r="F1041" s="172" t="s">
        <v>229</v>
      </c>
      <c r="H1041" s="173">
        <v>-2.2000000000000002</v>
      </c>
      <c r="I1041" s="174"/>
      <c r="L1041" s="170"/>
      <c r="M1041" s="175"/>
      <c r="N1041" s="176"/>
      <c r="O1041" s="176"/>
      <c r="P1041" s="176"/>
      <c r="Q1041" s="176"/>
      <c r="R1041" s="176"/>
      <c r="S1041" s="176"/>
      <c r="T1041" s="177"/>
      <c r="AT1041" s="171" t="s">
        <v>162</v>
      </c>
      <c r="AU1041" s="171" t="s">
        <v>82</v>
      </c>
      <c r="AV1041" s="13" t="s">
        <v>82</v>
      </c>
      <c r="AW1041" s="13" t="s">
        <v>34</v>
      </c>
      <c r="AX1041" s="13" t="s">
        <v>72</v>
      </c>
      <c r="AY1041" s="171" t="s">
        <v>150</v>
      </c>
    </row>
    <row r="1042" spans="2:51" s="13" customFormat="1" ht="11.25">
      <c r="B1042" s="170"/>
      <c r="D1042" s="166" t="s">
        <v>162</v>
      </c>
      <c r="E1042" s="171" t="s">
        <v>3</v>
      </c>
      <c r="F1042" s="172" t="s">
        <v>271</v>
      </c>
      <c r="H1042" s="173">
        <v>-0.66</v>
      </c>
      <c r="I1042" s="174"/>
      <c r="L1042" s="170"/>
      <c r="M1042" s="175"/>
      <c r="N1042" s="176"/>
      <c r="O1042" s="176"/>
      <c r="P1042" s="176"/>
      <c r="Q1042" s="176"/>
      <c r="R1042" s="176"/>
      <c r="S1042" s="176"/>
      <c r="T1042" s="177"/>
      <c r="AT1042" s="171" t="s">
        <v>162</v>
      </c>
      <c r="AU1042" s="171" t="s">
        <v>82</v>
      </c>
      <c r="AV1042" s="13" t="s">
        <v>82</v>
      </c>
      <c r="AW1042" s="13" t="s">
        <v>34</v>
      </c>
      <c r="AX1042" s="13" t="s">
        <v>72</v>
      </c>
      <c r="AY1042" s="171" t="s">
        <v>150</v>
      </c>
    </row>
    <row r="1043" spans="2:51" s="13" customFormat="1" ht="11.25">
      <c r="B1043" s="170"/>
      <c r="D1043" s="166" t="s">
        <v>162</v>
      </c>
      <c r="E1043" s="171" t="s">
        <v>3</v>
      </c>
      <c r="F1043" s="172" t="s">
        <v>272</v>
      </c>
      <c r="H1043" s="173">
        <v>62.37</v>
      </c>
      <c r="I1043" s="174"/>
      <c r="L1043" s="170"/>
      <c r="M1043" s="175"/>
      <c r="N1043" s="176"/>
      <c r="O1043" s="176"/>
      <c r="P1043" s="176"/>
      <c r="Q1043" s="176"/>
      <c r="R1043" s="176"/>
      <c r="S1043" s="176"/>
      <c r="T1043" s="177"/>
      <c r="AT1043" s="171" t="s">
        <v>162</v>
      </c>
      <c r="AU1043" s="171" t="s">
        <v>82</v>
      </c>
      <c r="AV1043" s="13" t="s">
        <v>82</v>
      </c>
      <c r="AW1043" s="13" t="s">
        <v>34</v>
      </c>
      <c r="AX1043" s="13" t="s">
        <v>72</v>
      </c>
      <c r="AY1043" s="171" t="s">
        <v>150</v>
      </c>
    </row>
    <row r="1044" spans="2:51" s="13" customFormat="1" ht="11.25">
      <c r="B1044" s="170"/>
      <c r="D1044" s="166" t="s">
        <v>162</v>
      </c>
      <c r="E1044" s="171" t="s">
        <v>3</v>
      </c>
      <c r="F1044" s="172" t="s">
        <v>273</v>
      </c>
      <c r="H1044" s="173">
        <v>0.02</v>
      </c>
      <c r="I1044" s="174"/>
      <c r="L1044" s="170"/>
      <c r="M1044" s="175"/>
      <c r="N1044" s="176"/>
      <c r="O1044" s="176"/>
      <c r="P1044" s="176"/>
      <c r="Q1044" s="176"/>
      <c r="R1044" s="176"/>
      <c r="S1044" s="176"/>
      <c r="T1044" s="177"/>
      <c r="AT1044" s="171" t="s">
        <v>162</v>
      </c>
      <c r="AU1044" s="171" t="s">
        <v>82</v>
      </c>
      <c r="AV1044" s="13" t="s">
        <v>82</v>
      </c>
      <c r="AW1044" s="13" t="s">
        <v>34</v>
      </c>
      <c r="AX1044" s="13" t="s">
        <v>72</v>
      </c>
      <c r="AY1044" s="171" t="s">
        <v>150</v>
      </c>
    </row>
    <row r="1045" spans="2:51" s="13" customFormat="1" ht="11.25">
      <c r="B1045" s="170"/>
      <c r="D1045" s="166" t="s">
        <v>162</v>
      </c>
      <c r="E1045" s="171" t="s">
        <v>3</v>
      </c>
      <c r="F1045" s="172" t="s">
        <v>271</v>
      </c>
      <c r="H1045" s="173">
        <v>-0.66</v>
      </c>
      <c r="I1045" s="174"/>
      <c r="L1045" s="170"/>
      <c r="M1045" s="175"/>
      <c r="N1045" s="176"/>
      <c r="O1045" s="176"/>
      <c r="P1045" s="176"/>
      <c r="Q1045" s="176"/>
      <c r="R1045" s="176"/>
      <c r="S1045" s="176"/>
      <c r="T1045" s="177"/>
      <c r="AT1045" s="171" t="s">
        <v>162</v>
      </c>
      <c r="AU1045" s="171" t="s">
        <v>82</v>
      </c>
      <c r="AV1045" s="13" t="s">
        <v>82</v>
      </c>
      <c r="AW1045" s="13" t="s">
        <v>34</v>
      </c>
      <c r="AX1045" s="13" t="s">
        <v>72</v>
      </c>
      <c r="AY1045" s="171" t="s">
        <v>150</v>
      </c>
    </row>
    <row r="1046" spans="2:51" s="13" customFormat="1" ht="11.25">
      <c r="B1046" s="170"/>
      <c r="D1046" s="166" t="s">
        <v>162</v>
      </c>
      <c r="E1046" s="171" t="s">
        <v>3</v>
      </c>
      <c r="F1046" s="172" t="s">
        <v>272</v>
      </c>
      <c r="H1046" s="173">
        <v>62.37</v>
      </c>
      <c r="I1046" s="174"/>
      <c r="L1046" s="170"/>
      <c r="M1046" s="175"/>
      <c r="N1046" s="176"/>
      <c r="O1046" s="176"/>
      <c r="P1046" s="176"/>
      <c r="Q1046" s="176"/>
      <c r="R1046" s="176"/>
      <c r="S1046" s="176"/>
      <c r="T1046" s="177"/>
      <c r="AT1046" s="171" t="s">
        <v>162</v>
      </c>
      <c r="AU1046" s="171" t="s">
        <v>82</v>
      </c>
      <c r="AV1046" s="13" t="s">
        <v>82</v>
      </c>
      <c r="AW1046" s="13" t="s">
        <v>34</v>
      </c>
      <c r="AX1046" s="13" t="s">
        <v>72</v>
      </c>
      <c r="AY1046" s="171" t="s">
        <v>150</v>
      </c>
    </row>
    <row r="1047" spans="2:51" s="13" customFormat="1" ht="11.25">
      <c r="B1047" s="170"/>
      <c r="D1047" s="166" t="s">
        <v>162</v>
      </c>
      <c r="E1047" s="171" t="s">
        <v>3</v>
      </c>
      <c r="F1047" s="172" t="s">
        <v>274</v>
      </c>
      <c r="H1047" s="173">
        <v>-0.04</v>
      </c>
      <c r="I1047" s="174"/>
      <c r="L1047" s="170"/>
      <c r="M1047" s="175"/>
      <c r="N1047" s="176"/>
      <c r="O1047" s="176"/>
      <c r="P1047" s="176"/>
      <c r="Q1047" s="176"/>
      <c r="R1047" s="176"/>
      <c r="S1047" s="176"/>
      <c r="T1047" s="177"/>
      <c r="AT1047" s="171" t="s">
        <v>162</v>
      </c>
      <c r="AU1047" s="171" t="s">
        <v>82</v>
      </c>
      <c r="AV1047" s="13" t="s">
        <v>82</v>
      </c>
      <c r="AW1047" s="13" t="s">
        <v>34</v>
      </c>
      <c r="AX1047" s="13" t="s">
        <v>72</v>
      </c>
      <c r="AY1047" s="171" t="s">
        <v>150</v>
      </c>
    </row>
    <row r="1048" spans="2:51" s="13" customFormat="1" ht="11.25">
      <c r="B1048" s="170"/>
      <c r="D1048" s="166" t="s">
        <v>162</v>
      </c>
      <c r="E1048" s="171" t="s">
        <v>3</v>
      </c>
      <c r="F1048" s="172" t="s">
        <v>271</v>
      </c>
      <c r="H1048" s="173">
        <v>-0.66</v>
      </c>
      <c r="I1048" s="174"/>
      <c r="L1048" s="170"/>
      <c r="M1048" s="175"/>
      <c r="N1048" s="176"/>
      <c r="O1048" s="176"/>
      <c r="P1048" s="176"/>
      <c r="Q1048" s="176"/>
      <c r="R1048" s="176"/>
      <c r="S1048" s="176"/>
      <c r="T1048" s="177"/>
      <c r="AT1048" s="171" t="s">
        <v>162</v>
      </c>
      <c r="AU1048" s="171" t="s">
        <v>82</v>
      </c>
      <c r="AV1048" s="13" t="s">
        <v>82</v>
      </c>
      <c r="AW1048" s="13" t="s">
        <v>34</v>
      </c>
      <c r="AX1048" s="13" t="s">
        <v>72</v>
      </c>
      <c r="AY1048" s="171" t="s">
        <v>150</v>
      </c>
    </row>
    <row r="1049" spans="2:51" s="13" customFormat="1" ht="11.25">
      <c r="B1049" s="170"/>
      <c r="D1049" s="166" t="s">
        <v>162</v>
      </c>
      <c r="E1049" s="171" t="s">
        <v>3</v>
      </c>
      <c r="F1049" s="172" t="s">
        <v>275</v>
      </c>
      <c r="H1049" s="173">
        <v>76.510000000000005</v>
      </c>
      <c r="I1049" s="174"/>
      <c r="L1049" s="170"/>
      <c r="M1049" s="175"/>
      <c r="N1049" s="176"/>
      <c r="O1049" s="176"/>
      <c r="P1049" s="176"/>
      <c r="Q1049" s="176"/>
      <c r="R1049" s="176"/>
      <c r="S1049" s="176"/>
      <c r="T1049" s="177"/>
      <c r="AT1049" s="171" t="s">
        <v>162</v>
      </c>
      <c r="AU1049" s="171" t="s">
        <v>82</v>
      </c>
      <c r="AV1049" s="13" t="s">
        <v>82</v>
      </c>
      <c r="AW1049" s="13" t="s">
        <v>34</v>
      </c>
      <c r="AX1049" s="13" t="s">
        <v>72</v>
      </c>
      <c r="AY1049" s="171" t="s">
        <v>150</v>
      </c>
    </row>
    <row r="1050" spans="2:51" s="13" customFormat="1" ht="11.25">
      <c r="B1050" s="170"/>
      <c r="D1050" s="166" t="s">
        <v>162</v>
      </c>
      <c r="E1050" s="171" t="s">
        <v>3</v>
      </c>
      <c r="F1050" s="172" t="s">
        <v>274</v>
      </c>
      <c r="H1050" s="173">
        <v>-0.04</v>
      </c>
      <c r="I1050" s="174"/>
      <c r="L1050" s="170"/>
      <c r="M1050" s="175"/>
      <c r="N1050" s="176"/>
      <c r="O1050" s="176"/>
      <c r="P1050" s="176"/>
      <c r="Q1050" s="176"/>
      <c r="R1050" s="176"/>
      <c r="S1050" s="176"/>
      <c r="T1050" s="177"/>
      <c r="AT1050" s="171" t="s">
        <v>162</v>
      </c>
      <c r="AU1050" s="171" t="s">
        <v>82</v>
      </c>
      <c r="AV1050" s="13" t="s">
        <v>82</v>
      </c>
      <c r="AW1050" s="13" t="s">
        <v>34</v>
      </c>
      <c r="AX1050" s="13" t="s">
        <v>72</v>
      </c>
      <c r="AY1050" s="171" t="s">
        <v>150</v>
      </c>
    </row>
    <row r="1051" spans="2:51" s="13" customFormat="1" ht="11.25">
      <c r="B1051" s="170"/>
      <c r="D1051" s="166" t="s">
        <v>162</v>
      </c>
      <c r="E1051" s="171" t="s">
        <v>3</v>
      </c>
      <c r="F1051" s="172" t="s">
        <v>276</v>
      </c>
      <c r="H1051" s="173">
        <v>-1.32</v>
      </c>
      <c r="I1051" s="174"/>
      <c r="L1051" s="170"/>
      <c r="M1051" s="175"/>
      <c r="N1051" s="176"/>
      <c r="O1051" s="176"/>
      <c r="P1051" s="176"/>
      <c r="Q1051" s="176"/>
      <c r="R1051" s="176"/>
      <c r="S1051" s="176"/>
      <c r="T1051" s="177"/>
      <c r="AT1051" s="171" t="s">
        <v>162</v>
      </c>
      <c r="AU1051" s="171" t="s">
        <v>82</v>
      </c>
      <c r="AV1051" s="13" t="s">
        <v>82</v>
      </c>
      <c r="AW1051" s="13" t="s">
        <v>34</v>
      </c>
      <c r="AX1051" s="13" t="s">
        <v>72</v>
      </c>
      <c r="AY1051" s="171" t="s">
        <v>150</v>
      </c>
    </row>
    <row r="1052" spans="2:51" s="13" customFormat="1" ht="11.25">
      <c r="B1052" s="170"/>
      <c r="D1052" s="166" t="s">
        <v>162</v>
      </c>
      <c r="E1052" s="171" t="s">
        <v>3</v>
      </c>
      <c r="F1052" s="172" t="s">
        <v>277</v>
      </c>
      <c r="H1052" s="173">
        <v>77.209999999999994</v>
      </c>
      <c r="I1052" s="174"/>
      <c r="L1052" s="170"/>
      <c r="M1052" s="175"/>
      <c r="N1052" s="176"/>
      <c r="O1052" s="176"/>
      <c r="P1052" s="176"/>
      <c r="Q1052" s="176"/>
      <c r="R1052" s="176"/>
      <c r="S1052" s="176"/>
      <c r="T1052" s="177"/>
      <c r="AT1052" s="171" t="s">
        <v>162</v>
      </c>
      <c r="AU1052" s="171" t="s">
        <v>82</v>
      </c>
      <c r="AV1052" s="13" t="s">
        <v>82</v>
      </c>
      <c r="AW1052" s="13" t="s">
        <v>34</v>
      </c>
      <c r="AX1052" s="13" t="s">
        <v>72</v>
      </c>
      <c r="AY1052" s="171" t="s">
        <v>150</v>
      </c>
    </row>
    <row r="1053" spans="2:51" s="13" customFormat="1" ht="11.25">
      <c r="B1053" s="170"/>
      <c r="D1053" s="166" t="s">
        <v>162</v>
      </c>
      <c r="E1053" s="171" t="s">
        <v>3</v>
      </c>
      <c r="F1053" s="172" t="s">
        <v>274</v>
      </c>
      <c r="H1053" s="173">
        <v>-0.04</v>
      </c>
      <c r="I1053" s="174"/>
      <c r="L1053" s="170"/>
      <c r="M1053" s="175"/>
      <c r="N1053" s="176"/>
      <c r="O1053" s="176"/>
      <c r="P1053" s="176"/>
      <c r="Q1053" s="176"/>
      <c r="R1053" s="176"/>
      <c r="S1053" s="176"/>
      <c r="T1053" s="177"/>
      <c r="AT1053" s="171" t="s">
        <v>162</v>
      </c>
      <c r="AU1053" s="171" t="s">
        <v>82</v>
      </c>
      <c r="AV1053" s="13" t="s">
        <v>82</v>
      </c>
      <c r="AW1053" s="13" t="s">
        <v>34</v>
      </c>
      <c r="AX1053" s="13" t="s">
        <v>72</v>
      </c>
      <c r="AY1053" s="171" t="s">
        <v>150</v>
      </c>
    </row>
    <row r="1054" spans="2:51" s="13" customFormat="1" ht="11.25">
      <c r="B1054" s="170"/>
      <c r="D1054" s="166" t="s">
        <v>162</v>
      </c>
      <c r="E1054" s="171" t="s">
        <v>3</v>
      </c>
      <c r="F1054" s="172" t="s">
        <v>276</v>
      </c>
      <c r="H1054" s="173">
        <v>-1.32</v>
      </c>
      <c r="I1054" s="174"/>
      <c r="L1054" s="170"/>
      <c r="M1054" s="175"/>
      <c r="N1054" s="176"/>
      <c r="O1054" s="176"/>
      <c r="P1054" s="176"/>
      <c r="Q1054" s="176"/>
      <c r="R1054" s="176"/>
      <c r="S1054" s="176"/>
      <c r="T1054" s="177"/>
      <c r="AT1054" s="171" t="s">
        <v>162</v>
      </c>
      <c r="AU1054" s="171" t="s">
        <v>82</v>
      </c>
      <c r="AV1054" s="13" t="s">
        <v>82</v>
      </c>
      <c r="AW1054" s="13" t="s">
        <v>34</v>
      </c>
      <c r="AX1054" s="13" t="s">
        <v>72</v>
      </c>
      <c r="AY1054" s="171" t="s">
        <v>150</v>
      </c>
    </row>
    <row r="1055" spans="2:51" s="13" customFormat="1" ht="11.25">
      <c r="B1055" s="170"/>
      <c r="D1055" s="166" t="s">
        <v>162</v>
      </c>
      <c r="E1055" s="171" t="s">
        <v>3</v>
      </c>
      <c r="F1055" s="172" t="s">
        <v>278</v>
      </c>
      <c r="H1055" s="173">
        <v>63.07</v>
      </c>
      <c r="I1055" s="174"/>
      <c r="L1055" s="170"/>
      <c r="M1055" s="175"/>
      <c r="N1055" s="176"/>
      <c r="O1055" s="176"/>
      <c r="P1055" s="176"/>
      <c r="Q1055" s="176"/>
      <c r="R1055" s="176"/>
      <c r="S1055" s="176"/>
      <c r="T1055" s="177"/>
      <c r="AT1055" s="171" t="s">
        <v>162</v>
      </c>
      <c r="AU1055" s="171" t="s">
        <v>82</v>
      </c>
      <c r="AV1055" s="13" t="s">
        <v>82</v>
      </c>
      <c r="AW1055" s="13" t="s">
        <v>34</v>
      </c>
      <c r="AX1055" s="13" t="s">
        <v>72</v>
      </c>
      <c r="AY1055" s="171" t="s">
        <v>150</v>
      </c>
    </row>
    <row r="1056" spans="2:51" s="13" customFormat="1" ht="11.25">
      <c r="B1056" s="170"/>
      <c r="D1056" s="166" t="s">
        <v>162</v>
      </c>
      <c r="E1056" s="171" t="s">
        <v>3</v>
      </c>
      <c r="F1056" s="172" t="s">
        <v>274</v>
      </c>
      <c r="H1056" s="173">
        <v>-0.04</v>
      </c>
      <c r="I1056" s="174"/>
      <c r="L1056" s="170"/>
      <c r="M1056" s="175"/>
      <c r="N1056" s="176"/>
      <c r="O1056" s="176"/>
      <c r="P1056" s="176"/>
      <c r="Q1056" s="176"/>
      <c r="R1056" s="176"/>
      <c r="S1056" s="176"/>
      <c r="T1056" s="177"/>
      <c r="AT1056" s="171" t="s">
        <v>162</v>
      </c>
      <c r="AU1056" s="171" t="s">
        <v>82</v>
      </c>
      <c r="AV1056" s="13" t="s">
        <v>82</v>
      </c>
      <c r="AW1056" s="13" t="s">
        <v>34</v>
      </c>
      <c r="AX1056" s="13" t="s">
        <v>72</v>
      </c>
      <c r="AY1056" s="171" t="s">
        <v>150</v>
      </c>
    </row>
    <row r="1057" spans="2:51" s="13" customFormat="1" ht="11.25">
      <c r="B1057" s="170"/>
      <c r="D1057" s="166" t="s">
        <v>162</v>
      </c>
      <c r="E1057" s="171" t="s">
        <v>3</v>
      </c>
      <c r="F1057" s="172" t="s">
        <v>271</v>
      </c>
      <c r="H1057" s="173">
        <v>-0.66</v>
      </c>
      <c r="I1057" s="174"/>
      <c r="L1057" s="170"/>
      <c r="M1057" s="175"/>
      <c r="N1057" s="176"/>
      <c r="O1057" s="176"/>
      <c r="P1057" s="176"/>
      <c r="Q1057" s="176"/>
      <c r="R1057" s="176"/>
      <c r="S1057" s="176"/>
      <c r="T1057" s="177"/>
      <c r="AT1057" s="171" t="s">
        <v>162</v>
      </c>
      <c r="AU1057" s="171" t="s">
        <v>82</v>
      </c>
      <c r="AV1057" s="13" t="s">
        <v>82</v>
      </c>
      <c r="AW1057" s="13" t="s">
        <v>34</v>
      </c>
      <c r="AX1057" s="13" t="s">
        <v>72</v>
      </c>
      <c r="AY1057" s="171" t="s">
        <v>150</v>
      </c>
    </row>
    <row r="1058" spans="2:51" s="13" customFormat="1" ht="11.25">
      <c r="B1058" s="170"/>
      <c r="D1058" s="166" t="s">
        <v>162</v>
      </c>
      <c r="E1058" s="171" t="s">
        <v>3</v>
      </c>
      <c r="F1058" s="172" t="s">
        <v>229</v>
      </c>
      <c r="H1058" s="173">
        <v>-2.2000000000000002</v>
      </c>
      <c r="I1058" s="174"/>
      <c r="L1058" s="170"/>
      <c r="M1058" s="175"/>
      <c r="N1058" s="176"/>
      <c r="O1058" s="176"/>
      <c r="P1058" s="176"/>
      <c r="Q1058" s="176"/>
      <c r="R1058" s="176"/>
      <c r="S1058" s="176"/>
      <c r="T1058" s="177"/>
      <c r="AT1058" s="171" t="s">
        <v>162</v>
      </c>
      <c r="AU1058" s="171" t="s">
        <v>82</v>
      </c>
      <c r="AV1058" s="13" t="s">
        <v>82</v>
      </c>
      <c r="AW1058" s="13" t="s">
        <v>34</v>
      </c>
      <c r="AX1058" s="13" t="s">
        <v>72</v>
      </c>
      <c r="AY1058" s="171" t="s">
        <v>150</v>
      </c>
    </row>
    <row r="1059" spans="2:51" s="13" customFormat="1" ht="11.25">
      <c r="B1059" s="170"/>
      <c r="D1059" s="166" t="s">
        <v>162</v>
      </c>
      <c r="E1059" s="171" t="s">
        <v>3</v>
      </c>
      <c r="F1059" s="172" t="s">
        <v>278</v>
      </c>
      <c r="H1059" s="173">
        <v>63.07</v>
      </c>
      <c r="I1059" s="174"/>
      <c r="L1059" s="170"/>
      <c r="M1059" s="175"/>
      <c r="N1059" s="176"/>
      <c r="O1059" s="176"/>
      <c r="P1059" s="176"/>
      <c r="Q1059" s="176"/>
      <c r="R1059" s="176"/>
      <c r="S1059" s="176"/>
      <c r="T1059" s="177"/>
      <c r="AT1059" s="171" t="s">
        <v>162</v>
      </c>
      <c r="AU1059" s="171" t="s">
        <v>82</v>
      </c>
      <c r="AV1059" s="13" t="s">
        <v>82</v>
      </c>
      <c r="AW1059" s="13" t="s">
        <v>34</v>
      </c>
      <c r="AX1059" s="13" t="s">
        <v>72</v>
      </c>
      <c r="AY1059" s="171" t="s">
        <v>150</v>
      </c>
    </row>
    <row r="1060" spans="2:51" s="13" customFormat="1" ht="11.25">
      <c r="B1060" s="170"/>
      <c r="D1060" s="166" t="s">
        <v>162</v>
      </c>
      <c r="E1060" s="171" t="s">
        <v>3</v>
      </c>
      <c r="F1060" s="172" t="s">
        <v>274</v>
      </c>
      <c r="H1060" s="173">
        <v>-0.04</v>
      </c>
      <c r="I1060" s="174"/>
      <c r="L1060" s="170"/>
      <c r="M1060" s="175"/>
      <c r="N1060" s="176"/>
      <c r="O1060" s="176"/>
      <c r="P1060" s="176"/>
      <c r="Q1060" s="176"/>
      <c r="R1060" s="176"/>
      <c r="S1060" s="176"/>
      <c r="T1060" s="177"/>
      <c r="AT1060" s="171" t="s">
        <v>162</v>
      </c>
      <c r="AU1060" s="171" t="s">
        <v>82</v>
      </c>
      <c r="AV1060" s="13" t="s">
        <v>82</v>
      </c>
      <c r="AW1060" s="13" t="s">
        <v>34</v>
      </c>
      <c r="AX1060" s="13" t="s">
        <v>72</v>
      </c>
      <c r="AY1060" s="171" t="s">
        <v>150</v>
      </c>
    </row>
    <row r="1061" spans="2:51" s="13" customFormat="1" ht="11.25">
      <c r="B1061" s="170"/>
      <c r="D1061" s="166" t="s">
        <v>162</v>
      </c>
      <c r="E1061" s="171" t="s">
        <v>3</v>
      </c>
      <c r="F1061" s="172" t="s">
        <v>271</v>
      </c>
      <c r="H1061" s="173">
        <v>-0.66</v>
      </c>
      <c r="I1061" s="174"/>
      <c r="L1061" s="170"/>
      <c r="M1061" s="175"/>
      <c r="N1061" s="176"/>
      <c r="O1061" s="176"/>
      <c r="P1061" s="176"/>
      <c r="Q1061" s="176"/>
      <c r="R1061" s="176"/>
      <c r="S1061" s="176"/>
      <c r="T1061" s="177"/>
      <c r="AT1061" s="171" t="s">
        <v>162</v>
      </c>
      <c r="AU1061" s="171" t="s">
        <v>82</v>
      </c>
      <c r="AV1061" s="13" t="s">
        <v>82</v>
      </c>
      <c r="AW1061" s="13" t="s">
        <v>34</v>
      </c>
      <c r="AX1061" s="13" t="s">
        <v>72</v>
      </c>
      <c r="AY1061" s="171" t="s">
        <v>150</v>
      </c>
    </row>
    <row r="1062" spans="2:51" s="13" customFormat="1" ht="11.25">
      <c r="B1062" s="170"/>
      <c r="D1062" s="166" t="s">
        <v>162</v>
      </c>
      <c r="E1062" s="171" t="s">
        <v>3</v>
      </c>
      <c r="F1062" s="172" t="s">
        <v>306</v>
      </c>
      <c r="H1062" s="173">
        <v>-78.245000000000005</v>
      </c>
      <c r="I1062" s="174"/>
      <c r="L1062" s="170"/>
      <c r="M1062" s="175"/>
      <c r="N1062" s="176"/>
      <c r="O1062" s="176"/>
      <c r="P1062" s="176"/>
      <c r="Q1062" s="176"/>
      <c r="R1062" s="176"/>
      <c r="S1062" s="176"/>
      <c r="T1062" s="177"/>
      <c r="AT1062" s="171" t="s">
        <v>162</v>
      </c>
      <c r="AU1062" s="171" t="s">
        <v>82</v>
      </c>
      <c r="AV1062" s="13" t="s">
        <v>82</v>
      </c>
      <c r="AW1062" s="13" t="s">
        <v>34</v>
      </c>
      <c r="AX1062" s="13" t="s">
        <v>72</v>
      </c>
      <c r="AY1062" s="171" t="s">
        <v>150</v>
      </c>
    </row>
    <row r="1063" spans="2:51" s="13" customFormat="1" ht="11.25">
      <c r="B1063" s="170"/>
      <c r="D1063" s="166" t="s">
        <v>162</v>
      </c>
      <c r="E1063" s="171" t="s">
        <v>3</v>
      </c>
      <c r="F1063" s="172" t="s">
        <v>333</v>
      </c>
      <c r="H1063" s="173">
        <v>38.15</v>
      </c>
      <c r="I1063" s="174"/>
      <c r="L1063" s="170"/>
      <c r="M1063" s="175"/>
      <c r="N1063" s="176"/>
      <c r="O1063" s="176"/>
      <c r="P1063" s="176"/>
      <c r="Q1063" s="176"/>
      <c r="R1063" s="176"/>
      <c r="S1063" s="176"/>
      <c r="T1063" s="177"/>
      <c r="AT1063" s="171" t="s">
        <v>162</v>
      </c>
      <c r="AU1063" s="171" t="s">
        <v>82</v>
      </c>
      <c r="AV1063" s="13" t="s">
        <v>82</v>
      </c>
      <c r="AW1063" s="13" t="s">
        <v>34</v>
      </c>
      <c r="AX1063" s="13" t="s">
        <v>72</v>
      </c>
      <c r="AY1063" s="171" t="s">
        <v>150</v>
      </c>
    </row>
    <row r="1064" spans="2:51" s="13" customFormat="1" ht="11.25">
      <c r="B1064" s="170"/>
      <c r="D1064" s="166" t="s">
        <v>162</v>
      </c>
      <c r="E1064" s="171" t="s">
        <v>3</v>
      </c>
      <c r="F1064" s="172" t="s">
        <v>242</v>
      </c>
      <c r="H1064" s="173">
        <v>-1.6</v>
      </c>
      <c r="I1064" s="174"/>
      <c r="L1064" s="170"/>
      <c r="M1064" s="175"/>
      <c r="N1064" s="176"/>
      <c r="O1064" s="176"/>
      <c r="P1064" s="176"/>
      <c r="Q1064" s="176"/>
      <c r="R1064" s="176"/>
      <c r="S1064" s="176"/>
      <c r="T1064" s="177"/>
      <c r="AT1064" s="171" t="s">
        <v>162</v>
      </c>
      <c r="AU1064" s="171" t="s">
        <v>82</v>
      </c>
      <c r="AV1064" s="13" t="s">
        <v>82</v>
      </c>
      <c r="AW1064" s="13" t="s">
        <v>34</v>
      </c>
      <c r="AX1064" s="13" t="s">
        <v>72</v>
      </c>
      <c r="AY1064" s="171" t="s">
        <v>150</v>
      </c>
    </row>
    <row r="1065" spans="2:51" s="13" customFormat="1" ht="11.25">
      <c r="B1065" s="170"/>
      <c r="D1065" s="166" t="s">
        <v>162</v>
      </c>
      <c r="E1065" s="171" t="s">
        <v>3</v>
      </c>
      <c r="F1065" s="172" t="s">
        <v>334</v>
      </c>
      <c r="H1065" s="173">
        <v>37.659999999999997</v>
      </c>
      <c r="I1065" s="174"/>
      <c r="L1065" s="170"/>
      <c r="M1065" s="175"/>
      <c r="N1065" s="176"/>
      <c r="O1065" s="176"/>
      <c r="P1065" s="176"/>
      <c r="Q1065" s="176"/>
      <c r="R1065" s="176"/>
      <c r="S1065" s="176"/>
      <c r="T1065" s="177"/>
      <c r="AT1065" s="171" t="s">
        <v>162</v>
      </c>
      <c r="AU1065" s="171" t="s">
        <v>82</v>
      </c>
      <c r="AV1065" s="13" t="s">
        <v>82</v>
      </c>
      <c r="AW1065" s="13" t="s">
        <v>34</v>
      </c>
      <c r="AX1065" s="13" t="s">
        <v>72</v>
      </c>
      <c r="AY1065" s="171" t="s">
        <v>150</v>
      </c>
    </row>
    <row r="1066" spans="2:51" s="13" customFormat="1" ht="11.25">
      <c r="B1066" s="170"/>
      <c r="D1066" s="166" t="s">
        <v>162</v>
      </c>
      <c r="E1066" s="171" t="s">
        <v>3</v>
      </c>
      <c r="F1066" s="172" t="s">
        <v>242</v>
      </c>
      <c r="H1066" s="173">
        <v>-1.6</v>
      </c>
      <c r="I1066" s="174"/>
      <c r="L1066" s="170"/>
      <c r="M1066" s="175"/>
      <c r="N1066" s="176"/>
      <c r="O1066" s="176"/>
      <c r="P1066" s="176"/>
      <c r="Q1066" s="176"/>
      <c r="R1066" s="176"/>
      <c r="S1066" s="176"/>
      <c r="T1066" s="177"/>
      <c r="AT1066" s="171" t="s">
        <v>162</v>
      </c>
      <c r="AU1066" s="171" t="s">
        <v>82</v>
      </c>
      <c r="AV1066" s="13" t="s">
        <v>82</v>
      </c>
      <c r="AW1066" s="13" t="s">
        <v>34</v>
      </c>
      <c r="AX1066" s="13" t="s">
        <v>72</v>
      </c>
      <c r="AY1066" s="171" t="s">
        <v>150</v>
      </c>
    </row>
    <row r="1067" spans="2:51" s="13" customFormat="1" ht="11.25">
      <c r="B1067" s="170"/>
      <c r="D1067" s="166" t="s">
        <v>162</v>
      </c>
      <c r="E1067" s="171" t="s">
        <v>3</v>
      </c>
      <c r="F1067" s="172" t="s">
        <v>250</v>
      </c>
      <c r="H1067" s="173">
        <v>-1.92</v>
      </c>
      <c r="I1067" s="174"/>
      <c r="L1067" s="170"/>
      <c r="M1067" s="175"/>
      <c r="N1067" s="176"/>
      <c r="O1067" s="176"/>
      <c r="P1067" s="176"/>
      <c r="Q1067" s="176"/>
      <c r="R1067" s="176"/>
      <c r="S1067" s="176"/>
      <c r="T1067" s="177"/>
      <c r="AT1067" s="171" t="s">
        <v>162</v>
      </c>
      <c r="AU1067" s="171" t="s">
        <v>82</v>
      </c>
      <c r="AV1067" s="13" t="s">
        <v>82</v>
      </c>
      <c r="AW1067" s="13" t="s">
        <v>34</v>
      </c>
      <c r="AX1067" s="13" t="s">
        <v>72</v>
      </c>
      <c r="AY1067" s="171" t="s">
        <v>150</v>
      </c>
    </row>
    <row r="1068" spans="2:51" s="13" customFormat="1" ht="11.25">
      <c r="B1068" s="170"/>
      <c r="D1068" s="166" t="s">
        <v>162</v>
      </c>
      <c r="E1068" s="171" t="s">
        <v>3</v>
      </c>
      <c r="F1068" s="172" t="s">
        <v>335</v>
      </c>
      <c r="H1068" s="173">
        <v>23.44</v>
      </c>
      <c r="I1068" s="174"/>
      <c r="L1068" s="170"/>
      <c r="M1068" s="175"/>
      <c r="N1068" s="176"/>
      <c r="O1068" s="176"/>
      <c r="P1068" s="176"/>
      <c r="Q1068" s="176"/>
      <c r="R1068" s="176"/>
      <c r="S1068" s="176"/>
      <c r="T1068" s="177"/>
      <c r="AT1068" s="171" t="s">
        <v>162</v>
      </c>
      <c r="AU1068" s="171" t="s">
        <v>82</v>
      </c>
      <c r="AV1068" s="13" t="s">
        <v>82</v>
      </c>
      <c r="AW1068" s="13" t="s">
        <v>34</v>
      </c>
      <c r="AX1068" s="13" t="s">
        <v>72</v>
      </c>
      <c r="AY1068" s="171" t="s">
        <v>150</v>
      </c>
    </row>
    <row r="1069" spans="2:51" s="13" customFormat="1" ht="11.25">
      <c r="B1069" s="170"/>
      <c r="D1069" s="166" t="s">
        <v>162</v>
      </c>
      <c r="E1069" s="171" t="s">
        <v>3</v>
      </c>
      <c r="F1069" s="172" t="s">
        <v>336</v>
      </c>
      <c r="H1069" s="173">
        <v>21.28</v>
      </c>
      <c r="I1069" s="174"/>
      <c r="L1069" s="170"/>
      <c r="M1069" s="175"/>
      <c r="N1069" s="176"/>
      <c r="O1069" s="176"/>
      <c r="P1069" s="176"/>
      <c r="Q1069" s="176"/>
      <c r="R1069" s="176"/>
      <c r="S1069" s="176"/>
      <c r="T1069" s="177"/>
      <c r="AT1069" s="171" t="s">
        <v>162</v>
      </c>
      <c r="AU1069" s="171" t="s">
        <v>82</v>
      </c>
      <c r="AV1069" s="13" t="s">
        <v>82</v>
      </c>
      <c r="AW1069" s="13" t="s">
        <v>34</v>
      </c>
      <c r="AX1069" s="13" t="s">
        <v>72</v>
      </c>
      <c r="AY1069" s="171" t="s">
        <v>150</v>
      </c>
    </row>
    <row r="1070" spans="2:51" s="13" customFormat="1" ht="11.25">
      <c r="B1070" s="170"/>
      <c r="D1070" s="166" t="s">
        <v>162</v>
      </c>
      <c r="E1070" s="171" t="s">
        <v>3</v>
      </c>
      <c r="F1070" s="172" t="s">
        <v>337</v>
      </c>
      <c r="H1070" s="173">
        <v>15.4</v>
      </c>
      <c r="I1070" s="174"/>
      <c r="L1070" s="170"/>
      <c r="M1070" s="175"/>
      <c r="N1070" s="176"/>
      <c r="O1070" s="176"/>
      <c r="P1070" s="176"/>
      <c r="Q1070" s="176"/>
      <c r="R1070" s="176"/>
      <c r="S1070" s="176"/>
      <c r="T1070" s="177"/>
      <c r="AT1070" s="171" t="s">
        <v>162</v>
      </c>
      <c r="AU1070" s="171" t="s">
        <v>82</v>
      </c>
      <c r="AV1070" s="13" t="s">
        <v>82</v>
      </c>
      <c r="AW1070" s="13" t="s">
        <v>34</v>
      </c>
      <c r="AX1070" s="13" t="s">
        <v>72</v>
      </c>
      <c r="AY1070" s="171" t="s">
        <v>150</v>
      </c>
    </row>
    <row r="1071" spans="2:51" s="13" customFormat="1" ht="11.25">
      <c r="B1071" s="170"/>
      <c r="D1071" s="166" t="s">
        <v>162</v>
      </c>
      <c r="E1071" s="171" t="s">
        <v>3</v>
      </c>
      <c r="F1071" s="172" t="s">
        <v>338</v>
      </c>
      <c r="H1071" s="173">
        <v>10.8</v>
      </c>
      <c r="I1071" s="174"/>
      <c r="L1071" s="170"/>
      <c r="M1071" s="175"/>
      <c r="N1071" s="176"/>
      <c r="O1071" s="176"/>
      <c r="P1071" s="176"/>
      <c r="Q1071" s="176"/>
      <c r="R1071" s="176"/>
      <c r="S1071" s="176"/>
      <c r="T1071" s="177"/>
      <c r="AT1071" s="171" t="s">
        <v>162</v>
      </c>
      <c r="AU1071" s="171" t="s">
        <v>82</v>
      </c>
      <c r="AV1071" s="13" t="s">
        <v>82</v>
      </c>
      <c r="AW1071" s="13" t="s">
        <v>34</v>
      </c>
      <c r="AX1071" s="13" t="s">
        <v>72</v>
      </c>
      <c r="AY1071" s="171" t="s">
        <v>150</v>
      </c>
    </row>
    <row r="1072" spans="2:51" s="13" customFormat="1" ht="11.25">
      <c r="B1072" s="170"/>
      <c r="D1072" s="166" t="s">
        <v>162</v>
      </c>
      <c r="E1072" s="171" t="s">
        <v>3</v>
      </c>
      <c r="F1072" s="172" t="s">
        <v>339</v>
      </c>
      <c r="H1072" s="173">
        <v>14.64</v>
      </c>
      <c r="I1072" s="174"/>
      <c r="L1072" s="170"/>
      <c r="M1072" s="175"/>
      <c r="N1072" s="176"/>
      <c r="O1072" s="176"/>
      <c r="P1072" s="176"/>
      <c r="Q1072" s="176"/>
      <c r="R1072" s="176"/>
      <c r="S1072" s="176"/>
      <c r="T1072" s="177"/>
      <c r="AT1072" s="171" t="s">
        <v>162</v>
      </c>
      <c r="AU1072" s="171" t="s">
        <v>82</v>
      </c>
      <c r="AV1072" s="13" t="s">
        <v>82</v>
      </c>
      <c r="AW1072" s="13" t="s">
        <v>34</v>
      </c>
      <c r="AX1072" s="13" t="s">
        <v>72</v>
      </c>
      <c r="AY1072" s="171" t="s">
        <v>150</v>
      </c>
    </row>
    <row r="1073" spans="1:65" s="13" customFormat="1" ht="11.25">
      <c r="B1073" s="170"/>
      <c r="D1073" s="166" t="s">
        <v>162</v>
      </c>
      <c r="E1073" s="171" t="s">
        <v>3</v>
      </c>
      <c r="F1073" s="172" t="s">
        <v>340</v>
      </c>
      <c r="H1073" s="173">
        <v>11.4</v>
      </c>
      <c r="I1073" s="174"/>
      <c r="L1073" s="170"/>
      <c r="M1073" s="175"/>
      <c r="N1073" s="176"/>
      <c r="O1073" s="176"/>
      <c r="P1073" s="176"/>
      <c r="Q1073" s="176"/>
      <c r="R1073" s="176"/>
      <c r="S1073" s="176"/>
      <c r="T1073" s="177"/>
      <c r="AT1073" s="171" t="s">
        <v>162</v>
      </c>
      <c r="AU1073" s="171" t="s">
        <v>82</v>
      </c>
      <c r="AV1073" s="13" t="s">
        <v>82</v>
      </c>
      <c r="AW1073" s="13" t="s">
        <v>34</v>
      </c>
      <c r="AX1073" s="13" t="s">
        <v>72</v>
      </c>
      <c r="AY1073" s="171" t="s">
        <v>150</v>
      </c>
    </row>
    <row r="1074" spans="1:65" s="13" customFormat="1" ht="11.25">
      <c r="B1074" s="170"/>
      <c r="D1074" s="166" t="s">
        <v>162</v>
      </c>
      <c r="E1074" s="171" t="s">
        <v>3</v>
      </c>
      <c r="F1074" s="172" t="s">
        <v>341</v>
      </c>
      <c r="H1074" s="173">
        <v>14.4</v>
      </c>
      <c r="I1074" s="174"/>
      <c r="L1074" s="170"/>
      <c r="M1074" s="175"/>
      <c r="N1074" s="176"/>
      <c r="O1074" s="176"/>
      <c r="P1074" s="176"/>
      <c r="Q1074" s="176"/>
      <c r="R1074" s="176"/>
      <c r="S1074" s="176"/>
      <c r="T1074" s="177"/>
      <c r="AT1074" s="171" t="s">
        <v>162</v>
      </c>
      <c r="AU1074" s="171" t="s">
        <v>82</v>
      </c>
      <c r="AV1074" s="13" t="s">
        <v>82</v>
      </c>
      <c r="AW1074" s="13" t="s">
        <v>34</v>
      </c>
      <c r="AX1074" s="13" t="s">
        <v>72</v>
      </c>
      <c r="AY1074" s="171" t="s">
        <v>150</v>
      </c>
    </row>
    <row r="1075" spans="1:65" s="13" customFormat="1" ht="11.25">
      <c r="B1075" s="170"/>
      <c r="D1075" s="166" t="s">
        <v>162</v>
      </c>
      <c r="E1075" s="171" t="s">
        <v>3</v>
      </c>
      <c r="F1075" s="172" t="s">
        <v>342</v>
      </c>
      <c r="H1075" s="173">
        <v>16.8</v>
      </c>
      <c r="I1075" s="174"/>
      <c r="L1075" s="170"/>
      <c r="M1075" s="175"/>
      <c r="N1075" s="176"/>
      <c r="O1075" s="176"/>
      <c r="P1075" s="176"/>
      <c r="Q1075" s="176"/>
      <c r="R1075" s="176"/>
      <c r="S1075" s="176"/>
      <c r="T1075" s="177"/>
      <c r="AT1075" s="171" t="s">
        <v>162</v>
      </c>
      <c r="AU1075" s="171" t="s">
        <v>82</v>
      </c>
      <c r="AV1075" s="13" t="s">
        <v>82</v>
      </c>
      <c r="AW1075" s="13" t="s">
        <v>34</v>
      </c>
      <c r="AX1075" s="13" t="s">
        <v>72</v>
      </c>
      <c r="AY1075" s="171" t="s">
        <v>150</v>
      </c>
    </row>
    <row r="1076" spans="1:65" s="13" customFormat="1" ht="11.25">
      <c r="B1076" s="170"/>
      <c r="D1076" s="166" t="s">
        <v>162</v>
      </c>
      <c r="E1076" s="171" t="s">
        <v>3</v>
      </c>
      <c r="F1076" s="172" t="s">
        <v>343</v>
      </c>
      <c r="H1076" s="173">
        <v>25.6</v>
      </c>
      <c r="I1076" s="174"/>
      <c r="L1076" s="170"/>
      <c r="M1076" s="175"/>
      <c r="N1076" s="176"/>
      <c r="O1076" s="176"/>
      <c r="P1076" s="176"/>
      <c r="Q1076" s="176"/>
      <c r="R1076" s="176"/>
      <c r="S1076" s="176"/>
      <c r="T1076" s="177"/>
      <c r="AT1076" s="171" t="s">
        <v>162</v>
      </c>
      <c r="AU1076" s="171" t="s">
        <v>82</v>
      </c>
      <c r="AV1076" s="13" t="s">
        <v>82</v>
      </c>
      <c r="AW1076" s="13" t="s">
        <v>34</v>
      </c>
      <c r="AX1076" s="13" t="s">
        <v>72</v>
      </c>
      <c r="AY1076" s="171" t="s">
        <v>150</v>
      </c>
    </row>
    <row r="1077" spans="1:65" s="13" customFormat="1" ht="11.25">
      <c r="B1077" s="170"/>
      <c r="D1077" s="166" t="s">
        <v>162</v>
      </c>
      <c r="E1077" s="171" t="s">
        <v>3</v>
      </c>
      <c r="F1077" s="172" t="s">
        <v>344</v>
      </c>
      <c r="H1077" s="173">
        <v>66.709999999999994</v>
      </c>
      <c r="I1077" s="174"/>
      <c r="L1077" s="170"/>
      <c r="M1077" s="175"/>
      <c r="N1077" s="176"/>
      <c r="O1077" s="176"/>
      <c r="P1077" s="176"/>
      <c r="Q1077" s="176"/>
      <c r="R1077" s="176"/>
      <c r="S1077" s="176"/>
      <c r="T1077" s="177"/>
      <c r="AT1077" s="171" t="s">
        <v>162</v>
      </c>
      <c r="AU1077" s="171" t="s">
        <v>82</v>
      </c>
      <c r="AV1077" s="13" t="s">
        <v>82</v>
      </c>
      <c r="AW1077" s="13" t="s">
        <v>34</v>
      </c>
      <c r="AX1077" s="13" t="s">
        <v>72</v>
      </c>
      <c r="AY1077" s="171" t="s">
        <v>150</v>
      </c>
    </row>
    <row r="1078" spans="1:65" s="13" customFormat="1" ht="11.25">
      <c r="B1078" s="170"/>
      <c r="D1078" s="166" t="s">
        <v>162</v>
      </c>
      <c r="E1078" s="171" t="s">
        <v>3</v>
      </c>
      <c r="F1078" s="172" t="s">
        <v>229</v>
      </c>
      <c r="H1078" s="173">
        <v>-2.2000000000000002</v>
      </c>
      <c r="I1078" s="174"/>
      <c r="L1078" s="170"/>
      <c r="M1078" s="175"/>
      <c r="N1078" s="176"/>
      <c r="O1078" s="176"/>
      <c r="P1078" s="176"/>
      <c r="Q1078" s="176"/>
      <c r="R1078" s="176"/>
      <c r="S1078" s="176"/>
      <c r="T1078" s="177"/>
      <c r="AT1078" s="171" t="s">
        <v>162</v>
      </c>
      <c r="AU1078" s="171" t="s">
        <v>82</v>
      </c>
      <c r="AV1078" s="13" t="s">
        <v>82</v>
      </c>
      <c r="AW1078" s="13" t="s">
        <v>34</v>
      </c>
      <c r="AX1078" s="13" t="s">
        <v>72</v>
      </c>
      <c r="AY1078" s="171" t="s">
        <v>150</v>
      </c>
    </row>
    <row r="1079" spans="1:65" s="13" customFormat="1" ht="11.25">
      <c r="B1079" s="170"/>
      <c r="D1079" s="166" t="s">
        <v>162</v>
      </c>
      <c r="E1079" s="171" t="s">
        <v>3</v>
      </c>
      <c r="F1079" s="172" t="s">
        <v>276</v>
      </c>
      <c r="H1079" s="173">
        <v>-1.32</v>
      </c>
      <c r="I1079" s="174"/>
      <c r="L1079" s="170"/>
      <c r="M1079" s="175"/>
      <c r="N1079" s="176"/>
      <c r="O1079" s="176"/>
      <c r="P1079" s="176"/>
      <c r="Q1079" s="176"/>
      <c r="R1079" s="176"/>
      <c r="S1079" s="176"/>
      <c r="T1079" s="177"/>
      <c r="AT1079" s="171" t="s">
        <v>162</v>
      </c>
      <c r="AU1079" s="171" t="s">
        <v>82</v>
      </c>
      <c r="AV1079" s="13" t="s">
        <v>82</v>
      </c>
      <c r="AW1079" s="13" t="s">
        <v>34</v>
      </c>
      <c r="AX1079" s="13" t="s">
        <v>72</v>
      </c>
      <c r="AY1079" s="171" t="s">
        <v>150</v>
      </c>
    </row>
    <row r="1080" spans="1:65" s="14" customFormat="1" ht="11.25">
      <c r="B1080" s="188"/>
      <c r="D1080" s="166" t="s">
        <v>162</v>
      </c>
      <c r="E1080" s="189" t="s">
        <v>3</v>
      </c>
      <c r="F1080" s="190" t="s">
        <v>181</v>
      </c>
      <c r="H1080" s="191">
        <v>1644.2229999999997</v>
      </c>
      <c r="I1080" s="192"/>
      <c r="L1080" s="188"/>
      <c r="M1080" s="193"/>
      <c r="N1080" s="194"/>
      <c r="O1080" s="194"/>
      <c r="P1080" s="194"/>
      <c r="Q1080" s="194"/>
      <c r="R1080" s="194"/>
      <c r="S1080" s="194"/>
      <c r="T1080" s="195"/>
      <c r="AT1080" s="189" t="s">
        <v>162</v>
      </c>
      <c r="AU1080" s="189" t="s">
        <v>82</v>
      </c>
      <c r="AV1080" s="14" t="s">
        <v>158</v>
      </c>
      <c r="AW1080" s="14" t="s">
        <v>34</v>
      </c>
      <c r="AX1080" s="14" t="s">
        <v>80</v>
      </c>
      <c r="AY1080" s="189" t="s">
        <v>150</v>
      </c>
    </row>
    <row r="1081" spans="1:65" s="2" customFormat="1" ht="36" customHeight="1">
      <c r="A1081" s="33"/>
      <c r="B1081" s="152"/>
      <c r="C1081" s="153" t="s">
        <v>1024</v>
      </c>
      <c r="D1081" s="153" t="s">
        <v>153</v>
      </c>
      <c r="E1081" s="154" t="s">
        <v>1025</v>
      </c>
      <c r="F1081" s="155" t="s">
        <v>1026</v>
      </c>
      <c r="G1081" s="156" t="s">
        <v>200</v>
      </c>
      <c r="H1081" s="157">
        <v>16.5</v>
      </c>
      <c r="I1081" s="158"/>
      <c r="J1081" s="159">
        <f>ROUND(I1081*H1081,2)</f>
        <v>0</v>
      </c>
      <c r="K1081" s="155" t="s">
        <v>157</v>
      </c>
      <c r="L1081" s="34"/>
      <c r="M1081" s="160" t="s">
        <v>3</v>
      </c>
      <c r="N1081" s="161" t="s">
        <v>43</v>
      </c>
      <c r="O1081" s="54"/>
      <c r="P1081" s="162">
        <f>O1081*H1081</f>
        <v>0</v>
      </c>
      <c r="Q1081" s="162">
        <v>2.5999999999999998E-4</v>
      </c>
      <c r="R1081" s="162">
        <f>Q1081*H1081</f>
        <v>4.2899999999999995E-3</v>
      </c>
      <c r="S1081" s="162">
        <v>0</v>
      </c>
      <c r="T1081" s="163">
        <f>S1081*H1081</f>
        <v>0</v>
      </c>
      <c r="U1081" s="33"/>
      <c r="V1081" s="33"/>
      <c r="W1081" s="33"/>
      <c r="X1081" s="33"/>
      <c r="Y1081" s="33"/>
      <c r="Z1081" s="33"/>
      <c r="AA1081" s="33"/>
      <c r="AB1081" s="33"/>
      <c r="AC1081" s="33"/>
      <c r="AD1081" s="33"/>
      <c r="AE1081" s="33"/>
      <c r="AR1081" s="164" t="s">
        <v>302</v>
      </c>
      <c r="AT1081" s="164" t="s">
        <v>153</v>
      </c>
      <c r="AU1081" s="164" t="s">
        <v>82</v>
      </c>
      <c r="AY1081" s="18" t="s">
        <v>150</v>
      </c>
      <c r="BE1081" s="165">
        <f>IF(N1081="základní",J1081,0)</f>
        <v>0</v>
      </c>
      <c r="BF1081" s="165">
        <f>IF(N1081="snížená",J1081,0)</f>
        <v>0</v>
      </c>
      <c r="BG1081" s="165">
        <f>IF(N1081="zákl. přenesená",J1081,0)</f>
        <v>0</v>
      </c>
      <c r="BH1081" s="165">
        <f>IF(N1081="sníž. přenesená",J1081,0)</f>
        <v>0</v>
      </c>
      <c r="BI1081" s="165">
        <f>IF(N1081="nulová",J1081,0)</f>
        <v>0</v>
      </c>
      <c r="BJ1081" s="18" t="s">
        <v>80</v>
      </c>
      <c r="BK1081" s="165">
        <f>ROUND(I1081*H1081,2)</f>
        <v>0</v>
      </c>
      <c r="BL1081" s="18" t="s">
        <v>302</v>
      </c>
      <c r="BM1081" s="164" t="s">
        <v>1027</v>
      </c>
    </row>
    <row r="1082" spans="1:65" s="13" customFormat="1" ht="11.25">
      <c r="B1082" s="170"/>
      <c r="D1082" s="166" t="s">
        <v>162</v>
      </c>
      <c r="E1082" s="171" t="s">
        <v>3</v>
      </c>
      <c r="F1082" s="172" t="s">
        <v>635</v>
      </c>
      <c r="H1082" s="173">
        <v>16.5</v>
      </c>
      <c r="I1082" s="174"/>
      <c r="L1082" s="170"/>
      <c r="M1082" s="175"/>
      <c r="N1082" s="176"/>
      <c r="O1082" s="176"/>
      <c r="P1082" s="176"/>
      <c r="Q1082" s="176"/>
      <c r="R1082" s="176"/>
      <c r="S1082" s="176"/>
      <c r="T1082" s="177"/>
      <c r="AT1082" s="171" t="s">
        <v>162</v>
      </c>
      <c r="AU1082" s="171" t="s">
        <v>82</v>
      </c>
      <c r="AV1082" s="13" t="s">
        <v>82</v>
      </c>
      <c r="AW1082" s="13" t="s">
        <v>34</v>
      </c>
      <c r="AX1082" s="13" t="s">
        <v>80</v>
      </c>
      <c r="AY1082" s="171" t="s">
        <v>150</v>
      </c>
    </row>
    <row r="1083" spans="1:65" s="2" customFormat="1" ht="36" customHeight="1">
      <c r="A1083" s="33"/>
      <c r="B1083" s="152"/>
      <c r="C1083" s="153" t="s">
        <v>1028</v>
      </c>
      <c r="D1083" s="153" t="s">
        <v>153</v>
      </c>
      <c r="E1083" s="154" t="s">
        <v>1029</v>
      </c>
      <c r="F1083" s="155" t="s">
        <v>1030</v>
      </c>
      <c r="G1083" s="156" t="s">
        <v>200</v>
      </c>
      <c r="H1083" s="157">
        <v>904.06299999999999</v>
      </c>
      <c r="I1083" s="158"/>
      <c r="J1083" s="159">
        <f>ROUND(I1083*H1083,2)</f>
        <v>0</v>
      </c>
      <c r="K1083" s="155" t="s">
        <v>157</v>
      </c>
      <c r="L1083" s="34"/>
      <c r="M1083" s="160" t="s">
        <v>3</v>
      </c>
      <c r="N1083" s="161" t="s">
        <v>43</v>
      </c>
      <c r="O1083" s="54"/>
      <c r="P1083" s="162">
        <f>O1083*H1083</f>
        <v>0</v>
      </c>
      <c r="Q1083" s="162">
        <v>2.9E-4</v>
      </c>
      <c r="R1083" s="162">
        <f>Q1083*H1083</f>
        <v>0.26217826999999999</v>
      </c>
      <c r="S1083" s="162">
        <v>0</v>
      </c>
      <c r="T1083" s="163">
        <f>S1083*H1083</f>
        <v>0</v>
      </c>
      <c r="U1083" s="33"/>
      <c r="V1083" s="33"/>
      <c r="W1083" s="33"/>
      <c r="X1083" s="33"/>
      <c r="Y1083" s="33"/>
      <c r="Z1083" s="33"/>
      <c r="AA1083" s="33"/>
      <c r="AB1083" s="33"/>
      <c r="AC1083" s="33"/>
      <c r="AD1083" s="33"/>
      <c r="AE1083" s="33"/>
      <c r="AR1083" s="164" t="s">
        <v>302</v>
      </c>
      <c r="AT1083" s="164" t="s">
        <v>153</v>
      </c>
      <c r="AU1083" s="164" t="s">
        <v>82</v>
      </c>
      <c r="AY1083" s="18" t="s">
        <v>150</v>
      </c>
      <c r="BE1083" s="165">
        <f>IF(N1083="základní",J1083,0)</f>
        <v>0</v>
      </c>
      <c r="BF1083" s="165">
        <f>IF(N1083="snížená",J1083,0)</f>
        <v>0</v>
      </c>
      <c r="BG1083" s="165">
        <f>IF(N1083="zákl. přenesená",J1083,0)</f>
        <v>0</v>
      </c>
      <c r="BH1083" s="165">
        <f>IF(N1083="sníž. přenesená",J1083,0)</f>
        <v>0</v>
      </c>
      <c r="BI1083" s="165">
        <f>IF(N1083="nulová",J1083,0)</f>
        <v>0</v>
      </c>
      <c r="BJ1083" s="18" t="s">
        <v>80</v>
      </c>
      <c r="BK1083" s="165">
        <f>ROUND(I1083*H1083,2)</f>
        <v>0</v>
      </c>
      <c r="BL1083" s="18" t="s">
        <v>302</v>
      </c>
      <c r="BM1083" s="164" t="s">
        <v>1031</v>
      </c>
    </row>
    <row r="1084" spans="1:65" s="13" customFormat="1" ht="11.25">
      <c r="B1084" s="170"/>
      <c r="D1084" s="166" t="s">
        <v>162</v>
      </c>
      <c r="E1084" s="171" t="s">
        <v>3</v>
      </c>
      <c r="F1084" s="172" t="s">
        <v>1032</v>
      </c>
      <c r="H1084" s="173">
        <v>904.06299999999999</v>
      </c>
      <c r="I1084" s="174"/>
      <c r="L1084" s="170"/>
      <c r="M1084" s="175"/>
      <c r="N1084" s="176"/>
      <c r="O1084" s="176"/>
      <c r="P1084" s="176"/>
      <c r="Q1084" s="176"/>
      <c r="R1084" s="176"/>
      <c r="S1084" s="176"/>
      <c r="T1084" s="177"/>
      <c r="AT1084" s="171" t="s">
        <v>162</v>
      </c>
      <c r="AU1084" s="171" t="s">
        <v>82</v>
      </c>
      <c r="AV1084" s="13" t="s">
        <v>82</v>
      </c>
      <c r="AW1084" s="13" t="s">
        <v>34</v>
      </c>
      <c r="AX1084" s="13" t="s">
        <v>80</v>
      </c>
      <c r="AY1084" s="171" t="s">
        <v>150</v>
      </c>
    </row>
    <row r="1085" spans="1:65" s="2" customFormat="1" ht="36" customHeight="1">
      <c r="A1085" s="33"/>
      <c r="B1085" s="152"/>
      <c r="C1085" s="153" t="s">
        <v>1033</v>
      </c>
      <c r="D1085" s="153" t="s">
        <v>153</v>
      </c>
      <c r="E1085" s="154" t="s">
        <v>1034</v>
      </c>
      <c r="F1085" s="155" t="s">
        <v>1035</v>
      </c>
      <c r="G1085" s="156" t="s">
        <v>200</v>
      </c>
      <c r="H1085" s="157">
        <v>904.06299999999999</v>
      </c>
      <c r="I1085" s="158"/>
      <c r="J1085" s="159">
        <f>ROUND(I1085*H1085,2)</f>
        <v>0</v>
      </c>
      <c r="K1085" s="155" t="s">
        <v>157</v>
      </c>
      <c r="L1085" s="34"/>
      <c r="M1085" s="160" t="s">
        <v>3</v>
      </c>
      <c r="N1085" s="161" t="s">
        <v>43</v>
      </c>
      <c r="O1085" s="54"/>
      <c r="P1085" s="162">
        <f>O1085*H1085</f>
        <v>0</v>
      </c>
      <c r="Q1085" s="162">
        <v>1.0000000000000001E-5</v>
      </c>
      <c r="R1085" s="162">
        <f>Q1085*H1085</f>
        <v>9.0406300000000009E-3</v>
      </c>
      <c r="S1085" s="162">
        <v>0</v>
      </c>
      <c r="T1085" s="163">
        <f>S1085*H1085</f>
        <v>0</v>
      </c>
      <c r="U1085" s="33"/>
      <c r="V1085" s="33"/>
      <c r="W1085" s="33"/>
      <c r="X1085" s="33"/>
      <c r="Y1085" s="33"/>
      <c r="Z1085" s="33"/>
      <c r="AA1085" s="33"/>
      <c r="AB1085" s="33"/>
      <c r="AC1085" s="33"/>
      <c r="AD1085" s="33"/>
      <c r="AE1085" s="33"/>
      <c r="AR1085" s="164" t="s">
        <v>302</v>
      </c>
      <c r="AT1085" s="164" t="s">
        <v>153</v>
      </c>
      <c r="AU1085" s="164" t="s">
        <v>82</v>
      </c>
      <c r="AY1085" s="18" t="s">
        <v>150</v>
      </c>
      <c r="BE1085" s="165">
        <f>IF(N1085="základní",J1085,0)</f>
        <v>0</v>
      </c>
      <c r="BF1085" s="165">
        <f>IF(N1085="snížená",J1085,0)</f>
        <v>0</v>
      </c>
      <c r="BG1085" s="165">
        <f>IF(N1085="zákl. přenesená",J1085,0)</f>
        <v>0</v>
      </c>
      <c r="BH1085" s="165">
        <f>IF(N1085="sníž. přenesená",J1085,0)</f>
        <v>0</v>
      </c>
      <c r="BI1085" s="165">
        <f>IF(N1085="nulová",J1085,0)</f>
        <v>0</v>
      </c>
      <c r="BJ1085" s="18" t="s">
        <v>80</v>
      </c>
      <c r="BK1085" s="165">
        <f>ROUND(I1085*H1085,2)</f>
        <v>0</v>
      </c>
      <c r="BL1085" s="18" t="s">
        <v>302</v>
      </c>
      <c r="BM1085" s="164" t="s">
        <v>1036</v>
      </c>
    </row>
    <row r="1086" spans="1:65" s="2" customFormat="1" ht="16.5" customHeight="1">
      <c r="A1086" s="33"/>
      <c r="B1086" s="152"/>
      <c r="C1086" s="153" t="s">
        <v>1037</v>
      </c>
      <c r="D1086" s="153" t="s">
        <v>153</v>
      </c>
      <c r="E1086" s="154" t="s">
        <v>1038</v>
      </c>
      <c r="F1086" s="155" t="s">
        <v>1039</v>
      </c>
      <c r="G1086" s="156" t="s">
        <v>200</v>
      </c>
      <c r="H1086" s="157">
        <v>740.16</v>
      </c>
      <c r="I1086" s="158"/>
      <c r="J1086" s="159">
        <f>ROUND(I1086*H1086,2)</f>
        <v>0</v>
      </c>
      <c r="K1086" s="155" t="s">
        <v>3</v>
      </c>
      <c r="L1086" s="34"/>
      <c r="M1086" s="160" t="s">
        <v>3</v>
      </c>
      <c r="N1086" s="161" t="s">
        <v>43</v>
      </c>
      <c r="O1086" s="54"/>
      <c r="P1086" s="162">
        <f>O1086*H1086</f>
        <v>0</v>
      </c>
      <c r="Q1086" s="162">
        <v>0</v>
      </c>
      <c r="R1086" s="162">
        <f>Q1086*H1086</f>
        <v>0</v>
      </c>
      <c r="S1086" s="162">
        <v>0</v>
      </c>
      <c r="T1086" s="163">
        <f>S1086*H1086</f>
        <v>0</v>
      </c>
      <c r="U1086" s="33"/>
      <c r="V1086" s="33"/>
      <c r="W1086" s="33"/>
      <c r="X1086" s="33"/>
      <c r="Y1086" s="33"/>
      <c r="Z1086" s="33"/>
      <c r="AA1086" s="33"/>
      <c r="AB1086" s="33"/>
      <c r="AC1086" s="33"/>
      <c r="AD1086" s="33"/>
      <c r="AE1086" s="33"/>
      <c r="AR1086" s="164" t="s">
        <v>302</v>
      </c>
      <c r="AT1086" s="164" t="s">
        <v>153</v>
      </c>
      <c r="AU1086" s="164" t="s">
        <v>82</v>
      </c>
      <c r="AY1086" s="18" t="s">
        <v>150</v>
      </c>
      <c r="BE1086" s="165">
        <f>IF(N1086="základní",J1086,0)</f>
        <v>0</v>
      </c>
      <c r="BF1086" s="165">
        <f>IF(N1086="snížená",J1086,0)</f>
        <v>0</v>
      </c>
      <c r="BG1086" s="165">
        <f>IF(N1086="zákl. přenesená",J1086,0)</f>
        <v>0</v>
      </c>
      <c r="BH1086" s="165">
        <f>IF(N1086="sníž. přenesená",J1086,0)</f>
        <v>0</v>
      </c>
      <c r="BI1086" s="165">
        <f>IF(N1086="nulová",J1086,0)</f>
        <v>0</v>
      </c>
      <c r="BJ1086" s="18" t="s">
        <v>80</v>
      </c>
      <c r="BK1086" s="165">
        <f>ROUND(I1086*H1086,2)</f>
        <v>0</v>
      </c>
      <c r="BL1086" s="18" t="s">
        <v>302</v>
      </c>
      <c r="BM1086" s="164" t="s">
        <v>1040</v>
      </c>
    </row>
    <row r="1087" spans="1:65" s="13" customFormat="1" ht="11.25">
      <c r="B1087" s="170"/>
      <c r="D1087" s="166" t="s">
        <v>162</v>
      </c>
      <c r="E1087" s="171" t="s">
        <v>3</v>
      </c>
      <c r="F1087" s="172" t="s">
        <v>1041</v>
      </c>
      <c r="H1087" s="173">
        <v>35.4</v>
      </c>
      <c r="I1087" s="174"/>
      <c r="L1087" s="170"/>
      <c r="M1087" s="175"/>
      <c r="N1087" s="176"/>
      <c r="O1087" s="176"/>
      <c r="P1087" s="176"/>
      <c r="Q1087" s="176"/>
      <c r="R1087" s="176"/>
      <c r="S1087" s="176"/>
      <c r="T1087" s="177"/>
      <c r="AT1087" s="171" t="s">
        <v>162</v>
      </c>
      <c r="AU1087" s="171" t="s">
        <v>82</v>
      </c>
      <c r="AV1087" s="13" t="s">
        <v>82</v>
      </c>
      <c r="AW1087" s="13" t="s">
        <v>34</v>
      </c>
      <c r="AX1087" s="13" t="s">
        <v>72</v>
      </c>
      <c r="AY1087" s="171" t="s">
        <v>150</v>
      </c>
    </row>
    <row r="1088" spans="1:65" s="13" customFormat="1" ht="11.25">
      <c r="B1088" s="170"/>
      <c r="D1088" s="166" t="s">
        <v>162</v>
      </c>
      <c r="E1088" s="171" t="s">
        <v>3</v>
      </c>
      <c r="F1088" s="172" t="s">
        <v>1042</v>
      </c>
      <c r="H1088" s="173">
        <v>40.200000000000003</v>
      </c>
      <c r="I1088" s="174"/>
      <c r="L1088" s="170"/>
      <c r="M1088" s="175"/>
      <c r="N1088" s="176"/>
      <c r="O1088" s="176"/>
      <c r="P1088" s="176"/>
      <c r="Q1088" s="176"/>
      <c r="R1088" s="176"/>
      <c r="S1088" s="176"/>
      <c r="T1088" s="177"/>
      <c r="AT1088" s="171" t="s">
        <v>162</v>
      </c>
      <c r="AU1088" s="171" t="s">
        <v>82</v>
      </c>
      <c r="AV1088" s="13" t="s">
        <v>82</v>
      </c>
      <c r="AW1088" s="13" t="s">
        <v>34</v>
      </c>
      <c r="AX1088" s="13" t="s">
        <v>72</v>
      </c>
      <c r="AY1088" s="171" t="s">
        <v>150</v>
      </c>
    </row>
    <row r="1089" spans="1:65" s="13" customFormat="1" ht="11.25">
      <c r="B1089" s="170"/>
      <c r="D1089" s="166" t="s">
        <v>162</v>
      </c>
      <c r="E1089" s="171" t="s">
        <v>3</v>
      </c>
      <c r="F1089" s="172" t="s">
        <v>1043</v>
      </c>
      <c r="H1089" s="173">
        <v>88.24</v>
      </c>
      <c r="I1089" s="174"/>
      <c r="L1089" s="170"/>
      <c r="M1089" s="175"/>
      <c r="N1089" s="176"/>
      <c r="O1089" s="176"/>
      <c r="P1089" s="176"/>
      <c r="Q1089" s="176"/>
      <c r="R1089" s="176"/>
      <c r="S1089" s="176"/>
      <c r="T1089" s="177"/>
      <c r="AT1089" s="171" t="s">
        <v>162</v>
      </c>
      <c r="AU1089" s="171" t="s">
        <v>82</v>
      </c>
      <c r="AV1089" s="13" t="s">
        <v>82</v>
      </c>
      <c r="AW1089" s="13" t="s">
        <v>34</v>
      </c>
      <c r="AX1089" s="13" t="s">
        <v>72</v>
      </c>
      <c r="AY1089" s="171" t="s">
        <v>150</v>
      </c>
    </row>
    <row r="1090" spans="1:65" s="13" customFormat="1" ht="11.25">
      <c r="B1090" s="170"/>
      <c r="D1090" s="166" t="s">
        <v>162</v>
      </c>
      <c r="E1090" s="171" t="s">
        <v>3</v>
      </c>
      <c r="F1090" s="172" t="s">
        <v>1044</v>
      </c>
      <c r="H1090" s="173">
        <v>35.72</v>
      </c>
      <c r="I1090" s="174"/>
      <c r="L1090" s="170"/>
      <c r="M1090" s="175"/>
      <c r="N1090" s="176"/>
      <c r="O1090" s="176"/>
      <c r="P1090" s="176"/>
      <c r="Q1090" s="176"/>
      <c r="R1090" s="176"/>
      <c r="S1090" s="176"/>
      <c r="T1090" s="177"/>
      <c r="AT1090" s="171" t="s">
        <v>162</v>
      </c>
      <c r="AU1090" s="171" t="s">
        <v>82</v>
      </c>
      <c r="AV1090" s="13" t="s">
        <v>82</v>
      </c>
      <c r="AW1090" s="13" t="s">
        <v>34</v>
      </c>
      <c r="AX1090" s="13" t="s">
        <v>72</v>
      </c>
      <c r="AY1090" s="171" t="s">
        <v>150</v>
      </c>
    </row>
    <row r="1091" spans="1:65" s="13" customFormat="1" ht="11.25">
      <c r="B1091" s="170"/>
      <c r="D1091" s="166" t="s">
        <v>162</v>
      </c>
      <c r="E1091" s="171" t="s">
        <v>3</v>
      </c>
      <c r="F1091" s="172" t="s">
        <v>1045</v>
      </c>
      <c r="H1091" s="173">
        <v>36.520000000000003</v>
      </c>
      <c r="I1091" s="174"/>
      <c r="L1091" s="170"/>
      <c r="M1091" s="175"/>
      <c r="N1091" s="176"/>
      <c r="O1091" s="176"/>
      <c r="P1091" s="176"/>
      <c r="Q1091" s="176"/>
      <c r="R1091" s="176"/>
      <c r="S1091" s="176"/>
      <c r="T1091" s="177"/>
      <c r="AT1091" s="171" t="s">
        <v>162</v>
      </c>
      <c r="AU1091" s="171" t="s">
        <v>82</v>
      </c>
      <c r="AV1091" s="13" t="s">
        <v>82</v>
      </c>
      <c r="AW1091" s="13" t="s">
        <v>34</v>
      </c>
      <c r="AX1091" s="13" t="s">
        <v>72</v>
      </c>
      <c r="AY1091" s="171" t="s">
        <v>150</v>
      </c>
    </row>
    <row r="1092" spans="1:65" s="13" customFormat="1" ht="11.25">
      <c r="B1092" s="170"/>
      <c r="D1092" s="166" t="s">
        <v>162</v>
      </c>
      <c r="E1092" s="171" t="s">
        <v>3</v>
      </c>
      <c r="F1092" s="172" t="s">
        <v>1046</v>
      </c>
      <c r="H1092" s="173">
        <v>94.52</v>
      </c>
      <c r="I1092" s="174"/>
      <c r="L1092" s="170"/>
      <c r="M1092" s="175"/>
      <c r="N1092" s="176"/>
      <c r="O1092" s="176"/>
      <c r="P1092" s="176"/>
      <c r="Q1092" s="176"/>
      <c r="R1092" s="176"/>
      <c r="S1092" s="176"/>
      <c r="T1092" s="177"/>
      <c r="AT1092" s="171" t="s">
        <v>162</v>
      </c>
      <c r="AU1092" s="171" t="s">
        <v>82</v>
      </c>
      <c r="AV1092" s="13" t="s">
        <v>82</v>
      </c>
      <c r="AW1092" s="13" t="s">
        <v>34</v>
      </c>
      <c r="AX1092" s="13" t="s">
        <v>72</v>
      </c>
      <c r="AY1092" s="171" t="s">
        <v>150</v>
      </c>
    </row>
    <row r="1093" spans="1:65" s="13" customFormat="1" ht="11.25">
      <c r="B1093" s="170"/>
      <c r="D1093" s="166" t="s">
        <v>162</v>
      </c>
      <c r="E1093" s="171" t="s">
        <v>3</v>
      </c>
      <c r="F1093" s="172" t="s">
        <v>1047</v>
      </c>
      <c r="H1093" s="173">
        <v>109.88</v>
      </c>
      <c r="I1093" s="174"/>
      <c r="L1093" s="170"/>
      <c r="M1093" s="175"/>
      <c r="N1093" s="176"/>
      <c r="O1093" s="176"/>
      <c r="P1093" s="176"/>
      <c r="Q1093" s="176"/>
      <c r="R1093" s="176"/>
      <c r="S1093" s="176"/>
      <c r="T1093" s="177"/>
      <c r="AT1093" s="171" t="s">
        <v>162</v>
      </c>
      <c r="AU1093" s="171" t="s">
        <v>82</v>
      </c>
      <c r="AV1093" s="13" t="s">
        <v>82</v>
      </c>
      <c r="AW1093" s="13" t="s">
        <v>34</v>
      </c>
      <c r="AX1093" s="13" t="s">
        <v>72</v>
      </c>
      <c r="AY1093" s="171" t="s">
        <v>150</v>
      </c>
    </row>
    <row r="1094" spans="1:65" s="13" customFormat="1" ht="11.25">
      <c r="B1094" s="170"/>
      <c r="D1094" s="166" t="s">
        <v>162</v>
      </c>
      <c r="E1094" s="171" t="s">
        <v>3</v>
      </c>
      <c r="F1094" s="172" t="s">
        <v>1048</v>
      </c>
      <c r="H1094" s="173">
        <v>30.8</v>
      </c>
      <c r="I1094" s="174"/>
      <c r="L1094" s="170"/>
      <c r="M1094" s="175"/>
      <c r="N1094" s="176"/>
      <c r="O1094" s="176"/>
      <c r="P1094" s="176"/>
      <c r="Q1094" s="176"/>
      <c r="R1094" s="176"/>
      <c r="S1094" s="176"/>
      <c r="T1094" s="177"/>
      <c r="AT1094" s="171" t="s">
        <v>162</v>
      </c>
      <c r="AU1094" s="171" t="s">
        <v>82</v>
      </c>
      <c r="AV1094" s="13" t="s">
        <v>82</v>
      </c>
      <c r="AW1094" s="13" t="s">
        <v>34</v>
      </c>
      <c r="AX1094" s="13" t="s">
        <v>72</v>
      </c>
      <c r="AY1094" s="171" t="s">
        <v>150</v>
      </c>
    </row>
    <row r="1095" spans="1:65" s="13" customFormat="1" ht="11.25">
      <c r="B1095" s="170"/>
      <c r="D1095" s="166" t="s">
        <v>162</v>
      </c>
      <c r="E1095" s="171" t="s">
        <v>3</v>
      </c>
      <c r="F1095" s="172" t="s">
        <v>1049</v>
      </c>
      <c r="H1095" s="173">
        <v>37.68</v>
      </c>
      <c r="I1095" s="174"/>
      <c r="L1095" s="170"/>
      <c r="M1095" s="175"/>
      <c r="N1095" s="176"/>
      <c r="O1095" s="176"/>
      <c r="P1095" s="176"/>
      <c r="Q1095" s="176"/>
      <c r="R1095" s="176"/>
      <c r="S1095" s="176"/>
      <c r="T1095" s="177"/>
      <c r="AT1095" s="171" t="s">
        <v>162</v>
      </c>
      <c r="AU1095" s="171" t="s">
        <v>82</v>
      </c>
      <c r="AV1095" s="13" t="s">
        <v>82</v>
      </c>
      <c r="AW1095" s="13" t="s">
        <v>34</v>
      </c>
      <c r="AX1095" s="13" t="s">
        <v>72</v>
      </c>
      <c r="AY1095" s="171" t="s">
        <v>150</v>
      </c>
    </row>
    <row r="1096" spans="1:65" s="13" customFormat="1" ht="11.25">
      <c r="B1096" s="170"/>
      <c r="D1096" s="166" t="s">
        <v>162</v>
      </c>
      <c r="E1096" s="171" t="s">
        <v>3</v>
      </c>
      <c r="F1096" s="172" t="s">
        <v>1050</v>
      </c>
      <c r="H1096" s="173">
        <v>35.64</v>
      </c>
      <c r="I1096" s="174"/>
      <c r="L1096" s="170"/>
      <c r="M1096" s="175"/>
      <c r="N1096" s="176"/>
      <c r="O1096" s="176"/>
      <c r="P1096" s="176"/>
      <c r="Q1096" s="176"/>
      <c r="R1096" s="176"/>
      <c r="S1096" s="176"/>
      <c r="T1096" s="177"/>
      <c r="AT1096" s="171" t="s">
        <v>162</v>
      </c>
      <c r="AU1096" s="171" t="s">
        <v>82</v>
      </c>
      <c r="AV1096" s="13" t="s">
        <v>82</v>
      </c>
      <c r="AW1096" s="13" t="s">
        <v>34</v>
      </c>
      <c r="AX1096" s="13" t="s">
        <v>72</v>
      </c>
      <c r="AY1096" s="171" t="s">
        <v>150</v>
      </c>
    </row>
    <row r="1097" spans="1:65" s="13" customFormat="1" ht="11.25">
      <c r="B1097" s="170"/>
      <c r="D1097" s="166" t="s">
        <v>162</v>
      </c>
      <c r="E1097" s="171" t="s">
        <v>3</v>
      </c>
      <c r="F1097" s="172" t="s">
        <v>1050</v>
      </c>
      <c r="H1097" s="173">
        <v>35.64</v>
      </c>
      <c r="I1097" s="174"/>
      <c r="L1097" s="170"/>
      <c r="M1097" s="175"/>
      <c r="N1097" s="176"/>
      <c r="O1097" s="176"/>
      <c r="P1097" s="176"/>
      <c r="Q1097" s="176"/>
      <c r="R1097" s="176"/>
      <c r="S1097" s="176"/>
      <c r="T1097" s="177"/>
      <c r="AT1097" s="171" t="s">
        <v>162</v>
      </c>
      <c r="AU1097" s="171" t="s">
        <v>82</v>
      </c>
      <c r="AV1097" s="13" t="s">
        <v>82</v>
      </c>
      <c r="AW1097" s="13" t="s">
        <v>34</v>
      </c>
      <c r="AX1097" s="13" t="s">
        <v>72</v>
      </c>
      <c r="AY1097" s="171" t="s">
        <v>150</v>
      </c>
    </row>
    <row r="1098" spans="1:65" s="13" customFormat="1" ht="11.25">
      <c r="B1098" s="170"/>
      <c r="D1098" s="166" t="s">
        <v>162</v>
      </c>
      <c r="E1098" s="171" t="s">
        <v>3</v>
      </c>
      <c r="F1098" s="172" t="s">
        <v>1051</v>
      </c>
      <c r="H1098" s="173">
        <v>43.72</v>
      </c>
      <c r="I1098" s="174"/>
      <c r="L1098" s="170"/>
      <c r="M1098" s="175"/>
      <c r="N1098" s="176"/>
      <c r="O1098" s="176"/>
      <c r="P1098" s="176"/>
      <c r="Q1098" s="176"/>
      <c r="R1098" s="176"/>
      <c r="S1098" s="176"/>
      <c r="T1098" s="177"/>
      <c r="AT1098" s="171" t="s">
        <v>162</v>
      </c>
      <c r="AU1098" s="171" t="s">
        <v>82</v>
      </c>
      <c r="AV1098" s="13" t="s">
        <v>82</v>
      </c>
      <c r="AW1098" s="13" t="s">
        <v>34</v>
      </c>
      <c r="AX1098" s="13" t="s">
        <v>72</v>
      </c>
      <c r="AY1098" s="171" t="s">
        <v>150</v>
      </c>
    </row>
    <row r="1099" spans="1:65" s="13" customFormat="1" ht="11.25">
      <c r="B1099" s="170"/>
      <c r="D1099" s="166" t="s">
        <v>162</v>
      </c>
      <c r="E1099" s="171" t="s">
        <v>3</v>
      </c>
      <c r="F1099" s="172" t="s">
        <v>1052</v>
      </c>
      <c r="H1099" s="173">
        <v>44.12</v>
      </c>
      <c r="I1099" s="174"/>
      <c r="L1099" s="170"/>
      <c r="M1099" s="175"/>
      <c r="N1099" s="176"/>
      <c r="O1099" s="176"/>
      <c r="P1099" s="176"/>
      <c r="Q1099" s="176"/>
      <c r="R1099" s="176"/>
      <c r="S1099" s="176"/>
      <c r="T1099" s="177"/>
      <c r="AT1099" s="171" t="s">
        <v>162</v>
      </c>
      <c r="AU1099" s="171" t="s">
        <v>82</v>
      </c>
      <c r="AV1099" s="13" t="s">
        <v>82</v>
      </c>
      <c r="AW1099" s="13" t="s">
        <v>34</v>
      </c>
      <c r="AX1099" s="13" t="s">
        <v>72</v>
      </c>
      <c r="AY1099" s="171" t="s">
        <v>150</v>
      </c>
    </row>
    <row r="1100" spans="1:65" s="13" customFormat="1" ht="11.25">
      <c r="B1100" s="170"/>
      <c r="D1100" s="166" t="s">
        <v>162</v>
      </c>
      <c r="E1100" s="171" t="s">
        <v>3</v>
      </c>
      <c r="F1100" s="172" t="s">
        <v>1053</v>
      </c>
      <c r="H1100" s="173">
        <v>36.04</v>
      </c>
      <c r="I1100" s="174"/>
      <c r="L1100" s="170"/>
      <c r="M1100" s="175"/>
      <c r="N1100" s="176"/>
      <c r="O1100" s="176"/>
      <c r="P1100" s="176"/>
      <c r="Q1100" s="176"/>
      <c r="R1100" s="176"/>
      <c r="S1100" s="176"/>
      <c r="T1100" s="177"/>
      <c r="AT1100" s="171" t="s">
        <v>162</v>
      </c>
      <c r="AU1100" s="171" t="s">
        <v>82</v>
      </c>
      <c r="AV1100" s="13" t="s">
        <v>82</v>
      </c>
      <c r="AW1100" s="13" t="s">
        <v>34</v>
      </c>
      <c r="AX1100" s="13" t="s">
        <v>72</v>
      </c>
      <c r="AY1100" s="171" t="s">
        <v>150</v>
      </c>
    </row>
    <row r="1101" spans="1:65" s="13" customFormat="1" ht="11.25">
      <c r="B1101" s="170"/>
      <c r="D1101" s="166" t="s">
        <v>162</v>
      </c>
      <c r="E1101" s="171" t="s">
        <v>3</v>
      </c>
      <c r="F1101" s="172" t="s">
        <v>1053</v>
      </c>
      <c r="H1101" s="173">
        <v>36.04</v>
      </c>
      <c r="I1101" s="174"/>
      <c r="L1101" s="170"/>
      <c r="M1101" s="175"/>
      <c r="N1101" s="176"/>
      <c r="O1101" s="176"/>
      <c r="P1101" s="176"/>
      <c r="Q1101" s="176"/>
      <c r="R1101" s="176"/>
      <c r="S1101" s="176"/>
      <c r="T1101" s="177"/>
      <c r="AT1101" s="171" t="s">
        <v>162</v>
      </c>
      <c r="AU1101" s="171" t="s">
        <v>82</v>
      </c>
      <c r="AV1101" s="13" t="s">
        <v>82</v>
      </c>
      <c r="AW1101" s="13" t="s">
        <v>34</v>
      </c>
      <c r="AX1101" s="13" t="s">
        <v>72</v>
      </c>
      <c r="AY1101" s="171" t="s">
        <v>150</v>
      </c>
    </row>
    <row r="1102" spans="1:65" s="14" customFormat="1" ht="11.25">
      <c r="B1102" s="188"/>
      <c r="D1102" s="166" t="s">
        <v>162</v>
      </c>
      <c r="E1102" s="189" t="s">
        <v>3</v>
      </c>
      <c r="F1102" s="190" t="s">
        <v>181</v>
      </c>
      <c r="H1102" s="191">
        <v>740.16</v>
      </c>
      <c r="I1102" s="192"/>
      <c r="L1102" s="188"/>
      <c r="M1102" s="193"/>
      <c r="N1102" s="194"/>
      <c r="O1102" s="194"/>
      <c r="P1102" s="194"/>
      <c r="Q1102" s="194"/>
      <c r="R1102" s="194"/>
      <c r="S1102" s="194"/>
      <c r="T1102" s="195"/>
      <c r="AT1102" s="189" t="s">
        <v>162</v>
      </c>
      <c r="AU1102" s="189" t="s">
        <v>82</v>
      </c>
      <c r="AV1102" s="14" t="s">
        <v>158</v>
      </c>
      <c r="AW1102" s="14" t="s">
        <v>34</v>
      </c>
      <c r="AX1102" s="14" t="s">
        <v>80</v>
      </c>
      <c r="AY1102" s="189" t="s">
        <v>150</v>
      </c>
    </row>
    <row r="1103" spans="1:65" s="12" customFormat="1" ht="22.9" customHeight="1">
      <c r="B1103" s="139"/>
      <c r="D1103" s="140" t="s">
        <v>71</v>
      </c>
      <c r="E1103" s="150" t="s">
        <v>1054</v>
      </c>
      <c r="F1103" s="150" t="s">
        <v>1055</v>
      </c>
      <c r="I1103" s="142"/>
      <c r="J1103" s="151">
        <f>BK1103</f>
        <v>0</v>
      </c>
      <c r="L1103" s="139"/>
      <c r="M1103" s="144"/>
      <c r="N1103" s="145"/>
      <c r="O1103" s="145"/>
      <c r="P1103" s="146">
        <f>SUM(P1104:P1125)</f>
        <v>0</v>
      </c>
      <c r="Q1103" s="145"/>
      <c r="R1103" s="146">
        <f>SUM(R1104:R1125)</f>
        <v>0</v>
      </c>
      <c r="S1103" s="145"/>
      <c r="T1103" s="147">
        <f>SUM(T1104:T1125)</f>
        <v>0</v>
      </c>
      <c r="AR1103" s="140" t="s">
        <v>82</v>
      </c>
      <c r="AT1103" s="148" t="s">
        <v>71</v>
      </c>
      <c r="AU1103" s="148" t="s">
        <v>80</v>
      </c>
      <c r="AY1103" s="140" t="s">
        <v>150</v>
      </c>
      <c r="BK1103" s="149">
        <f>SUM(BK1104:BK1125)</f>
        <v>0</v>
      </c>
    </row>
    <row r="1104" spans="1:65" s="2" customFormat="1" ht="24" customHeight="1">
      <c r="A1104" s="33"/>
      <c r="B1104" s="152"/>
      <c r="C1104" s="153" t="s">
        <v>1056</v>
      </c>
      <c r="D1104" s="153" t="s">
        <v>153</v>
      </c>
      <c r="E1104" s="154" t="s">
        <v>1057</v>
      </c>
      <c r="F1104" s="155" t="s">
        <v>1058</v>
      </c>
      <c r="G1104" s="156" t="s">
        <v>433</v>
      </c>
      <c r="H1104" s="157">
        <v>9</v>
      </c>
      <c r="I1104" s="158"/>
      <c r="J1104" s="159">
        <f>ROUND(I1104*H1104,2)</f>
        <v>0</v>
      </c>
      <c r="K1104" s="155" t="s">
        <v>3</v>
      </c>
      <c r="L1104" s="34"/>
      <c r="M1104" s="160" t="s">
        <v>3</v>
      </c>
      <c r="N1104" s="161" t="s">
        <v>43</v>
      </c>
      <c r="O1104" s="54"/>
      <c r="P1104" s="162">
        <f>O1104*H1104</f>
        <v>0</v>
      </c>
      <c r="Q1104" s="162">
        <v>0</v>
      </c>
      <c r="R1104" s="162">
        <f>Q1104*H1104</f>
        <v>0</v>
      </c>
      <c r="S1104" s="162">
        <v>0</v>
      </c>
      <c r="T1104" s="163">
        <f>S1104*H1104</f>
        <v>0</v>
      </c>
      <c r="U1104" s="33"/>
      <c r="V1104" s="33"/>
      <c r="W1104" s="33"/>
      <c r="X1104" s="33"/>
      <c r="Y1104" s="33"/>
      <c r="Z1104" s="33"/>
      <c r="AA1104" s="33"/>
      <c r="AB1104" s="33"/>
      <c r="AC1104" s="33"/>
      <c r="AD1104" s="33"/>
      <c r="AE1104" s="33"/>
      <c r="AR1104" s="164" t="s">
        <v>302</v>
      </c>
      <c r="AT1104" s="164" t="s">
        <v>153</v>
      </c>
      <c r="AU1104" s="164" t="s">
        <v>82</v>
      </c>
      <c r="AY1104" s="18" t="s">
        <v>150</v>
      </c>
      <c r="BE1104" s="165">
        <f>IF(N1104="základní",J1104,0)</f>
        <v>0</v>
      </c>
      <c r="BF1104" s="165">
        <f>IF(N1104="snížená",J1104,0)</f>
        <v>0</v>
      </c>
      <c r="BG1104" s="165">
        <f>IF(N1104="zákl. přenesená",J1104,0)</f>
        <v>0</v>
      </c>
      <c r="BH1104" s="165">
        <f>IF(N1104="sníž. přenesená",J1104,0)</f>
        <v>0</v>
      </c>
      <c r="BI1104" s="165">
        <f>IF(N1104="nulová",J1104,0)</f>
        <v>0</v>
      </c>
      <c r="BJ1104" s="18" t="s">
        <v>80</v>
      </c>
      <c r="BK1104" s="165">
        <f>ROUND(I1104*H1104,2)</f>
        <v>0</v>
      </c>
      <c r="BL1104" s="18" t="s">
        <v>302</v>
      </c>
      <c r="BM1104" s="164" t="s">
        <v>1059</v>
      </c>
    </row>
    <row r="1105" spans="1:65" s="13" customFormat="1" ht="11.25">
      <c r="B1105" s="170"/>
      <c r="D1105" s="166" t="s">
        <v>162</v>
      </c>
      <c r="E1105" s="171" t="s">
        <v>3</v>
      </c>
      <c r="F1105" s="172" t="s">
        <v>1060</v>
      </c>
      <c r="H1105" s="173">
        <v>9</v>
      </c>
      <c r="I1105" s="174"/>
      <c r="L1105" s="170"/>
      <c r="M1105" s="175"/>
      <c r="N1105" s="176"/>
      <c r="O1105" s="176"/>
      <c r="P1105" s="176"/>
      <c r="Q1105" s="176"/>
      <c r="R1105" s="176"/>
      <c r="S1105" s="176"/>
      <c r="T1105" s="177"/>
      <c r="AT1105" s="171" t="s">
        <v>162</v>
      </c>
      <c r="AU1105" s="171" t="s">
        <v>82</v>
      </c>
      <c r="AV1105" s="13" t="s">
        <v>82</v>
      </c>
      <c r="AW1105" s="13" t="s">
        <v>34</v>
      </c>
      <c r="AX1105" s="13" t="s">
        <v>80</v>
      </c>
      <c r="AY1105" s="171" t="s">
        <v>150</v>
      </c>
    </row>
    <row r="1106" spans="1:65" s="2" customFormat="1" ht="24" customHeight="1">
      <c r="A1106" s="33"/>
      <c r="B1106" s="152"/>
      <c r="C1106" s="153" t="s">
        <v>1061</v>
      </c>
      <c r="D1106" s="153" t="s">
        <v>153</v>
      </c>
      <c r="E1106" s="154" t="s">
        <v>1062</v>
      </c>
      <c r="F1106" s="155" t="s">
        <v>1063</v>
      </c>
      <c r="G1106" s="156" t="s">
        <v>433</v>
      </c>
      <c r="H1106" s="157">
        <v>8</v>
      </c>
      <c r="I1106" s="158"/>
      <c r="J1106" s="159">
        <f>ROUND(I1106*H1106,2)</f>
        <v>0</v>
      </c>
      <c r="K1106" s="155" t="s">
        <v>3</v>
      </c>
      <c r="L1106" s="34"/>
      <c r="M1106" s="160" t="s">
        <v>3</v>
      </c>
      <c r="N1106" s="161" t="s">
        <v>43</v>
      </c>
      <c r="O1106" s="54"/>
      <c r="P1106" s="162">
        <f>O1106*H1106</f>
        <v>0</v>
      </c>
      <c r="Q1106" s="162">
        <v>0</v>
      </c>
      <c r="R1106" s="162">
        <f>Q1106*H1106</f>
        <v>0</v>
      </c>
      <c r="S1106" s="162">
        <v>0</v>
      </c>
      <c r="T1106" s="163">
        <f>S1106*H1106</f>
        <v>0</v>
      </c>
      <c r="U1106" s="33"/>
      <c r="V1106" s="33"/>
      <c r="W1106" s="33"/>
      <c r="X1106" s="33"/>
      <c r="Y1106" s="33"/>
      <c r="Z1106" s="33"/>
      <c r="AA1106" s="33"/>
      <c r="AB1106" s="33"/>
      <c r="AC1106" s="33"/>
      <c r="AD1106" s="33"/>
      <c r="AE1106" s="33"/>
      <c r="AR1106" s="164" t="s">
        <v>302</v>
      </c>
      <c r="AT1106" s="164" t="s">
        <v>153</v>
      </c>
      <c r="AU1106" s="164" t="s">
        <v>82</v>
      </c>
      <c r="AY1106" s="18" t="s">
        <v>150</v>
      </c>
      <c r="BE1106" s="165">
        <f>IF(N1106="základní",J1106,0)</f>
        <v>0</v>
      </c>
      <c r="BF1106" s="165">
        <f>IF(N1106="snížená",J1106,0)</f>
        <v>0</v>
      </c>
      <c r="BG1106" s="165">
        <f>IF(N1106="zákl. přenesená",J1106,0)</f>
        <v>0</v>
      </c>
      <c r="BH1106" s="165">
        <f>IF(N1106="sníž. přenesená",J1106,0)</f>
        <v>0</v>
      </c>
      <c r="BI1106" s="165">
        <f>IF(N1106="nulová",J1106,0)</f>
        <v>0</v>
      </c>
      <c r="BJ1106" s="18" t="s">
        <v>80</v>
      </c>
      <c r="BK1106" s="165">
        <f>ROUND(I1106*H1106,2)</f>
        <v>0</v>
      </c>
      <c r="BL1106" s="18" t="s">
        <v>302</v>
      </c>
      <c r="BM1106" s="164" t="s">
        <v>1064</v>
      </c>
    </row>
    <row r="1107" spans="1:65" s="13" customFormat="1" ht="11.25">
      <c r="B1107" s="170"/>
      <c r="D1107" s="166" t="s">
        <v>162</v>
      </c>
      <c r="E1107" s="171" t="s">
        <v>3</v>
      </c>
      <c r="F1107" s="172" t="s">
        <v>1065</v>
      </c>
      <c r="H1107" s="173">
        <v>8</v>
      </c>
      <c r="I1107" s="174"/>
      <c r="L1107" s="170"/>
      <c r="M1107" s="175"/>
      <c r="N1107" s="176"/>
      <c r="O1107" s="176"/>
      <c r="P1107" s="176"/>
      <c r="Q1107" s="176"/>
      <c r="R1107" s="176"/>
      <c r="S1107" s="176"/>
      <c r="T1107" s="177"/>
      <c r="AT1107" s="171" t="s">
        <v>162</v>
      </c>
      <c r="AU1107" s="171" t="s">
        <v>82</v>
      </c>
      <c r="AV1107" s="13" t="s">
        <v>82</v>
      </c>
      <c r="AW1107" s="13" t="s">
        <v>34</v>
      </c>
      <c r="AX1107" s="13" t="s">
        <v>80</v>
      </c>
      <c r="AY1107" s="171" t="s">
        <v>150</v>
      </c>
    </row>
    <row r="1108" spans="1:65" s="2" customFormat="1" ht="24" customHeight="1">
      <c r="A1108" s="33"/>
      <c r="B1108" s="152"/>
      <c r="C1108" s="153" t="s">
        <v>1066</v>
      </c>
      <c r="D1108" s="153" t="s">
        <v>153</v>
      </c>
      <c r="E1108" s="154" t="s">
        <v>1067</v>
      </c>
      <c r="F1108" s="155" t="s">
        <v>1068</v>
      </c>
      <c r="G1108" s="156" t="s">
        <v>433</v>
      </c>
      <c r="H1108" s="157">
        <v>9</v>
      </c>
      <c r="I1108" s="158"/>
      <c r="J1108" s="159">
        <f>ROUND(I1108*H1108,2)</f>
        <v>0</v>
      </c>
      <c r="K1108" s="155" t="s">
        <v>3</v>
      </c>
      <c r="L1108" s="34"/>
      <c r="M1108" s="160" t="s">
        <v>3</v>
      </c>
      <c r="N1108" s="161" t="s">
        <v>43</v>
      </c>
      <c r="O1108" s="54"/>
      <c r="P1108" s="162">
        <f>O1108*H1108</f>
        <v>0</v>
      </c>
      <c r="Q1108" s="162">
        <v>0</v>
      </c>
      <c r="R1108" s="162">
        <f>Q1108*H1108</f>
        <v>0</v>
      </c>
      <c r="S1108" s="162">
        <v>0</v>
      </c>
      <c r="T1108" s="163">
        <f>S1108*H1108</f>
        <v>0</v>
      </c>
      <c r="U1108" s="33"/>
      <c r="V1108" s="33"/>
      <c r="W1108" s="33"/>
      <c r="X1108" s="33"/>
      <c r="Y1108" s="33"/>
      <c r="Z1108" s="33"/>
      <c r="AA1108" s="33"/>
      <c r="AB1108" s="33"/>
      <c r="AC1108" s="33"/>
      <c r="AD1108" s="33"/>
      <c r="AE1108" s="33"/>
      <c r="AR1108" s="164" t="s">
        <v>302</v>
      </c>
      <c r="AT1108" s="164" t="s">
        <v>153</v>
      </c>
      <c r="AU1108" s="164" t="s">
        <v>82</v>
      </c>
      <c r="AY1108" s="18" t="s">
        <v>150</v>
      </c>
      <c r="BE1108" s="165">
        <f>IF(N1108="základní",J1108,0)</f>
        <v>0</v>
      </c>
      <c r="BF1108" s="165">
        <f>IF(N1108="snížená",J1108,0)</f>
        <v>0</v>
      </c>
      <c r="BG1108" s="165">
        <f>IF(N1108="zákl. přenesená",J1108,0)</f>
        <v>0</v>
      </c>
      <c r="BH1108" s="165">
        <f>IF(N1108="sníž. přenesená",J1108,0)</f>
        <v>0</v>
      </c>
      <c r="BI1108" s="165">
        <f>IF(N1108="nulová",J1108,0)</f>
        <v>0</v>
      </c>
      <c r="BJ1108" s="18" t="s">
        <v>80</v>
      </c>
      <c r="BK1108" s="165">
        <f>ROUND(I1108*H1108,2)</f>
        <v>0</v>
      </c>
      <c r="BL1108" s="18" t="s">
        <v>302</v>
      </c>
      <c r="BM1108" s="164" t="s">
        <v>1069</v>
      </c>
    </row>
    <row r="1109" spans="1:65" s="13" customFormat="1" ht="11.25">
      <c r="B1109" s="170"/>
      <c r="D1109" s="166" t="s">
        <v>162</v>
      </c>
      <c r="E1109" s="171" t="s">
        <v>3</v>
      </c>
      <c r="F1109" s="172" t="s">
        <v>1060</v>
      </c>
      <c r="H1109" s="173">
        <v>9</v>
      </c>
      <c r="I1109" s="174"/>
      <c r="L1109" s="170"/>
      <c r="M1109" s="175"/>
      <c r="N1109" s="176"/>
      <c r="O1109" s="176"/>
      <c r="P1109" s="176"/>
      <c r="Q1109" s="176"/>
      <c r="R1109" s="176"/>
      <c r="S1109" s="176"/>
      <c r="T1109" s="177"/>
      <c r="AT1109" s="171" t="s">
        <v>162</v>
      </c>
      <c r="AU1109" s="171" t="s">
        <v>82</v>
      </c>
      <c r="AV1109" s="13" t="s">
        <v>82</v>
      </c>
      <c r="AW1109" s="13" t="s">
        <v>34</v>
      </c>
      <c r="AX1109" s="13" t="s">
        <v>80</v>
      </c>
      <c r="AY1109" s="171" t="s">
        <v>150</v>
      </c>
    </row>
    <row r="1110" spans="1:65" s="2" customFormat="1" ht="24" customHeight="1">
      <c r="A1110" s="33"/>
      <c r="B1110" s="152"/>
      <c r="C1110" s="153" t="s">
        <v>1070</v>
      </c>
      <c r="D1110" s="153" t="s">
        <v>153</v>
      </c>
      <c r="E1110" s="154" t="s">
        <v>1071</v>
      </c>
      <c r="F1110" s="155" t="s">
        <v>1072</v>
      </c>
      <c r="G1110" s="156" t="s">
        <v>433</v>
      </c>
      <c r="H1110" s="157">
        <v>7</v>
      </c>
      <c r="I1110" s="158"/>
      <c r="J1110" s="159">
        <f>ROUND(I1110*H1110,2)</f>
        <v>0</v>
      </c>
      <c r="K1110" s="155" t="s">
        <v>3</v>
      </c>
      <c r="L1110" s="34"/>
      <c r="M1110" s="160" t="s">
        <v>3</v>
      </c>
      <c r="N1110" s="161" t="s">
        <v>43</v>
      </c>
      <c r="O1110" s="54"/>
      <c r="P1110" s="162">
        <f>O1110*H1110</f>
        <v>0</v>
      </c>
      <c r="Q1110" s="162">
        <v>0</v>
      </c>
      <c r="R1110" s="162">
        <f>Q1110*H1110</f>
        <v>0</v>
      </c>
      <c r="S1110" s="162">
        <v>0</v>
      </c>
      <c r="T1110" s="163">
        <f>S1110*H1110</f>
        <v>0</v>
      </c>
      <c r="U1110" s="33"/>
      <c r="V1110" s="33"/>
      <c r="W1110" s="33"/>
      <c r="X1110" s="33"/>
      <c r="Y1110" s="33"/>
      <c r="Z1110" s="33"/>
      <c r="AA1110" s="33"/>
      <c r="AB1110" s="33"/>
      <c r="AC1110" s="33"/>
      <c r="AD1110" s="33"/>
      <c r="AE1110" s="33"/>
      <c r="AR1110" s="164" t="s">
        <v>302</v>
      </c>
      <c r="AT1110" s="164" t="s">
        <v>153</v>
      </c>
      <c r="AU1110" s="164" t="s">
        <v>82</v>
      </c>
      <c r="AY1110" s="18" t="s">
        <v>150</v>
      </c>
      <c r="BE1110" s="165">
        <f>IF(N1110="základní",J1110,0)</f>
        <v>0</v>
      </c>
      <c r="BF1110" s="165">
        <f>IF(N1110="snížená",J1110,0)</f>
        <v>0</v>
      </c>
      <c r="BG1110" s="165">
        <f>IF(N1110="zákl. přenesená",J1110,0)</f>
        <v>0</v>
      </c>
      <c r="BH1110" s="165">
        <f>IF(N1110="sníž. přenesená",J1110,0)</f>
        <v>0</v>
      </c>
      <c r="BI1110" s="165">
        <f>IF(N1110="nulová",J1110,0)</f>
        <v>0</v>
      </c>
      <c r="BJ1110" s="18" t="s">
        <v>80</v>
      </c>
      <c r="BK1110" s="165">
        <f>ROUND(I1110*H1110,2)</f>
        <v>0</v>
      </c>
      <c r="BL1110" s="18" t="s">
        <v>302</v>
      </c>
      <c r="BM1110" s="164" t="s">
        <v>1073</v>
      </c>
    </row>
    <row r="1111" spans="1:65" s="13" customFormat="1" ht="11.25">
      <c r="B1111" s="170"/>
      <c r="D1111" s="166" t="s">
        <v>162</v>
      </c>
      <c r="E1111" s="171" t="s">
        <v>3</v>
      </c>
      <c r="F1111" s="172" t="s">
        <v>1074</v>
      </c>
      <c r="H1111" s="173">
        <v>7</v>
      </c>
      <c r="I1111" s="174"/>
      <c r="L1111" s="170"/>
      <c r="M1111" s="175"/>
      <c r="N1111" s="176"/>
      <c r="O1111" s="176"/>
      <c r="P1111" s="176"/>
      <c r="Q1111" s="176"/>
      <c r="R1111" s="176"/>
      <c r="S1111" s="176"/>
      <c r="T1111" s="177"/>
      <c r="AT1111" s="171" t="s">
        <v>162</v>
      </c>
      <c r="AU1111" s="171" t="s">
        <v>82</v>
      </c>
      <c r="AV1111" s="13" t="s">
        <v>82</v>
      </c>
      <c r="AW1111" s="13" t="s">
        <v>34</v>
      </c>
      <c r="AX1111" s="13" t="s">
        <v>80</v>
      </c>
      <c r="AY1111" s="171" t="s">
        <v>150</v>
      </c>
    </row>
    <row r="1112" spans="1:65" s="2" customFormat="1" ht="24" customHeight="1">
      <c r="A1112" s="33"/>
      <c r="B1112" s="152"/>
      <c r="C1112" s="153" t="s">
        <v>1075</v>
      </c>
      <c r="D1112" s="153" t="s">
        <v>153</v>
      </c>
      <c r="E1112" s="154" t="s">
        <v>1076</v>
      </c>
      <c r="F1112" s="155" t="s">
        <v>1077</v>
      </c>
      <c r="G1112" s="156" t="s">
        <v>433</v>
      </c>
      <c r="H1112" s="157">
        <v>8</v>
      </c>
      <c r="I1112" s="158"/>
      <c r="J1112" s="159">
        <f>ROUND(I1112*H1112,2)</f>
        <v>0</v>
      </c>
      <c r="K1112" s="155" t="s">
        <v>3</v>
      </c>
      <c r="L1112" s="34"/>
      <c r="M1112" s="160" t="s">
        <v>3</v>
      </c>
      <c r="N1112" s="161" t="s">
        <v>43</v>
      </c>
      <c r="O1112" s="54"/>
      <c r="P1112" s="162">
        <f>O1112*H1112</f>
        <v>0</v>
      </c>
      <c r="Q1112" s="162">
        <v>0</v>
      </c>
      <c r="R1112" s="162">
        <f>Q1112*H1112</f>
        <v>0</v>
      </c>
      <c r="S1112" s="162">
        <v>0</v>
      </c>
      <c r="T1112" s="163">
        <f>S1112*H1112</f>
        <v>0</v>
      </c>
      <c r="U1112" s="33"/>
      <c r="V1112" s="33"/>
      <c r="W1112" s="33"/>
      <c r="X1112" s="33"/>
      <c r="Y1112" s="33"/>
      <c r="Z1112" s="33"/>
      <c r="AA1112" s="33"/>
      <c r="AB1112" s="33"/>
      <c r="AC1112" s="33"/>
      <c r="AD1112" s="33"/>
      <c r="AE1112" s="33"/>
      <c r="AR1112" s="164" t="s">
        <v>302</v>
      </c>
      <c r="AT1112" s="164" t="s">
        <v>153</v>
      </c>
      <c r="AU1112" s="164" t="s">
        <v>82</v>
      </c>
      <c r="AY1112" s="18" t="s">
        <v>150</v>
      </c>
      <c r="BE1112" s="165">
        <f>IF(N1112="základní",J1112,0)</f>
        <v>0</v>
      </c>
      <c r="BF1112" s="165">
        <f>IF(N1112="snížená",J1112,0)</f>
        <v>0</v>
      </c>
      <c r="BG1112" s="165">
        <f>IF(N1112="zákl. přenesená",J1112,0)</f>
        <v>0</v>
      </c>
      <c r="BH1112" s="165">
        <f>IF(N1112="sníž. přenesená",J1112,0)</f>
        <v>0</v>
      </c>
      <c r="BI1112" s="165">
        <f>IF(N1112="nulová",J1112,0)</f>
        <v>0</v>
      </c>
      <c r="BJ1112" s="18" t="s">
        <v>80</v>
      </c>
      <c r="BK1112" s="165">
        <f>ROUND(I1112*H1112,2)</f>
        <v>0</v>
      </c>
      <c r="BL1112" s="18" t="s">
        <v>302</v>
      </c>
      <c r="BM1112" s="164" t="s">
        <v>1078</v>
      </c>
    </row>
    <row r="1113" spans="1:65" s="13" customFormat="1" ht="11.25">
      <c r="B1113" s="170"/>
      <c r="D1113" s="166" t="s">
        <v>162</v>
      </c>
      <c r="E1113" s="171" t="s">
        <v>3</v>
      </c>
      <c r="F1113" s="172" t="s">
        <v>1065</v>
      </c>
      <c r="H1113" s="173">
        <v>8</v>
      </c>
      <c r="I1113" s="174"/>
      <c r="L1113" s="170"/>
      <c r="M1113" s="175"/>
      <c r="N1113" s="176"/>
      <c r="O1113" s="176"/>
      <c r="P1113" s="176"/>
      <c r="Q1113" s="176"/>
      <c r="R1113" s="176"/>
      <c r="S1113" s="176"/>
      <c r="T1113" s="177"/>
      <c r="AT1113" s="171" t="s">
        <v>162</v>
      </c>
      <c r="AU1113" s="171" t="s">
        <v>82</v>
      </c>
      <c r="AV1113" s="13" t="s">
        <v>82</v>
      </c>
      <c r="AW1113" s="13" t="s">
        <v>34</v>
      </c>
      <c r="AX1113" s="13" t="s">
        <v>80</v>
      </c>
      <c r="AY1113" s="171" t="s">
        <v>150</v>
      </c>
    </row>
    <row r="1114" spans="1:65" s="2" customFormat="1" ht="24" customHeight="1">
      <c r="A1114" s="33"/>
      <c r="B1114" s="152"/>
      <c r="C1114" s="153" t="s">
        <v>1079</v>
      </c>
      <c r="D1114" s="153" t="s">
        <v>153</v>
      </c>
      <c r="E1114" s="154" t="s">
        <v>1080</v>
      </c>
      <c r="F1114" s="155" t="s">
        <v>1081</v>
      </c>
      <c r="G1114" s="156" t="s">
        <v>433</v>
      </c>
      <c r="H1114" s="157">
        <v>6</v>
      </c>
      <c r="I1114" s="158"/>
      <c r="J1114" s="159">
        <f>ROUND(I1114*H1114,2)</f>
        <v>0</v>
      </c>
      <c r="K1114" s="155" t="s">
        <v>3</v>
      </c>
      <c r="L1114" s="34"/>
      <c r="M1114" s="160" t="s">
        <v>3</v>
      </c>
      <c r="N1114" s="161" t="s">
        <v>43</v>
      </c>
      <c r="O1114" s="54"/>
      <c r="P1114" s="162">
        <f>O1114*H1114</f>
        <v>0</v>
      </c>
      <c r="Q1114" s="162">
        <v>0</v>
      </c>
      <c r="R1114" s="162">
        <f>Q1114*H1114</f>
        <v>0</v>
      </c>
      <c r="S1114" s="162">
        <v>0</v>
      </c>
      <c r="T1114" s="163">
        <f>S1114*H1114</f>
        <v>0</v>
      </c>
      <c r="U1114" s="33"/>
      <c r="V1114" s="33"/>
      <c r="W1114" s="33"/>
      <c r="X1114" s="33"/>
      <c r="Y1114" s="33"/>
      <c r="Z1114" s="33"/>
      <c r="AA1114" s="33"/>
      <c r="AB1114" s="33"/>
      <c r="AC1114" s="33"/>
      <c r="AD1114" s="33"/>
      <c r="AE1114" s="33"/>
      <c r="AR1114" s="164" t="s">
        <v>302</v>
      </c>
      <c r="AT1114" s="164" t="s">
        <v>153</v>
      </c>
      <c r="AU1114" s="164" t="s">
        <v>82</v>
      </c>
      <c r="AY1114" s="18" t="s">
        <v>150</v>
      </c>
      <c r="BE1114" s="165">
        <f>IF(N1114="základní",J1114,0)</f>
        <v>0</v>
      </c>
      <c r="BF1114" s="165">
        <f>IF(N1114="snížená",J1114,0)</f>
        <v>0</v>
      </c>
      <c r="BG1114" s="165">
        <f>IF(N1114="zákl. přenesená",J1114,0)</f>
        <v>0</v>
      </c>
      <c r="BH1114" s="165">
        <f>IF(N1114="sníž. přenesená",J1114,0)</f>
        <v>0</v>
      </c>
      <c r="BI1114" s="165">
        <f>IF(N1114="nulová",J1114,0)</f>
        <v>0</v>
      </c>
      <c r="BJ1114" s="18" t="s">
        <v>80</v>
      </c>
      <c r="BK1114" s="165">
        <f>ROUND(I1114*H1114,2)</f>
        <v>0</v>
      </c>
      <c r="BL1114" s="18" t="s">
        <v>302</v>
      </c>
      <c r="BM1114" s="164" t="s">
        <v>1082</v>
      </c>
    </row>
    <row r="1115" spans="1:65" s="13" customFormat="1" ht="11.25">
      <c r="B1115" s="170"/>
      <c r="D1115" s="166" t="s">
        <v>162</v>
      </c>
      <c r="E1115" s="171" t="s">
        <v>3</v>
      </c>
      <c r="F1115" s="172" t="s">
        <v>829</v>
      </c>
      <c r="H1115" s="173">
        <v>6</v>
      </c>
      <c r="I1115" s="174"/>
      <c r="L1115" s="170"/>
      <c r="M1115" s="175"/>
      <c r="N1115" s="176"/>
      <c r="O1115" s="176"/>
      <c r="P1115" s="176"/>
      <c r="Q1115" s="176"/>
      <c r="R1115" s="176"/>
      <c r="S1115" s="176"/>
      <c r="T1115" s="177"/>
      <c r="AT1115" s="171" t="s">
        <v>162</v>
      </c>
      <c r="AU1115" s="171" t="s">
        <v>82</v>
      </c>
      <c r="AV1115" s="13" t="s">
        <v>82</v>
      </c>
      <c r="AW1115" s="13" t="s">
        <v>34</v>
      </c>
      <c r="AX1115" s="13" t="s">
        <v>80</v>
      </c>
      <c r="AY1115" s="171" t="s">
        <v>150</v>
      </c>
    </row>
    <row r="1116" spans="1:65" s="2" customFormat="1" ht="16.5" customHeight="1">
      <c r="A1116" s="33"/>
      <c r="B1116" s="152"/>
      <c r="C1116" s="153" t="s">
        <v>1083</v>
      </c>
      <c r="D1116" s="153" t="s">
        <v>153</v>
      </c>
      <c r="E1116" s="154" t="s">
        <v>1084</v>
      </c>
      <c r="F1116" s="155" t="s">
        <v>1085</v>
      </c>
      <c r="G1116" s="156" t="s">
        <v>433</v>
      </c>
      <c r="H1116" s="157">
        <v>1</v>
      </c>
      <c r="I1116" s="158"/>
      <c r="J1116" s="159">
        <f>ROUND(I1116*H1116,2)</f>
        <v>0</v>
      </c>
      <c r="K1116" s="155" t="s">
        <v>3</v>
      </c>
      <c r="L1116" s="34"/>
      <c r="M1116" s="160" t="s">
        <v>3</v>
      </c>
      <c r="N1116" s="161" t="s">
        <v>43</v>
      </c>
      <c r="O1116" s="54"/>
      <c r="P1116" s="162">
        <f>O1116*H1116</f>
        <v>0</v>
      </c>
      <c r="Q1116" s="162">
        <v>0</v>
      </c>
      <c r="R1116" s="162">
        <f>Q1116*H1116</f>
        <v>0</v>
      </c>
      <c r="S1116" s="162">
        <v>0</v>
      </c>
      <c r="T1116" s="163">
        <f>S1116*H1116</f>
        <v>0</v>
      </c>
      <c r="U1116" s="33"/>
      <c r="V1116" s="33"/>
      <c r="W1116" s="33"/>
      <c r="X1116" s="33"/>
      <c r="Y1116" s="33"/>
      <c r="Z1116" s="33"/>
      <c r="AA1116" s="33"/>
      <c r="AB1116" s="33"/>
      <c r="AC1116" s="33"/>
      <c r="AD1116" s="33"/>
      <c r="AE1116" s="33"/>
      <c r="AR1116" s="164" t="s">
        <v>302</v>
      </c>
      <c r="AT1116" s="164" t="s">
        <v>153</v>
      </c>
      <c r="AU1116" s="164" t="s">
        <v>82</v>
      </c>
      <c r="AY1116" s="18" t="s">
        <v>150</v>
      </c>
      <c r="BE1116" s="165">
        <f>IF(N1116="základní",J1116,0)</f>
        <v>0</v>
      </c>
      <c r="BF1116" s="165">
        <f>IF(N1116="snížená",J1116,0)</f>
        <v>0</v>
      </c>
      <c r="BG1116" s="165">
        <f>IF(N1116="zákl. přenesená",J1116,0)</f>
        <v>0</v>
      </c>
      <c r="BH1116" s="165">
        <f>IF(N1116="sníž. přenesená",J1116,0)</f>
        <v>0</v>
      </c>
      <c r="BI1116" s="165">
        <f>IF(N1116="nulová",J1116,0)</f>
        <v>0</v>
      </c>
      <c r="BJ1116" s="18" t="s">
        <v>80</v>
      </c>
      <c r="BK1116" s="165">
        <f>ROUND(I1116*H1116,2)</f>
        <v>0</v>
      </c>
      <c r="BL1116" s="18" t="s">
        <v>302</v>
      </c>
      <c r="BM1116" s="164" t="s">
        <v>1086</v>
      </c>
    </row>
    <row r="1117" spans="1:65" s="13" customFormat="1" ht="11.25">
      <c r="B1117" s="170"/>
      <c r="D1117" s="166" t="s">
        <v>162</v>
      </c>
      <c r="E1117" s="171" t="s">
        <v>3</v>
      </c>
      <c r="F1117" s="172" t="s">
        <v>795</v>
      </c>
      <c r="H1117" s="173">
        <v>1</v>
      </c>
      <c r="I1117" s="174"/>
      <c r="L1117" s="170"/>
      <c r="M1117" s="175"/>
      <c r="N1117" s="176"/>
      <c r="O1117" s="176"/>
      <c r="P1117" s="176"/>
      <c r="Q1117" s="176"/>
      <c r="R1117" s="176"/>
      <c r="S1117" s="176"/>
      <c r="T1117" s="177"/>
      <c r="AT1117" s="171" t="s">
        <v>162</v>
      </c>
      <c r="AU1117" s="171" t="s">
        <v>82</v>
      </c>
      <c r="AV1117" s="13" t="s">
        <v>82</v>
      </c>
      <c r="AW1117" s="13" t="s">
        <v>34</v>
      </c>
      <c r="AX1117" s="13" t="s">
        <v>80</v>
      </c>
      <c r="AY1117" s="171" t="s">
        <v>150</v>
      </c>
    </row>
    <row r="1118" spans="1:65" s="2" customFormat="1" ht="24" customHeight="1">
      <c r="A1118" s="33"/>
      <c r="B1118" s="152"/>
      <c r="C1118" s="153" t="s">
        <v>1087</v>
      </c>
      <c r="D1118" s="153" t="s">
        <v>153</v>
      </c>
      <c r="E1118" s="154" t="s">
        <v>1088</v>
      </c>
      <c r="F1118" s="155" t="s">
        <v>1089</v>
      </c>
      <c r="G1118" s="156" t="s">
        <v>433</v>
      </c>
      <c r="H1118" s="157">
        <v>2</v>
      </c>
      <c r="I1118" s="158"/>
      <c r="J1118" s="159">
        <f>ROUND(I1118*H1118,2)</f>
        <v>0</v>
      </c>
      <c r="K1118" s="155" t="s">
        <v>3</v>
      </c>
      <c r="L1118" s="34"/>
      <c r="M1118" s="160" t="s">
        <v>3</v>
      </c>
      <c r="N1118" s="161" t="s">
        <v>43</v>
      </c>
      <c r="O1118" s="54"/>
      <c r="P1118" s="162">
        <f>O1118*H1118</f>
        <v>0</v>
      </c>
      <c r="Q1118" s="162">
        <v>0</v>
      </c>
      <c r="R1118" s="162">
        <f>Q1118*H1118</f>
        <v>0</v>
      </c>
      <c r="S1118" s="162">
        <v>0</v>
      </c>
      <c r="T1118" s="163">
        <f>S1118*H1118</f>
        <v>0</v>
      </c>
      <c r="U1118" s="33"/>
      <c r="V1118" s="33"/>
      <c r="W1118" s="33"/>
      <c r="X1118" s="33"/>
      <c r="Y1118" s="33"/>
      <c r="Z1118" s="33"/>
      <c r="AA1118" s="33"/>
      <c r="AB1118" s="33"/>
      <c r="AC1118" s="33"/>
      <c r="AD1118" s="33"/>
      <c r="AE1118" s="33"/>
      <c r="AR1118" s="164" t="s">
        <v>302</v>
      </c>
      <c r="AT1118" s="164" t="s">
        <v>153</v>
      </c>
      <c r="AU1118" s="164" t="s">
        <v>82</v>
      </c>
      <c r="AY1118" s="18" t="s">
        <v>150</v>
      </c>
      <c r="BE1118" s="165">
        <f>IF(N1118="základní",J1118,0)</f>
        <v>0</v>
      </c>
      <c r="BF1118" s="165">
        <f>IF(N1118="snížená",J1118,0)</f>
        <v>0</v>
      </c>
      <c r="BG1118" s="165">
        <f>IF(N1118="zákl. přenesená",J1118,0)</f>
        <v>0</v>
      </c>
      <c r="BH1118" s="165">
        <f>IF(N1118="sníž. přenesená",J1118,0)</f>
        <v>0</v>
      </c>
      <c r="BI1118" s="165">
        <f>IF(N1118="nulová",J1118,0)</f>
        <v>0</v>
      </c>
      <c r="BJ1118" s="18" t="s">
        <v>80</v>
      </c>
      <c r="BK1118" s="165">
        <f>ROUND(I1118*H1118,2)</f>
        <v>0</v>
      </c>
      <c r="BL1118" s="18" t="s">
        <v>302</v>
      </c>
      <c r="BM1118" s="164" t="s">
        <v>1090</v>
      </c>
    </row>
    <row r="1119" spans="1:65" s="13" customFormat="1" ht="11.25">
      <c r="B1119" s="170"/>
      <c r="D1119" s="166" t="s">
        <v>162</v>
      </c>
      <c r="E1119" s="171" t="s">
        <v>3</v>
      </c>
      <c r="F1119" s="172" t="s">
        <v>1091</v>
      </c>
      <c r="H1119" s="173">
        <v>2</v>
      </c>
      <c r="I1119" s="174"/>
      <c r="L1119" s="170"/>
      <c r="M1119" s="175"/>
      <c r="N1119" s="176"/>
      <c r="O1119" s="176"/>
      <c r="P1119" s="176"/>
      <c r="Q1119" s="176"/>
      <c r="R1119" s="176"/>
      <c r="S1119" s="176"/>
      <c r="T1119" s="177"/>
      <c r="AT1119" s="171" t="s">
        <v>162</v>
      </c>
      <c r="AU1119" s="171" t="s">
        <v>82</v>
      </c>
      <c r="AV1119" s="13" t="s">
        <v>82</v>
      </c>
      <c r="AW1119" s="13" t="s">
        <v>34</v>
      </c>
      <c r="AX1119" s="13" t="s">
        <v>80</v>
      </c>
      <c r="AY1119" s="171" t="s">
        <v>150</v>
      </c>
    </row>
    <row r="1120" spans="1:65" s="2" customFormat="1" ht="24" customHeight="1">
      <c r="A1120" s="33"/>
      <c r="B1120" s="152"/>
      <c r="C1120" s="153" t="s">
        <v>1092</v>
      </c>
      <c r="D1120" s="153" t="s">
        <v>153</v>
      </c>
      <c r="E1120" s="154" t="s">
        <v>1093</v>
      </c>
      <c r="F1120" s="155" t="s">
        <v>1094</v>
      </c>
      <c r="G1120" s="156" t="s">
        <v>433</v>
      </c>
      <c r="H1120" s="157">
        <v>9</v>
      </c>
      <c r="I1120" s="158"/>
      <c r="J1120" s="159">
        <f>ROUND(I1120*H1120,2)</f>
        <v>0</v>
      </c>
      <c r="K1120" s="155" t="s">
        <v>3</v>
      </c>
      <c r="L1120" s="34"/>
      <c r="M1120" s="160" t="s">
        <v>3</v>
      </c>
      <c r="N1120" s="161" t="s">
        <v>43</v>
      </c>
      <c r="O1120" s="54"/>
      <c r="P1120" s="162">
        <f>O1120*H1120</f>
        <v>0</v>
      </c>
      <c r="Q1120" s="162">
        <v>0</v>
      </c>
      <c r="R1120" s="162">
        <f>Q1120*H1120</f>
        <v>0</v>
      </c>
      <c r="S1120" s="162">
        <v>0</v>
      </c>
      <c r="T1120" s="163">
        <f>S1120*H1120</f>
        <v>0</v>
      </c>
      <c r="U1120" s="33"/>
      <c r="V1120" s="33"/>
      <c r="W1120" s="33"/>
      <c r="X1120" s="33"/>
      <c r="Y1120" s="33"/>
      <c r="Z1120" s="33"/>
      <c r="AA1120" s="33"/>
      <c r="AB1120" s="33"/>
      <c r="AC1120" s="33"/>
      <c r="AD1120" s="33"/>
      <c r="AE1120" s="33"/>
      <c r="AR1120" s="164" t="s">
        <v>302</v>
      </c>
      <c r="AT1120" s="164" t="s">
        <v>153</v>
      </c>
      <c r="AU1120" s="164" t="s">
        <v>82</v>
      </c>
      <c r="AY1120" s="18" t="s">
        <v>150</v>
      </c>
      <c r="BE1120" s="165">
        <f>IF(N1120="základní",J1120,0)</f>
        <v>0</v>
      </c>
      <c r="BF1120" s="165">
        <f>IF(N1120="snížená",J1120,0)</f>
        <v>0</v>
      </c>
      <c r="BG1120" s="165">
        <f>IF(N1120="zákl. přenesená",J1120,0)</f>
        <v>0</v>
      </c>
      <c r="BH1120" s="165">
        <f>IF(N1120="sníž. přenesená",J1120,0)</f>
        <v>0</v>
      </c>
      <c r="BI1120" s="165">
        <f>IF(N1120="nulová",J1120,0)</f>
        <v>0</v>
      </c>
      <c r="BJ1120" s="18" t="s">
        <v>80</v>
      </c>
      <c r="BK1120" s="165">
        <f>ROUND(I1120*H1120,2)</f>
        <v>0</v>
      </c>
      <c r="BL1120" s="18" t="s">
        <v>302</v>
      </c>
      <c r="BM1120" s="164" t="s">
        <v>1095</v>
      </c>
    </row>
    <row r="1121" spans="1:65" s="13" customFormat="1" ht="11.25">
      <c r="B1121" s="170"/>
      <c r="D1121" s="166" t="s">
        <v>162</v>
      </c>
      <c r="E1121" s="171" t="s">
        <v>3</v>
      </c>
      <c r="F1121" s="172" t="s">
        <v>1096</v>
      </c>
      <c r="H1121" s="173">
        <v>9</v>
      </c>
      <c r="I1121" s="174"/>
      <c r="L1121" s="170"/>
      <c r="M1121" s="175"/>
      <c r="N1121" s="176"/>
      <c r="O1121" s="176"/>
      <c r="P1121" s="176"/>
      <c r="Q1121" s="176"/>
      <c r="R1121" s="176"/>
      <c r="S1121" s="176"/>
      <c r="T1121" s="177"/>
      <c r="AT1121" s="171" t="s">
        <v>162</v>
      </c>
      <c r="AU1121" s="171" t="s">
        <v>82</v>
      </c>
      <c r="AV1121" s="13" t="s">
        <v>82</v>
      </c>
      <c r="AW1121" s="13" t="s">
        <v>34</v>
      </c>
      <c r="AX1121" s="13" t="s">
        <v>80</v>
      </c>
      <c r="AY1121" s="171" t="s">
        <v>150</v>
      </c>
    </row>
    <row r="1122" spans="1:65" s="2" customFormat="1" ht="24" customHeight="1">
      <c r="A1122" s="33"/>
      <c r="B1122" s="152"/>
      <c r="C1122" s="153" t="s">
        <v>1097</v>
      </c>
      <c r="D1122" s="153" t="s">
        <v>153</v>
      </c>
      <c r="E1122" s="154" t="s">
        <v>1098</v>
      </c>
      <c r="F1122" s="155" t="s">
        <v>1099</v>
      </c>
      <c r="G1122" s="156" t="s">
        <v>433</v>
      </c>
      <c r="H1122" s="157">
        <v>16</v>
      </c>
      <c r="I1122" s="158"/>
      <c r="J1122" s="159">
        <f>ROUND(I1122*H1122,2)</f>
        <v>0</v>
      </c>
      <c r="K1122" s="155" t="s">
        <v>3</v>
      </c>
      <c r="L1122" s="34"/>
      <c r="M1122" s="160" t="s">
        <v>3</v>
      </c>
      <c r="N1122" s="161" t="s">
        <v>43</v>
      </c>
      <c r="O1122" s="54"/>
      <c r="P1122" s="162">
        <f>O1122*H1122</f>
        <v>0</v>
      </c>
      <c r="Q1122" s="162">
        <v>0</v>
      </c>
      <c r="R1122" s="162">
        <f>Q1122*H1122</f>
        <v>0</v>
      </c>
      <c r="S1122" s="162">
        <v>0</v>
      </c>
      <c r="T1122" s="163">
        <f>S1122*H1122</f>
        <v>0</v>
      </c>
      <c r="U1122" s="33"/>
      <c r="V1122" s="33"/>
      <c r="W1122" s="33"/>
      <c r="X1122" s="33"/>
      <c r="Y1122" s="33"/>
      <c r="Z1122" s="33"/>
      <c r="AA1122" s="33"/>
      <c r="AB1122" s="33"/>
      <c r="AC1122" s="33"/>
      <c r="AD1122" s="33"/>
      <c r="AE1122" s="33"/>
      <c r="AR1122" s="164" t="s">
        <v>302</v>
      </c>
      <c r="AT1122" s="164" t="s">
        <v>153</v>
      </c>
      <c r="AU1122" s="164" t="s">
        <v>82</v>
      </c>
      <c r="AY1122" s="18" t="s">
        <v>150</v>
      </c>
      <c r="BE1122" s="165">
        <f>IF(N1122="základní",J1122,0)</f>
        <v>0</v>
      </c>
      <c r="BF1122" s="165">
        <f>IF(N1122="snížená",J1122,0)</f>
        <v>0</v>
      </c>
      <c r="BG1122" s="165">
        <f>IF(N1122="zákl. přenesená",J1122,0)</f>
        <v>0</v>
      </c>
      <c r="BH1122" s="165">
        <f>IF(N1122="sníž. přenesená",J1122,0)</f>
        <v>0</v>
      </c>
      <c r="BI1122" s="165">
        <f>IF(N1122="nulová",J1122,0)</f>
        <v>0</v>
      </c>
      <c r="BJ1122" s="18" t="s">
        <v>80</v>
      </c>
      <c r="BK1122" s="165">
        <f>ROUND(I1122*H1122,2)</f>
        <v>0</v>
      </c>
      <c r="BL1122" s="18" t="s">
        <v>302</v>
      </c>
      <c r="BM1122" s="164" t="s">
        <v>1100</v>
      </c>
    </row>
    <row r="1123" spans="1:65" s="13" customFormat="1" ht="11.25">
      <c r="B1123" s="170"/>
      <c r="D1123" s="166" t="s">
        <v>162</v>
      </c>
      <c r="E1123" s="171" t="s">
        <v>3</v>
      </c>
      <c r="F1123" s="172" t="s">
        <v>1101</v>
      </c>
      <c r="H1123" s="173">
        <v>16</v>
      </c>
      <c r="I1123" s="174"/>
      <c r="L1123" s="170"/>
      <c r="M1123" s="175"/>
      <c r="N1123" s="176"/>
      <c r="O1123" s="176"/>
      <c r="P1123" s="176"/>
      <c r="Q1123" s="176"/>
      <c r="R1123" s="176"/>
      <c r="S1123" s="176"/>
      <c r="T1123" s="177"/>
      <c r="AT1123" s="171" t="s">
        <v>162</v>
      </c>
      <c r="AU1123" s="171" t="s">
        <v>82</v>
      </c>
      <c r="AV1123" s="13" t="s">
        <v>82</v>
      </c>
      <c r="AW1123" s="13" t="s">
        <v>34</v>
      </c>
      <c r="AX1123" s="13" t="s">
        <v>80</v>
      </c>
      <c r="AY1123" s="171" t="s">
        <v>150</v>
      </c>
    </row>
    <row r="1124" spans="1:65" s="2" customFormat="1" ht="24" customHeight="1">
      <c r="A1124" s="33"/>
      <c r="B1124" s="152"/>
      <c r="C1124" s="153" t="s">
        <v>1102</v>
      </c>
      <c r="D1124" s="153" t="s">
        <v>153</v>
      </c>
      <c r="E1124" s="154" t="s">
        <v>1103</v>
      </c>
      <c r="F1124" s="155" t="s">
        <v>1104</v>
      </c>
      <c r="G1124" s="156" t="s">
        <v>433</v>
      </c>
      <c r="H1124" s="157">
        <v>9</v>
      </c>
      <c r="I1124" s="158"/>
      <c r="J1124" s="159">
        <f>ROUND(I1124*H1124,2)</f>
        <v>0</v>
      </c>
      <c r="K1124" s="155" t="s">
        <v>3</v>
      </c>
      <c r="L1124" s="34"/>
      <c r="M1124" s="160" t="s">
        <v>3</v>
      </c>
      <c r="N1124" s="161" t="s">
        <v>43</v>
      </c>
      <c r="O1124" s="54"/>
      <c r="P1124" s="162">
        <f>O1124*H1124</f>
        <v>0</v>
      </c>
      <c r="Q1124" s="162">
        <v>0</v>
      </c>
      <c r="R1124" s="162">
        <f>Q1124*H1124</f>
        <v>0</v>
      </c>
      <c r="S1124" s="162">
        <v>0</v>
      </c>
      <c r="T1124" s="163">
        <f>S1124*H1124</f>
        <v>0</v>
      </c>
      <c r="U1124" s="33"/>
      <c r="V1124" s="33"/>
      <c r="W1124" s="33"/>
      <c r="X1124" s="33"/>
      <c r="Y1124" s="33"/>
      <c r="Z1124" s="33"/>
      <c r="AA1124" s="33"/>
      <c r="AB1124" s="33"/>
      <c r="AC1124" s="33"/>
      <c r="AD1124" s="33"/>
      <c r="AE1124" s="33"/>
      <c r="AR1124" s="164" t="s">
        <v>302</v>
      </c>
      <c r="AT1124" s="164" t="s">
        <v>153</v>
      </c>
      <c r="AU1124" s="164" t="s">
        <v>82</v>
      </c>
      <c r="AY1124" s="18" t="s">
        <v>150</v>
      </c>
      <c r="BE1124" s="165">
        <f>IF(N1124="základní",J1124,0)</f>
        <v>0</v>
      </c>
      <c r="BF1124" s="165">
        <f>IF(N1124="snížená",J1124,0)</f>
        <v>0</v>
      </c>
      <c r="BG1124" s="165">
        <f>IF(N1124="zákl. přenesená",J1124,0)</f>
        <v>0</v>
      </c>
      <c r="BH1124" s="165">
        <f>IF(N1124="sníž. přenesená",J1124,0)</f>
        <v>0</v>
      </c>
      <c r="BI1124" s="165">
        <f>IF(N1124="nulová",J1124,0)</f>
        <v>0</v>
      </c>
      <c r="BJ1124" s="18" t="s">
        <v>80</v>
      </c>
      <c r="BK1124" s="165">
        <f>ROUND(I1124*H1124,2)</f>
        <v>0</v>
      </c>
      <c r="BL1124" s="18" t="s">
        <v>302</v>
      </c>
      <c r="BM1124" s="164" t="s">
        <v>1105</v>
      </c>
    </row>
    <row r="1125" spans="1:65" s="13" customFormat="1" ht="11.25">
      <c r="B1125" s="170"/>
      <c r="D1125" s="166" t="s">
        <v>162</v>
      </c>
      <c r="E1125" s="171" t="s">
        <v>3</v>
      </c>
      <c r="F1125" s="172" t="s">
        <v>1096</v>
      </c>
      <c r="H1125" s="173">
        <v>9</v>
      </c>
      <c r="I1125" s="174"/>
      <c r="L1125" s="170"/>
      <c r="M1125" s="175"/>
      <c r="N1125" s="176"/>
      <c r="O1125" s="176"/>
      <c r="P1125" s="176"/>
      <c r="Q1125" s="176"/>
      <c r="R1125" s="176"/>
      <c r="S1125" s="176"/>
      <c r="T1125" s="177"/>
      <c r="AT1125" s="171" t="s">
        <v>162</v>
      </c>
      <c r="AU1125" s="171" t="s">
        <v>82</v>
      </c>
      <c r="AV1125" s="13" t="s">
        <v>82</v>
      </c>
      <c r="AW1125" s="13" t="s">
        <v>34</v>
      </c>
      <c r="AX1125" s="13" t="s">
        <v>80</v>
      </c>
      <c r="AY1125" s="171" t="s">
        <v>150</v>
      </c>
    </row>
    <row r="1126" spans="1:65" s="12" customFormat="1" ht="25.9" customHeight="1">
      <c r="B1126" s="139"/>
      <c r="D1126" s="140" t="s">
        <v>71</v>
      </c>
      <c r="E1126" s="141" t="s">
        <v>1106</v>
      </c>
      <c r="F1126" s="141" t="s">
        <v>1107</v>
      </c>
      <c r="I1126" s="142"/>
      <c r="J1126" s="143">
        <f>BK1126</f>
        <v>0</v>
      </c>
      <c r="L1126" s="139"/>
      <c r="M1126" s="144"/>
      <c r="N1126" s="145"/>
      <c r="O1126" s="145"/>
      <c r="P1126" s="146">
        <f>SUM(P1127:P1134)</f>
        <v>0</v>
      </c>
      <c r="Q1126" s="145"/>
      <c r="R1126" s="146">
        <f>SUM(R1127:R1134)</f>
        <v>0</v>
      </c>
      <c r="S1126" s="145"/>
      <c r="T1126" s="147">
        <f>SUM(T1127:T1134)</f>
        <v>0</v>
      </c>
      <c r="AR1126" s="140" t="s">
        <v>158</v>
      </c>
      <c r="AT1126" s="148" t="s">
        <v>71</v>
      </c>
      <c r="AU1126" s="148" t="s">
        <v>72</v>
      </c>
      <c r="AY1126" s="140" t="s">
        <v>150</v>
      </c>
      <c r="BK1126" s="149">
        <f>SUM(BK1127:BK1134)</f>
        <v>0</v>
      </c>
    </row>
    <row r="1127" spans="1:65" s="2" customFormat="1" ht="24" customHeight="1">
      <c r="A1127" s="33"/>
      <c r="B1127" s="152"/>
      <c r="C1127" s="153" t="s">
        <v>1108</v>
      </c>
      <c r="D1127" s="153" t="s">
        <v>153</v>
      </c>
      <c r="E1127" s="154" t="s">
        <v>1109</v>
      </c>
      <c r="F1127" s="155" t="s">
        <v>1110</v>
      </c>
      <c r="G1127" s="156" t="s">
        <v>1111</v>
      </c>
      <c r="H1127" s="157">
        <v>220</v>
      </c>
      <c r="I1127" s="158"/>
      <c r="J1127" s="159">
        <f>ROUND(I1127*H1127,2)</f>
        <v>0</v>
      </c>
      <c r="K1127" s="155" t="s">
        <v>157</v>
      </c>
      <c r="L1127" s="34"/>
      <c r="M1127" s="160" t="s">
        <v>3</v>
      </c>
      <c r="N1127" s="161" t="s">
        <v>43</v>
      </c>
      <c r="O1127" s="54"/>
      <c r="P1127" s="162">
        <f>O1127*H1127</f>
        <v>0</v>
      </c>
      <c r="Q1127" s="162">
        <v>0</v>
      </c>
      <c r="R1127" s="162">
        <f>Q1127*H1127</f>
        <v>0</v>
      </c>
      <c r="S1127" s="162">
        <v>0</v>
      </c>
      <c r="T1127" s="163">
        <f>S1127*H1127</f>
        <v>0</v>
      </c>
      <c r="U1127" s="33"/>
      <c r="V1127" s="33"/>
      <c r="W1127" s="33"/>
      <c r="X1127" s="33"/>
      <c r="Y1127" s="33"/>
      <c r="Z1127" s="33"/>
      <c r="AA1127" s="33"/>
      <c r="AB1127" s="33"/>
      <c r="AC1127" s="33"/>
      <c r="AD1127" s="33"/>
      <c r="AE1127" s="33"/>
      <c r="AR1127" s="164" t="s">
        <v>1112</v>
      </c>
      <c r="AT1127" s="164" t="s">
        <v>153</v>
      </c>
      <c r="AU1127" s="164" t="s">
        <v>80</v>
      </c>
      <c r="AY1127" s="18" t="s">
        <v>150</v>
      </c>
      <c r="BE1127" s="165">
        <f>IF(N1127="základní",J1127,0)</f>
        <v>0</v>
      </c>
      <c r="BF1127" s="165">
        <f>IF(N1127="snížená",J1127,0)</f>
        <v>0</v>
      </c>
      <c r="BG1127" s="165">
        <f>IF(N1127="zákl. přenesená",J1127,0)</f>
        <v>0</v>
      </c>
      <c r="BH1127" s="165">
        <f>IF(N1127="sníž. přenesená",J1127,0)</f>
        <v>0</v>
      </c>
      <c r="BI1127" s="165">
        <f>IF(N1127="nulová",J1127,0)</f>
        <v>0</v>
      </c>
      <c r="BJ1127" s="18" t="s">
        <v>80</v>
      </c>
      <c r="BK1127" s="165">
        <f>ROUND(I1127*H1127,2)</f>
        <v>0</v>
      </c>
      <c r="BL1127" s="18" t="s">
        <v>1112</v>
      </c>
      <c r="BM1127" s="164" t="s">
        <v>1113</v>
      </c>
    </row>
    <row r="1128" spans="1:65" s="13" customFormat="1" ht="22.5">
      <c r="B1128" s="170"/>
      <c r="D1128" s="166" t="s">
        <v>162</v>
      </c>
      <c r="E1128" s="171" t="s">
        <v>3</v>
      </c>
      <c r="F1128" s="172" t="s">
        <v>1114</v>
      </c>
      <c r="H1128" s="173">
        <v>60</v>
      </c>
      <c r="I1128" s="174"/>
      <c r="L1128" s="170"/>
      <c r="M1128" s="175"/>
      <c r="N1128" s="176"/>
      <c r="O1128" s="176"/>
      <c r="P1128" s="176"/>
      <c r="Q1128" s="176"/>
      <c r="R1128" s="176"/>
      <c r="S1128" s="176"/>
      <c r="T1128" s="177"/>
      <c r="AT1128" s="171" t="s">
        <v>162</v>
      </c>
      <c r="AU1128" s="171" t="s">
        <v>80</v>
      </c>
      <c r="AV1128" s="13" t="s">
        <v>82</v>
      </c>
      <c r="AW1128" s="13" t="s">
        <v>34</v>
      </c>
      <c r="AX1128" s="13" t="s">
        <v>72</v>
      </c>
      <c r="AY1128" s="171" t="s">
        <v>150</v>
      </c>
    </row>
    <row r="1129" spans="1:65" s="13" customFormat="1" ht="11.25">
      <c r="B1129" s="170"/>
      <c r="D1129" s="166" t="s">
        <v>162</v>
      </c>
      <c r="E1129" s="171" t="s">
        <v>3</v>
      </c>
      <c r="F1129" s="172" t="s">
        <v>1115</v>
      </c>
      <c r="H1129" s="173">
        <v>160</v>
      </c>
      <c r="I1129" s="174"/>
      <c r="L1129" s="170"/>
      <c r="M1129" s="175"/>
      <c r="N1129" s="176"/>
      <c r="O1129" s="176"/>
      <c r="P1129" s="176"/>
      <c r="Q1129" s="176"/>
      <c r="R1129" s="176"/>
      <c r="S1129" s="176"/>
      <c r="T1129" s="177"/>
      <c r="AT1129" s="171" t="s">
        <v>162</v>
      </c>
      <c r="AU1129" s="171" t="s">
        <v>80</v>
      </c>
      <c r="AV1129" s="13" t="s">
        <v>82</v>
      </c>
      <c r="AW1129" s="13" t="s">
        <v>34</v>
      </c>
      <c r="AX1129" s="13" t="s">
        <v>72</v>
      </c>
      <c r="AY1129" s="171" t="s">
        <v>150</v>
      </c>
    </row>
    <row r="1130" spans="1:65" s="14" customFormat="1" ht="11.25">
      <c r="B1130" s="188"/>
      <c r="D1130" s="166" t="s">
        <v>162</v>
      </c>
      <c r="E1130" s="189" t="s">
        <v>3</v>
      </c>
      <c r="F1130" s="190" t="s">
        <v>181</v>
      </c>
      <c r="H1130" s="191">
        <v>220</v>
      </c>
      <c r="I1130" s="192"/>
      <c r="L1130" s="188"/>
      <c r="M1130" s="193"/>
      <c r="N1130" s="194"/>
      <c r="O1130" s="194"/>
      <c r="P1130" s="194"/>
      <c r="Q1130" s="194"/>
      <c r="R1130" s="194"/>
      <c r="S1130" s="194"/>
      <c r="T1130" s="195"/>
      <c r="AT1130" s="189" t="s">
        <v>162</v>
      </c>
      <c r="AU1130" s="189" t="s">
        <v>80</v>
      </c>
      <c r="AV1130" s="14" t="s">
        <v>158</v>
      </c>
      <c r="AW1130" s="14" t="s">
        <v>34</v>
      </c>
      <c r="AX1130" s="14" t="s">
        <v>80</v>
      </c>
      <c r="AY1130" s="189" t="s">
        <v>150</v>
      </c>
    </row>
    <row r="1131" spans="1:65" s="2" customFormat="1" ht="24" customHeight="1">
      <c r="A1131" s="33"/>
      <c r="B1131" s="152"/>
      <c r="C1131" s="153" t="s">
        <v>1116</v>
      </c>
      <c r="D1131" s="153" t="s">
        <v>153</v>
      </c>
      <c r="E1131" s="154" t="s">
        <v>1117</v>
      </c>
      <c r="F1131" s="155" t="s">
        <v>1118</v>
      </c>
      <c r="G1131" s="156" t="s">
        <v>1111</v>
      </c>
      <c r="H1131" s="157">
        <v>200</v>
      </c>
      <c r="I1131" s="158"/>
      <c r="J1131" s="159">
        <f>ROUND(I1131*H1131,2)</f>
        <v>0</v>
      </c>
      <c r="K1131" s="155" t="s">
        <v>157</v>
      </c>
      <c r="L1131" s="34"/>
      <c r="M1131" s="160" t="s">
        <v>3</v>
      </c>
      <c r="N1131" s="161" t="s">
        <v>43</v>
      </c>
      <c r="O1131" s="54"/>
      <c r="P1131" s="162">
        <f>O1131*H1131</f>
        <v>0</v>
      </c>
      <c r="Q1131" s="162">
        <v>0</v>
      </c>
      <c r="R1131" s="162">
        <f>Q1131*H1131</f>
        <v>0</v>
      </c>
      <c r="S1131" s="162">
        <v>0</v>
      </c>
      <c r="T1131" s="163">
        <f>S1131*H1131</f>
        <v>0</v>
      </c>
      <c r="U1131" s="33"/>
      <c r="V1131" s="33"/>
      <c r="W1131" s="33"/>
      <c r="X1131" s="33"/>
      <c r="Y1131" s="33"/>
      <c r="Z1131" s="33"/>
      <c r="AA1131" s="33"/>
      <c r="AB1131" s="33"/>
      <c r="AC1131" s="33"/>
      <c r="AD1131" s="33"/>
      <c r="AE1131" s="33"/>
      <c r="AR1131" s="164" t="s">
        <v>1112</v>
      </c>
      <c r="AT1131" s="164" t="s">
        <v>153</v>
      </c>
      <c r="AU1131" s="164" t="s">
        <v>80</v>
      </c>
      <c r="AY1131" s="18" t="s">
        <v>150</v>
      </c>
      <c r="BE1131" s="165">
        <f>IF(N1131="základní",J1131,0)</f>
        <v>0</v>
      </c>
      <c r="BF1131" s="165">
        <f>IF(N1131="snížená",J1131,0)</f>
        <v>0</v>
      </c>
      <c r="BG1131" s="165">
        <f>IF(N1131="zákl. přenesená",J1131,0)</f>
        <v>0</v>
      </c>
      <c r="BH1131" s="165">
        <f>IF(N1131="sníž. přenesená",J1131,0)</f>
        <v>0</v>
      </c>
      <c r="BI1131" s="165">
        <f>IF(N1131="nulová",J1131,0)</f>
        <v>0</v>
      </c>
      <c r="BJ1131" s="18" t="s">
        <v>80</v>
      </c>
      <c r="BK1131" s="165">
        <f>ROUND(I1131*H1131,2)</f>
        <v>0</v>
      </c>
      <c r="BL1131" s="18" t="s">
        <v>1112</v>
      </c>
      <c r="BM1131" s="164" t="s">
        <v>1119</v>
      </c>
    </row>
    <row r="1132" spans="1:65" s="13" customFormat="1" ht="11.25">
      <c r="B1132" s="170"/>
      <c r="D1132" s="166" t="s">
        <v>162</v>
      </c>
      <c r="E1132" s="171" t="s">
        <v>3</v>
      </c>
      <c r="F1132" s="172" t="s">
        <v>1120</v>
      </c>
      <c r="H1132" s="173">
        <v>40</v>
      </c>
      <c r="I1132" s="174"/>
      <c r="L1132" s="170"/>
      <c r="M1132" s="175"/>
      <c r="N1132" s="176"/>
      <c r="O1132" s="176"/>
      <c r="P1132" s="176"/>
      <c r="Q1132" s="176"/>
      <c r="R1132" s="176"/>
      <c r="S1132" s="176"/>
      <c r="T1132" s="177"/>
      <c r="AT1132" s="171" t="s">
        <v>162</v>
      </c>
      <c r="AU1132" s="171" t="s">
        <v>80</v>
      </c>
      <c r="AV1132" s="13" t="s">
        <v>82</v>
      </c>
      <c r="AW1132" s="13" t="s">
        <v>34</v>
      </c>
      <c r="AX1132" s="13" t="s">
        <v>72</v>
      </c>
      <c r="AY1132" s="171" t="s">
        <v>150</v>
      </c>
    </row>
    <row r="1133" spans="1:65" s="13" customFormat="1" ht="11.25">
      <c r="B1133" s="170"/>
      <c r="D1133" s="166" t="s">
        <v>162</v>
      </c>
      <c r="E1133" s="171" t="s">
        <v>3</v>
      </c>
      <c r="F1133" s="172" t="s">
        <v>1115</v>
      </c>
      <c r="H1133" s="173">
        <v>160</v>
      </c>
      <c r="I1133" s="174"/>
      <c r="L1133" s="170"/>
      <c r="M1133" s="175"/>
      <c r="N1133" s="176"/>
      <c r="O1133" s="176"/>
      <c r="P1133" s="176"/>
      <c r="Q1133" s="176"/>
      <c r="R1133" s="176"/>
      <c r="S1133" s="176"/>
      <c r="T1133" s="177"/>
      <c r="AT1133" s="171" t="s">
        <v>162</v>
      </c>
      <c r="AU1133" s="171" t="s">
        <v>80</v>
      </c>
      <c r="AV1133" s="13" t="s">
        <v>82</v>
      </c>
      <c r="AW1133" s="13" t="s">
        <v>34</v>
      </c>
      <c r="AX1133" s="13" t="s">
        <v>72</v>
      </c>
      <c r="AY1133" s="171" t="s">
        <v>150</v>
      </c>
    </row>
    <row r="1134" spans="1:65" s="14" customFormat="1" ht="11.25">
      <c r="B1134" s="188"/>
      <c r="D1134" s="166" t="s">
        <v>162</v>
      </c>
      <c r="E1134" s="189" t="s">
        <v>3</v>
      </c>
      <c r="F1134" s="190" t="s">
        <v>181</v>
      </c>
      <c r="H1134" s="191">
        <v>200</v>
      </c>
      <c r="I1134" s="192"/>
      <c r="L1134" s="188"/>
      <c r="M1134" s="193"/>
      <c r="N1134" s="194"/>
      <c r="O1134" s="194"/>
      <c r="P1134" s="194"/>
      <c r="Q1134" s="194"/>
      <c r="R1134" s="194"/>
      <c r="S1134" s="194"/>
      <c r="T1134" s="195"/>
      <c r="AT1134" s="189" t="s">
        <v>162</v>
      </c>
      <c r="AU1134" s="189" t="s">
        <v>80</v>
      </c>
      <c r="AV1134" s="14" t="s">
        <v>158</v>
      </c>
      <c r="AW1134" s="14" t="s">
        <v>34</v>
      </c>
      <c r="AX1134" s="14" t="s">
        <v>80</v>
      </c>
      <c r="AY1134" s="189" t="s">
        <v>150</v>
      </c>
    </row>
    <row r="1135" spans="1:65" s="12" customFormat="1" ht="25.9" customHeight="1">
      <c r="B1135" s="139"/>
      <c r="D1135" s="140" t="s">
        <v>71</v>
      </c>
      <c r="E1135" s="141" t="s">
        <v>1121</v>
      </c>
      <c r="F1135" s="141" t="s">
        <v>1122</v>
      </c>
      <c r="I1135" s="142"/>
      <c r="J1135" s="143">
        <f>BK1135</f>
        <v>0</v>
      </c>
      <c r="L1135" s="139"/>
      <c r="M1135" s="144"/>
      <c r="N1135" s="145"/>
      <c r="O1135" s="145"/>
      <c r="P1135" s="146">
        <f>SUM(P1136:P1150)</f>
        <v>0</v>
      </c>
      <c r="Q1135" s="145"/>
      <c r="R1135" s="146">
        <f>SUM(R1136:R1150)</f>
        <v>0</v>
      </c>
      <c r="S1135" s="145"/>
      <c r="T1135" s="147">
        <f>SUM(T1136:T1150)</f>
        <v>0</v>
      </c>
      <c r="AR1135" s="140" t="s">
        <v>158</v>
      </c>
      <c r="AT1135" s="148" t="s">
        <v>71</v>
      </c>
      <c r="AU1135" s="148" t="s">
        <v>72</v>
      </c>
      <c r="AY1135" s="140" t="s">
        <v>150</v>
      </c>
      <c r="BK1135" s="149">
        <f>SUM(BK1136:BK1150)</f>
        <v>0</v>
      </c>
    </row>
    <row r="1136" spans="1:65" s="2" customFormat="1" ht="36" customHeight="1">
      <c r="A1136" s="33"/>
      <c r="B1136" s="152"/>
      <c r="C1136" s="153" t="s">
        <v>1123</v>
      </c>
      <c r="D1136" s="153" t="s">
        <v>153</v>
      </c>
      <c r="E1136" s="154" t="s">
        <v>1124</v>
      </c>
      <c r="F1136" s="155" t="s">
        <v>1125</v>
      </c>
      <c r="G1136" s="156" t="s">
        <v>433</v>
      </c>
      <c r="H1136" s="157">
        <v>64</v>
      </c>
      <c r="I1136" s="158"/>
      <c r="J1136" s="159">
        <f>ROUND(I1136*H1136,2)</f>
        <v>0</v>
      </c>
      <c r="K1136" s="155" t="s">
        <v>3</v>
      </c>
      <c r="L1136" s="34"/>
      <c r="M1136" s="160" t="s">
        <v>3</v>
      </c>
      <c r="N1136" s="161" t="s">
        <v>43</v>
      </c>
      <c r="O1136" s="54"/>
      <c r="P1136" s="162">
        <f>O1136*H1136</f>
        <v>0</v>
      </c>
      <c r="Q1136" s="162">
        <v>0</v>
      </c>
      <c r="R1136" s="162">
        <f>Q1136*H1136</f>
        <v>0</v>
      </c>
      <c r="S1136" s="162">
        <v>0</v>
      </c>
      <c r="T1136" s="163">
        <f>S1136*H1136</f>
        <v>0</v>
      </c>
      <c r="U1136" s="33"/>
      <c r="V1136" s="33"/>
      <c r="W1136" s="33"/>
      <c r="X1136" s="33"/>
      <c r="Y1136" s="33"/>
      <c r="Z1136" s="33"/>
      <c r="AA1136" s="33"/>
      <c r="AB1136" s="33"/>
      <c r="AC1136" s="33"/>
      <c r="AD1136" s="33"/>
      <c r="AE1136" s="33"/>
      <c r="AR1136" s="164" t="s">
        <v>1112</v>
      </c>
      <c r="AT1136" s="164" t="s">
        <v>153</v>
      </c>
      <c r="AU1136" s="164" t="s">
        <v>80</v>
      </c>
      <c r="AY1136" s="18" t="s">
        <v>150</v>
      </c>
      <c r="BE1136" s="165">
        <f>IF(N1136="základní",J1136,0)</f>
        <v>0</v>
      </c>
      <c r="BF1136" s="165">
        <f>IF(N1136="snížená",J1136,0)</f>
        <v>0</v>
      </c>
      <c r="BG1136" s="165">
        <f>IF(N1136="zákl. přenesená",J1136,0)</f>
        <v>0</v>
      </c>
      <c r="BH1136" s="165">
        <f>IF(N1136="sníž. přenesená",J1136,0)</f>
        <v>0</v>
      </c>
      <c r="BI1136" s="165">
        <f>IF(N1136="nulová",J1136,0)</f>
        <v>0</v>
      </c>
      <c r="BJ1136" s="18" t="s">
        <v>80</v>
      </c>
      <c r="BK1136" s="165">
        <f>ROUND(I1136*H1136,2)</f>
        <v>0</v>
      </c>
      <c r="BL1136" s="18" t="s">
        <v>1112</v>
      </c>
      <c r="BM1136" s="164" t="s">
        <v>1126</v>
      </c>
    </row>
    <row r="1137" spans="1:65" s="13" customFormat="1" ht="11.25">
      <c r="B1137" s="170"/>
      <c r="D1137" s="166" t="s">
        <v>162</v>
      </c>
      <c r="E1137" s="171" t="s">
        <v>3</v>
      </c>
      <c r="F1137" s="172" t="s">
        <v>1127</v>
      </c>
      <c r="H1137" s="173">
        <v>64</v>
      </c>
      <c r="I1137" s="174"/>
      <c r="L1137" s="170"/>
      <c r="M1137" s="175"/>
      <c r="N1137" s="176"/>
      <c r="O1137" s="176"/>
      <c r="P1137" s="176"/>
      <c r="Q1137" s="176"/>
      <c r="R1137" s="176"/>
      <c r="S1137" s="176"/>
      <c r="T1137" s="177"/>
      <c r="AT1137" s="171" t="s">
        <v>162</v>
      </c>
      <c r="AU1137" s="171" t="s">
        <v>80</v>
      </c>
      <c r="AV1137" s="13" t="s">
        <v>82</v>
      </c>
      <c r="AW1137" s="13" t="s">
        <v>34</v>
      </c>
      <c r="AX1137" s="13" t="s">
        <v>80</v>
      </c>
      <c r="AY1137" s="171" t="s">
        <v>150</v>
      </c>
    </row>
    <row r="1138" spans="1:65" s="2" customFormat="1" ht="24" customHeight="1">
      <c r="A1138" s="33"/>
      <c r="B1138" s="152"/>
      <c r="C1138" s="153" t="s">
        <v>1128</v>
      </c>
      <c r="D1138" s="153" t="s">
        <v>153</v>
      </c>
      <c r="E1138" s="154" t="s">
        <v>1129</v>
      </c>
      <c r="F1138" s="155" t="s">
        <v>1130</v>
      </c>
      <c r="G1138" s="156" t="s">
        <v>433</v>
      </c>
      <c r="H1138" s="157">
        <v>16</v>
      </c>
      <c r="I1138" s="158"/>
      <c r="J1138" s="159">
        <f>ROUND(I1138*H1138,2)</f>
        <v>0</v>
      </c>
      <c r="K1138" s="155" t="s">
        <v>3</v>
      </c>
      <c r="L1138" s="34"/>
      <c r="M1138" s="160" t="s">
        <v>3</v>
      </c>
      <c r="N1138" s="161" t="s">
        <v>43</v>
      </c>
      <c r="O1138" s="54"/>
      <c r="P1138" s="162">
        <f>O1138*H1138</f>
        <v>0</v>
      </c>
      <c r="Q1138" s="162">
        <v>0</v>
      </c>
      <c r="R1138" s="162">
        <f>Q1138*H1138</f>
        <v>0</v>
      </c>
      <c r="S1138" s="162">
        <v>0</v>
      </c>
      <c r="T1138" s="163">
        <f>S1138*H1138</f>
        <v>0</v>
      </c>
      <c r="U1138" s="33"/>
      <c r="V1138" s="33"/>
      <c r="W1138" s="33"/>
      <c r="X1138" s="33"/>
      <c r="Y1138" s="33"/>
      <c r="Z1138" s="33"/>
      <c r="AA1138" s="33"/>
      <c r="AB1138" s="33"/>
      <c r="AC1138" s="33"/>
      <c r="AD1138" s="33"/>
      <c r="AE1138" s="33"/>
      <c r="AR1138" s="164" t="s">
        <v>1112</v>
      </c>
      <c r="AT1138" s="164" t="s">
        <v>153</v>
      </c>
      <c r="AU1138" s="164" t="s">
        <v>80</v>
      </c>
      <c r="AY1138" s="18" t="s">
        <v>150</v>
      </c>
      <c r="BE1138" s="165">
        <f>IF(N1138="základní",J1138,0)</f>
        <v>0</v>
      </c>
      <c r="BF1138" s="165">
        <f>IF(N1138="snížená",J1138,0)</f>
        <v>0</v>
      </c>
      <c r="BG1138" s="165">
        <f>IF(N1138="zákl. přenesená",J1138,0)</f>
        <v>0</v>
      </c>
      <c r="BH1138" s="165">
        <f>IF(N1138="sníž. přenesená",J1138,0)</f>
        <v>0</v>
      </c>
      <c r="BI1138" s="165">
        <f>IF(N1138="nulová",J1138,0)</f>
        <v>0</v>
      </c>
      <c r="BJ1138" s="18" t="s">
        <v>80</v>
      </c>
      <c r="BK1138" s="165">
        <f>ROUND(I1138*H1138,2)</f>
        <v>0</v>
      </c>
      <c r="BL1138" s="18" t="s">
        <v>1112</v>
      </c>
      <c r="BM1138" s="164" t="s">
        <v>1131</v>
      </c>
    </row>
    <row r="1139" spans="1:65" s="13" customFormat="1" ht="11.25">
      <c r="B1139" s="170"/>
      <c r="D1139" s="166" t="s">
        <v>162</v>
      </c>
      <c r="E1139" s="171" t="s">
        <v>3</v>
      </c>
      <c r="F1139" s="172" t="s">
        <v>1132</v>
      </c>
      <c r="H1139" s="173">
        <v>16</v>
      </c>
      <c r="I1139" s="174"/>
      <c r="L1139" s="170"/>
      <c r="M1139" s="175"/>
      <c r="N1139" s="176"/>
      <c r="O1139" s="176"/>
      <c r="P1139" s="176"/>
      <c r="Q1139" s="176"/>
      <c r="R1139" s="176"/>
      <c r="S1139" s="176"/>
      <c r="T1139" s="177"/>
      <c r="AT1139" s="171" t="s">
        <v>162</v>
      </c>
      <c r="AU1139" s="171" t="s">
        <v>80</v>
      </c>
      <c r="AV1139" s="13" t="s">
        <v>82</v>
      </c>
      <c r="AW1139" s="13" t="s">
        <v>34</v>
      </c>
      <c r="AX1139" s="13" t="s">
        <v>80</v>
      </c>
      <c r="AY1139" s="171" t="s">
        <v>150</v>
      </c>
    </row>
    <row r="1140" spans="1:65" s="2" customFormat="1" ht="24" customHeight="1">
      <c r="A1140" s="33"/>
      <c r="B1140" s="152"/>
      <c r="C1140" s="153" t="s">
        <v>1133</v>
      </c>
      <c r="D1140" s="153" t="s">
        <v>153</v>
      </c>
      <c r="E1140" s="154" t="s">
        <v>1134</v>
      </c>
      <c r="F1140" s="155" t="s">
        <v>1135</v>
      </c>
      <c r="G1140" s="156" t="s">
        <v>216</v>
      </c>
      <c r="H1140" s="157">
        <v>41</v>
      </c>
      <c r="I1140" s="158"/>
      <c r="J1140" s="159">
        <f>ROUND(I1140*H1140,2)</f>
        <v>0</v>
      </c>
      <c r="K1140" s="155" t="s">
        <v>3</v>
      </c>
      <c r="L1140" s="34"/>
      <c r="M1140" s="160" t="s">
        <v>3</v>
      </c>
      <c r="N1140" s="161" t="s">
        <v>43</v>
      </c>
      <c r="O1140" s="54"/>
      <c r="P1140" s="162">
        <f>O1140*H1140</f>
        <v>0</v>
      </c>
      <c r="Q1140" s="162">
        <v>0</v>
      </c>
      <c r="R1140" s="162">
        <f>Q1140*H1140</f>
        <v>0</v>
      </c>
      <c r="S1140" s="162">
        <v>0</v>
      </c>
      <c r="T1140" s="163">
        <f>S1140*H1140</f>
        <v>0</v>
      </c>
      <c r="U1140" s="33"/>
      <c r="V1140" s="33"/>
      <c r="W1140" s="33"/>
      <c r="X1140" s="33"/>
      <c r="Y1140" s="33"/>
      <c r="Z1140" s="33"/>
      <c r="AA1140" s="33"/>
      <c r="AB1140" s="33"/>
      <c r="AC1140" s="33"/>
      <c r="AD1140" s="33"/>
      <c r="AE1140" s="33"/>
      <c r="AR1140" s="164" t="s">
        <v>1112</v>
      </c>
      <c r="AT1140" s="164" t="s">
        <v>153</v>
      </c>
      <c r="AU1140" s="164" t="s">
        <v>80</v>
      </c>
      <c r="AY1140" s="18" t="s">
        <v>150</v>
      </c>
      <c r="BE1140" s="165">
        <f>IF(N1140="základní",J1140,0)</f>
        <v>0</v>
      </c>
      <c r="BF1140" s="165">
        <f>IF(N1140="snížená",J1140,0)</f>
        <v>0</v>
      </c>
      <c r="BG1140" s="165">
        <f>IF(N1140="zákl. přenesená",J1140,0)</f>
        <v>0</v>
      </c>
      <c r="BH1140" s="165">
        <f>IF(N1140="sníž. přenesená",J1140,0)</f>
        <v>0</v>
      </c>
      <c r="BI1140" s="165">
        <f>IF(N1140="nulová",J1140,0)</f>
        <v>0</v>
      </c>
      <c r="BJ1140" s="18" t="s">
        <v>80</v>
      </c>
      <c r="BK1140" s="165">
        <f>ROUND(I1140*H1140,2)</f>
        <v>0</v>
      </c>
      <c r="BL1140" s="18" t="s">
        <v>1112</v>
      </c>
      <c r="BM1140" s="164" t="s">
        <v>1136</v>
      </c>
    </row>
    <row r="1141" spans="1:65" s="13" customFormat="1" ht="11.25">
      <c r="B1141" s="170"/>
      <c r="D1141" s="166" t="s">
        <v>162</v>
      </c>
      <c r="E1141" s="171" t="s">
        <v>3</v>
      </c>
      <c r="F1141" s="172" t="s">
        <v>1137</v>
      </c>
      <c r="H1141" s="173">
        <v>41</v>
      </c>
      <c r="I1141" s="174"/>
      <c r="L1141" s="170"/>
      <c r="M1141" s="175"/>
      <c r="N1141" s="176"/>
      <c r="O1141" s="176"/>
      <c r="P1141" s="176"/>
      <c r="Q1141" s="176"/>
      <c r="R1141" s="176"/>
      <c r="S1141" s="176"/>
      <c r="T1141" s="177"/>
      <c r="AT1141" s="171" t="s">
        <v>162</v>
      </c>
      <c r="AU1141" s="171" t="s">
        <v>80</v>
      </c>
      <c r="AV1141" s="13" t="s">
        <v>82</v>
      </c>
      <c r="AW1141" s="13" t="s">
        <v>34</v>
      </c>
      <c r="AX1141" s="13" t="s">
        <v>80</v>
      </c>
      <c r="AY1141" s="171" t="s">
        <v>150</v>
      </c>
    </row>
    <row r="1142" spans="1:65" s="2" customFormat="1" ht="24" customHeight="1">
      <c r="A1142" s="33"/>
      <c r="B1142" s="152"/>
      <c r="C1142" s="153" t="s">
        <v>1138</v>
      </c>
      <c r="D1142" s="153" t="s">
        <v>153</v>
      </c>
      <c r="E1142" s="154" t="s">
        <v>1139</v>
      </c>
      <c r="F1142" s="155" t="s">
        <v>1140</v>
      </c>
      <c r="G1142" s="156" t="s">
        <v>433</v>
      </c>
      <c r="H1142" s="157">
        <v>36</v>
      </c>
      <c r="I1142" s="158"/>
      <c r="J1142" s="159">
        <f>ROUND(I1142*H1142,2)</f>
        <v>0</v>
      </c>
      <c r="K1142" s="155" t="s">
        <v>3</v>
      </c>
      <c r="L1142" s="34"/>
      <c r="M1142" s="160" t="s">
        <v>3</v>
      </c>
      <c r="N1142" s="161" t="s">
        <v>43</v>
      </c>
      <c r="O1142" s="54"/>
      <c r="P1142" s="162">
        <f>O1142*H1142</f>
        <v>0</v>
      </c>
      <c r="Q1142" s="162">
        <v>0</v>
      </c>
      <c r="R1142" s="162">
        <f>Q1142*H1142</f>
        <v>0</v>
      </c>
      <c r="S1142" s="162">
        <v>0</v>
      </c>
      <c r="T1142" s="163">
        <f>S1142*H1142</f>
        <v>0</v>
      </c>
      <c r="U1142" s="33"/>
      <c r="V1142" s="33"/>
      <c r="W1142" s="33"/>
      <c r="X1142" s="33"/>
      <c r="Y1142" s="33"/>
      <c r="Z1142" s="33"/>
      <c r="AA1142" s="33"/>
      <c r="AB1142" s="33"/>
      <c r="AC1142" s="33"/>
      <c r="AD1142" s="33"/>
      <c r="AE1142" s="33"/>
      <c r="AR1142" s="164" t="s">
        <v>1112</v>
      </c>
      <c r="AT1142" s="164" t="s">
        <v>153</v>
      </c>
      <c r="AU1142" s="164" t="s">
        <v>80</v>
      </c>
      <c r="AY1142" s="18" t="s">
        <v>150</v>
      </c>
      <c r="BE1142" s="165">
        <f>IF(N1142="základní",J1142,0)</f>
        <v>0</v>
      </c>
      <c r="BF1142" s="165">
        <f>IF(N1142="snížená",J1142,0)</f>
        <v>0</v>
      </c>
      <c r="BG1142" s="165">
        <f>IF(N1142="zákl. přenesená",J1142,0)</f>
        <v>0</v>
      </c>
      <c r="BH1142" s="165">
        <f>IF(N1142="sníž. přenesená",J1142,0)</f>
        <v>0</v>
      </c>
      <c r="BI1142" s="165">
        <f>IF(N1142="nulová",J1142,0)</f>
        <v>0</v>
      </c>
      <c r="BJ1142" s="18" t="s">
        <v>80</v>
      </c>
      <c r="BK1142" s="165">
        <f>ROUND(I1142*H1142,2)</f>
        <v>0</v>
      </c>
      <c r="BL1142" s="18" t="s">
        <v>1112</v>
      </c>
      <c r="BM1142" s="164" t="s">
        <v>1141</v>
      </c>
    </row>
    <row r="1143" spans="1:65" s="13" customFormat="1" ht="11.25">
      <c r="B1143" s="170"/>
      <c r="D1143" s="166" t="s">
        <v>162</v>
      </c>
      <c r="E1143" s="171" t="s">
        <v>3</v>
      </c>
      <c r="F1143" s="172" t="s">
        <v>1142</v>
      </c>
      <c r="H1143" s="173">
        <v>36</v>
      </c>
      <c r="I1143" s="174"/>
      <c r="L1143" s="170"/>
      <c r="M1143" s="175"/>
      <c r="N1143" s="176"/>
      <c r="O1143" s="176"/>
      <c r="P1143" s="176"/>
      <c r="Q1143" s="176"/>
      <c r="R1143" s="176"/>
      <c r="S1143" s="176"/>
      <c r="T1143" s="177"/>
      <c r="AT1143" s="171" t="s">
        <v>162</v>
      </c>
      <c r="AU1143" s="171" t="s">
        <v>80</v>
      </c>
      <c r="AV1143" s="13" t="s">
        <v>82</v>
      </c>
      <c r="AW1143" s="13" t="s">
        <v>34</v>
      </c>
      <c r="AX1143" s="13" t="s">
        <v>80</v>
      </c>
      <c r="AY1143" s="171" t="s">
        <v>150</v>
      </c>
    </row>
    <row r="1144" spans="1:65" s="2" customFormat="1" ht="24" customHeight="1">
      <c r="A1144" s="33"/>
      <c r="B1144" s="152"/>
      <c r="C1144" s="153" t="s">
        <v>1143</v>
      </c>
      <c r="D1144" s="153" t="s">
        <v>153</v>
      </c>
      <c r="E1144" s="154" t="s">
        <v>1144</v>
      </c>
      <c r="F1144" s="155" t="s">
        <v>1145</v>
      </c>
      <c r="G1144" s="156" t="s">
        <v>433</v>
      </c>
      <c r="H1144" s="157">
        <v>5</v>
      </c>
      <c r="I1144" s="158"/>
      <c r="J1144" s="159">
        <f>ROUND(I1144*H1144,2)</f>
        <v>0</v>
      </c>
      <c r="K1144" s="155" t="s">
        <v>3</v>
      </c>
      <c r="L1144" s="34"/>
      <c r="M1144" s="160" t="s">
        <v>3</v>
      </c>
      <c r="N1144" s="161" t="s">
        <v>43</v>
      </c>
      <c r="O1144" s="54"/>
      <c r="P1144" s="162">
        <f>O1144*H1144</f>
        <v>0</v>
      </c>
      <c r="Q1144" s="162">
        <v>0</v>
      </c>
      <c r="R1144" s="162">
        <f>Q1144*H1144</f>
        <v>0</v>
      </c>
      <c r="S1144" s="162">
        <v>0</v>
      </c>
      <c r="T1144" s="163">
        <f>S1144*H1144</f>
        <v>0</v>
      </c>
      <c r="U1144" s="33"/>
      <c r="V1144" s="33"/>
      <c r="W1144" s="33"/>
      <c r="X1144" s="33"/>
      <c r="Y1144" s="33"/>
      <c r="Z1144" s="33"/>
      <c r="AA1144" s="33"/>
      <c r="AB1144" s="33"/>
      <c r="AC1144" s="33"/>
      <c r="AD1144" s="33"/>
      <c r="AE1144" s="33"/>
      <c r="AR1144" s="164" t="s">
        <v>1112</v>
      </c>
      <c r="AT1144" s="164" t="s">
        <v>153</v>
      </c>
      <c r="AU1144" s="164" t="s">
        <v>80</v>
      </c>
      <c r="AY1144" s="18" t="s">
        <v>150</v>
      </c>
      <c r="BE1144" s="165">
        <f>IF(N1144="základní",J1144,0)</f>
        <v>0</v>
      </c>
      <c r="BF1144" s="165">
        <f>IF(N1144="snížená",J1144,0)</f>
        <v>0</v>
      </c>
      <c r="BG1144" s="165">
        <f>IF(N1144="zákl. přenesená",J1144,0)</f>
        <v>0</v>
      </c>
      <c r="BH1144" s="165">
        <f>IF(N1144="sníž. přenesená",J1144,0)</f>
        <v>0</v>
      </c>
      <c r="BI1144" s="165">
        <f>IF(N1144="nulová",J1144,0)</f>
        <v>0</v>
      </c>
      <c r="BJ1144" s="18" t="s">
        <v>80</v>
      </c>
      <c r="BK1144" s="165">
        <f>ROUND(I1144*H1144,2)</f>
        <v>0</v>
      </c>
      <c r="BL1144" s="18" t="s">
        <v>1112</v>
      </c>
      <c r="BM1144" s="164" t="s">
        <v>1146</v>
      </c>
    </row>
    <row r="1145" spans="1:65" s="13" customFormat="1" ht="11.25">
      <c r="B1145" s="170"/>
      <c r="D1145" s="166" t="s">
        <v>162</v>
      </c>
      <c r="E1145" s="171" t="s">
        <v>3</v>
      </c>
      <c r="F1145" s="172" t="s">
        <v>1147</v>
      </c>
      <c r="H1145" s="173">
        <v>5</v>
      </c>
      <c r="I1145" s="174"/>
      <c r="L1145" s="170"/>
      <c r="M1145" s="175"/>
      <c r="N1145" s="176"/>
      <c r="O1145" s="176"/>
      <c r="P1145" s="176"/>
      <c r="Q1145" s="176"/>
      <c r="R1145" s="176"/>
      <c r="S1145" s="176"/>
      <c r="T1145" s="177"/>
      <c r="AT1145" s="171" t="s">
        <v>162</v>
      </c>
      <c r="AU1145" s="171" t="s">
        <v>80</v>
      </c>
      <c r="AV1145" s="13" t="s">
        <v>82</v>
      </c>
      <c r="AW1145" s="13" t="s">
        <v>34</v>
      </c>
      <c r="AX1145" s="13" t="s">
        <v>80</v>
      </c>
      <c r="AY1145" s="171" t="s">
        <v>150</v>
      </c>
    </row>
    <row r="1146" spans="1:65" s="2" customFormat="1" ht="38.25" customHeight="1">
      <c r="A1146" s="33"/>
      <c r="B1146" s="152"/>
      <c r="C1146" s="153" t="s">
        <v>1148</v>
      </c>
      <c r="D1146" s="153" t="s">
        <v>153</v>
      </c>
      <c r="E1146" s="154" t="s">
        <v>1149</v>
      </c>
      <c r="F1146" s="155" t="s">
        <v>2969</v>
      </c>
      <c r="G1146" s="156" t="s">
        <v>433</v>
      </c>
      <c r="H1146" s="157">
        <v>1</v>
      </c>
      <c r="I1146" s="158"/>
      <c r="J1146" s="159">
        <f>ROUND(I1146*H1146,2)</f>
        <v>0</v>
      </c>
      <c r="K1146" s="155" t="s">
        <v>3</v>
      </c>
      <c r="L1146" s="34"/>
      <c r="M1146" s="160" t="s">
        <v>3</v>
      </c>
      <c r="N1146" s="161" t="s">
        <v>43</v>
      </c>
      <c r="O1146" s="54"/>
      <c r="P1146" s="162">
        <f>O1146*H1146</f>
        <v>0</v>
      </c>
      <c r="Q1146" s="162">
        <v>0</v>
      </c>
      <c r="R1146" s="162">
        <f>Q1146*H1146</f>
        <v>0</v>
      </c>
      <c r="S1146" s="162">
        <v>0</v>
      </c>
      <c r="T1146" s="163">
        <f>S1146*H1146</f>
        <v>0</v>
      </c>
      <c r="U1146" s="33"/>
      <c r="V1146" s="33"/>
      <c r="W1146" s="33"/>
      <c r="X1146" s="33"/>
      <c r="Y1146" s="33"/>
      <c r="Z1146" s="33"/>
      <c r="AA1146" s="33"/>
      <c r="AB1146" s="33"/>
      <c r="AC1146" s="33"/>
      <c r="AD1146" s="33"/>
      <c r="AE1146" s="33"/>
      <c r="AR1146" s="164" t="s">
        <v>1112</v>
      </c>
      <c r="AT1146" s="164" t="s">
        <v>153</v>
      </c>
      <c r="AU1146" s="164" t="s">
        <v>80</v>
      </c>
      <c r="AY1146" s="18" t="s">
        <v>150</v>
      </c>
      <c r="BE1146" s="165">
        <f>IF(N1146="základní",J1146,0)</f>
        <v>0</v>
      </c>
      <c r="BF1146" s="165">
        <f>IF(N1146="snížená",J1146,0)</f>
        <v>0</v>
      </c>
      <c r="BG1146" s="165">
        <f>IF(N1146="zákl. přenesená",J1146,0)</f>
        <v>0</v>
      </c>
      <c r="BH1146" s="165">
        <f>IF(N1146="sníž. přenesená",J1146,0)</f>
        <v>0</v>
      </c>
      <c r="BI1146" s="165">
        <f>IF(N1146="nulová",J1146,0)</f>
        <v>0</v>
      </c>
      <c r="BJ1146" s="18" t="s">
        <v>80</v>
      </c>
      <c r="BK1146" s="165">
        <f>ROUND(I1146*H1146,2)</f>
        <v>0</v>
      </c>
      <c r="BL1146" s="18" t="s">
        <v>1112</v>
      </c>
      <c r="BM1146" s="164" t="s">
        <v>1150</v>
      </c>
    </row>
    <row r="1147" spans="1:65" s="2" customFormat="1" ht="16.5" customHeight="1">
      <c r="A1147" s="33"/>
      <c r="B1147" s="152"/>
      <c r="C1147" s="153" t="s">
        <v>1151</v>
      </c>
      <c r="D1147" s="153" t="s">
        <v>153</v>
      </c>
      <c r="E1147" s="154" t="s">
        <v>1152</v>
      </c>
      <c r="F1147" s="155" t="s">
        <v>3</v>
      </c>
      <c r="G1147" s="156" t="s">
        <v>3</v>
      </c>
      <c r="H1147" s="157">
        <v>0</v>
      </c>
      <c r="I1147" s="158"/>
      <c r="J1147" s="159">
        <f>ROUND(I1147*H1147,2)</f>
        <v>0</v>
      </c>
      <c r="K1147" s="155" t="s">
        <v>3</v>
      </c>
      <c r="L1147" s="34"/>
      <c r="M1147" s="160" t="s">
        <v>3</v>
      </c>
      <c r="N1147" s="161" t="s">
        <v>43</v>
      </c>
      <c r="O1147" s="54"/>
      <c r="P1147" s="162">
        <f>O1147*H1147</f>
        <v>0</v>
      </c>
      <c r="Q1147" s="162">
        <v>0</v>
      </c>
      <c r="R1147" s="162">
        <f>Q1147*H1147</f>
        <v>0</v>
      </c>
      <c r="S1147" s="162">
        <v>0</v>
      </c>
      <c r="T1147" s="163">
        <f>S1147*H1147</f>
        <v>0</v>
      </c>
      <c r="U1147" s="33"/>
      <c r="V1147" s="33"/>
      <c r="W1147" s="33"/>
      <c r="X1147" s="33"/>
      <c r="Y1147" s="33"/>
      <c r="Z1147" s="33"/>
      <c r="AA1147" s="33"/>
      <c r="AB1147" s="33"/>
      <c r="AC1147" s="33"/>
      <c r="AD1147" s="33"/>
      <c r="AE1147" s="33"/>
      <c r="AR1147" s="164" t="s">
        <v>1112</v>
      </c>
      <c r="AT1147" s="164" t="s">
        <v>153</v>
      </c>
      <c r="AU1147" s="164" t="s">
        <v>80</v>
      </c>
      <c r="AY1147" s="18" t="s">
        <v>150</v>
      </c>
      <c r="BE1147" s="165">
        <f>IF(N1147="základní",J1147,0)</f>
        <v>0</v>
      </c>
      <c r="BF1147" s="165">
        <f>IF(N1147="snížená",J1147,0)</f>
        <v>0</v>
      </c>
      <c r="BG1147" s="165">
        <f>IF(N1147="zákl. přenesená",J1147,0)</f>
        <v>0</v>
      </c>
      <c r="BH1147" s="165">
        <f>IF(N1147="sníž. přenesená",J1147,0)</f>
        <v>0</v>
      </c>
      <c r="BI1147" s="165">
        <f>IF(N1147="nulová",J1147,0)</f>
        <v>0</v>
      </c>
      <c r="BJ1147" s="18" t="s">
        <v>80</v>
      </c>
      <c r="BK1147" s="165">
        <f>ROUND(I1147*H1147,2)</f>
        <v>0</v>
      </c>
      <c r="BL1147" s="18" t="s">
        <v>1112</v>
      </c>
      <c r="BM1147" s="164" t="s">
        <v>1153</v>
      </c>
    </row>
    <row r="1148" spans="1:65" s="2" customFormat="1" ht="16.5" customHeight="1">
      <c r="A1148" s="33"/>
      <c r="B1148" s="152"/>
      <c r="C1148" s="153" t="s">
        <v>1154</v>
      </c>
      <c r="D1148" s="153" t="s">
        <v>153</v>
      </c>
      <c r="E1148" s="154" t="s">
        <v>1155</v>
      </c>
      <c r="F1148" s="155" t="s">
        <v>3</v>
      </c>
      <c r="G1148" s="156" t="s">
        <v>3</v>
      </c>
      <c r="H1148" s="157">
        <v>0</v>
      </c>
      <c r="I1148" s="158"/>
      <c r="J1148" s="159">
        <f>ROUND(I1148*H1148,2)</f>
        <v>0</v>
      </c>
      <c r="K1148" s="155" t="s">
        <v>3</v>
      </c>
      <c r="L1148" s="34"/>
      <c r="M1148" s="160" t="s">
        <v>3</v>
      </c>
      <c r="N1148" s="161" t="s">
        <v>43</v>
      </c>
      <c r="O1148" s="54"/>
      <c r="P1148" s="162">
        <f>O1148*H1148</f>
        <v>0</v>
      </c>
      <c r="Q1148" s="162">
        <v>0</v>
      </c>
      <c r="R1148" s="162">
        <f>Q1148*H1148</f>
        <v>0</v>
      </c>
      <c r="S1148" s="162">
        <v>0</v>
      </c>
      <c r="T1148" s="163">
        <f>S1148*H1148</f>
        <v>0</v>
      </c>
      <c r="U1148" s="33"/>
      <c r="V1148" s="33"/>
      <c r="W1148" s="33"/>
      <c r="X1148" s="33"/>
      <c r="Y1148" s="33"/>
      <c r="Z1148" s="33"/>
      <c r="AA1148" s="33"/>
      <c r="AB1148" s="33"/>
      <c r="AC1148" s="33"/>
      <c r="AD1148" s="33"/>
      <c r="AE1148" s="33"/>
      <c r="AR1148" s="164" t="s">
        <v>1112</v>
      </c>
      <c r="AT1148" s="164" t="s">
        <v>153</v>
      </c>
      <c r="AU1148" s="164" t="s">
        <v>80</v>
      </c>
      <c r="AY1148" s="18" t="s">
        <v>150</v>
      </c>
      <c r="BE1148" s="165">
        <f>IF(N1148="základní",J1148,0)</f>
        <v>0</v>
      </c>
      <c r="BF1148" s="165">
        <f>IF(N1148="snížená",J1148,0)</f>
        <v>0</v>
      </c>
      <c r="BG1148" s="165">
        <f>IF(N1148="zákl. přenesená",J1148,0)</f>
        <v>0</v>
      </c>
      <c r="BH1148" s="165">
        <f>IF(N1148="sníž. přenesená",J1148,0)</f>
        <v>0</v>
      </c>
      <c r="BI1148" s="165">
        <f>IF(N1148="nulová",J1148,0)</f>
        <v>0</v>
      </c>
      <c r="BJ1148" s="18" t="s">
        <v>80</v>
      </c>
      <c r="BK1148" s="165">
        <f>ROUND(I1148*H1148,2)</f>
        <v>0</v>
      </c>
      <c r="BL1148" s="18" t="s">
        <v>1112</v>
      </c>
      <c r="BM1148" s="164" t="s">
        <v>1156</v>
      </c>
    </row>
    <row r="1149" spans="1:65" s="2" customFormat="1" ht="16.5" customHeight="1">
      <c r="A1149" s="33"/>
      <c r="B1149" s="152"/>
      <c r="C1149" s="153" t="s">
        <v>1157</v>
      </c>
      <c r="D1149" s="153" t="s">
        <v>153</v>
      </c>
      <c r="E1149" s="154" t="s">
        <v>1158</v>
      </c>
      <c r="F1149" s="155" t="s">
        <v>3</v>
      </c>
      <c r="G1149" s="156" t="s">
        <v>3</v>
      </c>
      <c r="H1149" s="157">
        <v>0</v>
      </c>
      <c r="I1149" s="158"/>
      <c r="J1149" s="159">
        <f>ROUND(I1149*H1149,2)</f>
        <v>0</v>
      </c>
      <c r="K1149" s="155" t="s">
        <v>3</v>
      </c>
      <c r="L1149" s="34"/>
      <c r="M1149" s="160" t="s">
        <v>3</v>
      </c>
      <c r="N1149" s="161" t="s">
        <v>43</v>
      </c>
      <c r="O1149" s="54"/>
      <c r="P1149" s="162">
        <f>O1149*H1149</f>
        <v>0</v>
      </c>
      <c r="Q1149" s="162">
        <v>0</v>
      </c>
      <c r="R1149" s="162">
        <f>Q1149*H1149</f>
        <v>0</v>
      </c>
      <c r="S1149" s="162">
        <v>0</v>
      </c>
      <c r="T1149" s="163">
        <f>S1149*H1149</f>
        <v>0</v>
      </c>
      <c r="U1149" s="33"/>
      <c r="V1149" s="33"/>
      <c r="W1149" s="33"/>
      <c r="X1149" s="33"/>
      <c r="Y1149" s="33"/>
      <c r="Z1149" s="33"/>
      <c r="AA1149" s="33"/>
      <c r="AB1149" s="33"/>
      <c r="AC1149" s="33"/>
      <c r="AD1149" s="33"/>
      <c r="AE1149" s="33"/>
      <c r="AR1149" s="164" t="s">
        <v>1112</v>
      </c>
      <c r="AT1149" s="164" t="s">
        <v>153</v>
      </c>
      <c r="AU1149" s="164" t="s">
        <v>80</v>
      </c>
      <c r="AY1149" s="18" t="s">
        <v>150</v>
      </c>
      <c r="BE1149" s="165">
        <f>IF(N1149="základní",J1149,0)</f>
        <v>0</v>
      </c>
      <c r="BF1149" s="165">
        <f>IF(N1149="snížená",J1149,0)</f>
        <v>0</v>
      </c>
      <c r="BG1149" s="165">
        <f>IF(N1149="zákl. přenesená",J1149,0)</f>
        <v>0</v>
      </c>
      <c r="BH1149" s="165">
        <f>IF(N1149="sníž. přenesená",J1149,0)</f>
        <v>0</v>
      </c>
      <c r="BI1149" s="165">
        <f>IF(N1149="nulová",J1149,0)</f>
        <v>0</v>
      </c>
      <c r="BJ1149" s="18" t="s">
        <v>80</v>
      </c>
      <c r="BK1149" s="165">
        <f>ROUND(I1149*H1149,2)</f>
        <v>0</v>
      </c>
      <c r="BL1149" s="18" t="s">
        <v>1112</v>
      </c>
      <c r="BM1149" s="164" t="s">
        <v>1159</v>
      </c>
    </row>
    <row r="1150" spans="1:65" s="2" customFormat="1" ht="16.5" customHeight="1">
      <c r="A1150" s="33"/>
      <c r="B1150" s="152"/>
      <c r="C1150" s="153" t="s">
        <v>1160</v>
      </c>
      <c r="D1150" s="153" t="s">
        <v>153</v>
      </c>
      <c r="E1150" s="154" t="s">
        <v>1161</v>
      </c>
      <c r="F1150" s="155" t="s">
        <v>3</v>
      </c>
      <c r="G1150" s="156" t="s">
        <v>3</v>
      </c>
      <c r="H1150" s="157">
        <v>0</v>
      </c>
      <c r="I1150" s="158"/>
      <c r="J1150" s="159">
        <f>ROUND(I1150*H1150,2)</f>
        <v>0</v>
      </c>
      <c r="K1150" s="155" t="s">
        <v>3</v>
      </c>
      <c r="L1150" s="34"/>
      <c r="M1150" s="196" t="s">
        <v>3</v>
      </c>
      <c r="N1150" s="197" t="s">
        <v>43</v>
      </c>
      <c r="O1150" s="198"/>
      <c r="P1150" s="199">
        <f>O1150*H1150</f>
        <v>0</v>
      </c>
      <c r="Q1150" s="199">
        <v>0</v>
      </c>
      <c r="R1150" s="199">
        <f>Q1150*H1150</f>
        <v>0</v>
      </c>
      <c r="S1150" s="199">
        <v>0</v>
      </c>
      <c r="T1150" s="200">
        <f>S1150*H1150</f>
        <v>0</v>
      </c>
      <c r="U1150" s="33"/>
      <c r="V1150" s="33"/>
      <c r="W1150" s="33"/>
      <c r="X1150" s="33"/>
      <c r="Y1150" s="33"/>
      <c r="Z1150" s="33"/>
      <c r="AA1150" s="33"/>
      <c r="AB1150" s="33"/>
      <c r="AC1150" s="33"/>
      <c r="AD1150" s="33"/>
      <c r="AE1150" s="33"/>
      <c r="AR1150" s="164" t="s">
        <v>1112</v>
      </c>
      <c r="AT1150" s="164" t="s">
        <v>153</v>
      </c>
      <c r="AU1150" s="164" t="s">
        <v>80</v>
      </c>
      <c r="AY1150" s="18" t="s">
        <v>150</v>
      </c>
      <c r="BE1150" s="165">
        <f>IF(N1150="základní",J1150,0)</f>
        <v>0</v>
      </c>
      <c r="BF1150" s="165">
        <f>IF(N1150="snížená",J1150,0)</f>
        <v>0</v>
      </c>
      <c r="BG1150" s="165">
        <f>IF(N1150="zákl. přenesená",J1150,0)</f>
        <v>0</v>
      </c>
      <c r="BH1150" s="165">
        <f>IF(N1150="sníž. přenesená",J1150,0)</f>
        <v>0</v>
      </c>
      <c r="BI1150" s="165">
        <f>IF(N1150="nulová",J1150,0)</f>
        <v>0</v>
      </c>
      <c r="BJ1150" s="18" t="s">
        <v>80</v>
      </c>
      <c r="BK1150" s="165">
        <f>ROUND(I1150*H1150,2)</f>
        <v>0</v>
      </c>
      <c r="BL1150" s="18" t="s">
        <v>1112</v>
      </c>
      <c r="BM1150" s="164" t="s">
        <v>1162</v>
      </c>
    </row>
    <row r="1151" spans="1:65" s="2" customFormat="1" ht="6.95" customHeight="1">
      <c r="A1151" s="33"/>
      <c r="B1151" s="43"/>
      <c r="C1151" s="44"/>
      <c r="D1151" s="44"/>
      <c r="E1151" s="44"/>
      <c r="F1151" s="44"/>
      <c r="G1151" s="44"/>
      <c r="H1151" s="44"/>
      <c r="I1151" s="112"/>
      <c r="J1151" s="44"/>
      <c r="K1151" s="44"/>
      <c r="L1151" s="34"/>
      <c r="M1151" s="33"/>
      <c r="O1151" s="33"/>
      <c r="P1151" s="33"/>
      <c r="Q1151" s="33"/>
      <c r="R1151" s="33"/>
      <c r="S1151" s="33"/>
      <c r="T1151" s="33"/>
      <c r="U1151" s="33"/>
      <c r="V1151" s="33"/>
      <c r="W1151" s="33"/>
      <c r="X1151" s="33"/>
      <c r="Y1151" s="33"/>
      <c r="Z1151" s="33"/>
      <c r="AA1151" s="33"/>
      <c r="AB1151" s="33"/>
      <c r="AC1151" s="33"/>
      <c r="AD1151" s="33"/>
      <c r="AE1151" s="33"/>
    </row>
  </sheetData>
  <autoFilter ref="C99:K1150" xr:uid="{00000000-0009-0000-0000-000001000000}"/>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85</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1163</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ROUND(J92,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ROUND((SUM(BE92:BE197)),  2)</f>
        <v>0</v>
      </c>
      <c r="G33" s="33"/>
      <c r="H33" s="33"/>
      <c r="I33" s="104">
        <v>0.21</v>
      </c>
      <c r="J33" s="103">
        <f>ROUND(((SUM(BE92:BE197))*I33),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ROUND((SUM(BF92:BF197)),  2)</f>
        <v>0</v>
      </c>
      <c r="G34" s="33"/>
      <c r="H34" s="33"/>
      <c r="I34" s="104">
        <v>0.15</v>
      </c>
      <c r="J34" s="103">
        <f>ROUND(((SUM(BF92:BF197))*I34),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ROUND((SUM(BG92:BG197)),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ROUND((SUM(BH92:BH197)),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ROUND((SUM(BI92:BI197)),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02 - elektroinstalace silnoproud</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J92</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120</v>
      </c>
      <c r="E60" s="120"/>
      <c r="F60" s="120"/>
      <c r="G60" s="120"/>
      <c r="H60" s="120"/>
      <c r="I60" s="121"/>
      <c r="J60" s="122">
        <f>J93</f>
        <v>0</v>
      </c>
      <c r="L60" s="118"/>
    </row>
    <row r="61" spans="1:47" s="10" customFormat="1" ht="19.899999999999999" customHeight="1">
      <c r="B61" s="123"/>
      <c r="D61" s="124" t="s">
        <v>1164</v>
      </c>
      <c r="E61" s="125"/>
      <c r="F61" s="125"/>
      <c r="G61" s="125"/>
      <c r="H61" s="125"/>
      <c r="I61" s="126"/>
      <c r="J61" s="127">
        <f>J94</f>
        <v>0</v>
      </c>
      <c r="L61" s="123"/>
    </row>
    <row r="62" spans="1:47" s="10" customFormat="1" ht="14.85" customHeight="1">
      <c r="B62" s="123"/>
      <c r="D62" s="124" t="s">
        <v>1165</v>
      </c>
      <c r="E62" s="125"/>
      <c r="F62" s="125"/>
      <c r="G62" s="125"/>
      <c r="H62" s="125"/>
      <c r="I62" s="126"/>
      <c r="J62" s="127">
        <f>J95</f>
        <v>0</v>
      </c>
      <c r="L62" s="123"/>
    </row>
    <row r="63" spans="1:47" s="10" customFormat="1" ht="14.85" customHeight="1">
      <c r="B63" s="123"/>
      <c r="D63" s="124" t="s">
        <v>1166</v>
      </c>
      <c r="E63" s="125"/>
      <c r="F63" s="125"/>
      <c r="G63" s="125"/>
      <c r="H63" s="125"/>
      <c r="I63" s="126"/>
      <c r="J63" s="127">
        <f>J110</f>
        <v>0</v>
      </c>
      <c r="L63" s="123"/>
    </row>
    <row r="64" spans="1:47" s="10" customFormat="1" ht="14.85" customHeight="1">
      <c r="B64" s="123"/>
      <c r="D64" s="124" t="s">
        <v>1167</v>
      </c>
      <c r="E64" s="125"/>
      <c r="F64" s="125"/>
      <c r="G64" s="125"/>
      <c r="H64" s="125"/>
      <c r="I64" s="126"/>
      <c r="J64" s="127">
        <f>J122</f>
        <v>0</v>
      </c>
      <c r="L64" s="123"/>
    </row>
    <row r="65" spans="1:31" s="10" customFormat="1" ht="14.85" customHeight="1">
      <c r="B65" s="123"/>
      <c r="D65" s="124" t="s">
        <v>1168</v>
      </c>
      <c r="E65" s="125"/>
      <c r="F65" s="125"/>
      <c r="G65" s="125"/>
      <c r="H65" s="125"/>
      <c r="I65" s="126"/>
      <c r="J65" s="127">
        <f>J134</f>
        <v>0</v>
      </c>
      <c r="L65" s="123"/>
    </row>
    <row r="66" spans="1:31" s="10" customFormat="1" ht="14.85" customHeight="1">
      <c r="B66" s="123"/>
      <c r="D66" s="124" t="s">
        <v>1169</v>
      </c>
      <c r="E66" s="125"/>
      <c r="F66" s="125"/>
      <c r="G66" s="125"/>
      <c r="H66" s="125"/>
      <c r="I66" s="126"/>
      <c r="J66" s="127">
        <f>J146</f>
        <v>0</v>
      </c>
      <c r="L66" s="123"/>
    </row>
    <row r="67" spans="1:31" s="10" customFormat="1" ht="14.85" customHeight="1">
      <c r="B67" s="123"/>
      <c r="D67" s="124" t="s">
        <v>1170</v>
      </c>
      <c r="E67" s="125"/>
      <c r="F67" s="125"/>
      <c r="G67" s="125"/>
      <c r="H67" s="125"/>
      <c r="I67" s="126"/>
      <c r="J67" s="127">
        <f>J153</f>
        <v>0</v>
      </c>
      <c r="L67" s="123"/>
    </row>
    <row r="68" spans="1:31" s="10" customFormat="1" ht="14.85" customHeight="1">
      <c r="B68" s="123"/>
      <c r="D68" s="124" t="s">
        <v>1171</v>
      </c>
      <c r="E68" s="125"/>
      <c r="F68" s="125"/>
      <c r="G68" s="125"/>
      <c r="H68" s="125"/>
      <c r="I68" s="126"/>
      <c r="J68" s="127">
        <f>J157</f>
        <v>0</v>
      </c>
      <c r="L68" s="123"/>
    </row>
    <row r="69" spans="1:31" s="10" customFormat="1" ht="14.85" customHeight="1">
      <c r="B69" s="123"/>
      <c r="D69" s="124" t="s">
        <v>1172</v>
      </c>
      <c r="E69" s="125"/>
      <c r="F69" s="125"/>
      <c r="G69" s="125"/>
      <c r="H69" s="125"/>
      <c r="I69" s="126"/>
      <c r="J69" s="127">
        <f>J162</f>
        <v>0</v>
      </c>
      <c r="L69" s="123"/>
    </row>
    <row r="70" spans="1:31" s="10" customFormat="1" ht="14.85" customHeight="1">
      <c r="B70" s="123"/>
      <c r="D70" s="124" t="s">
        <v>1173</v>
      </c>
      <c r="E70" s="125"/>
      <c r="F70" s="125"/>
      <c r="G70" s="125"/>
      <c r="H70" s="125"/>
      <c r="I70" s="126"/>
      <c r="J70" s="127">
        <f>J168</f>
        <v>0</v>
      </c>
      <c r="L70" s="123"/>
    </row>
    <row r="71" spans="1:31" s="10" customFormat="1" ht="14.85" customHeight="1">
      <c r="B71" s="123"/>
      <c r="D71" s="124" t="s">
        <v>1174</v>
      </c>
      <c r="E71" s="125"/>
      <c r="F71" s="125"/>
      <c r="G71" s="125"/>
      <c r="H71" s="125"/>
      <c r="I71" s="126"/>
      <c r="J71" s="127">
        <f>J176</f>
        <v>0</v>
      </c>
      <c r="L71" s="123"/>
    </row>
    <row r="72" spans="1:31" s="10" customFormat="1" ht="14.85" customHeight="1">
      <c r="B72" s="123"/>
      <c r="D72" s="124" t="s">
        <v>1175</v>
      </c>
      <c r="E72" s="125"/>
      <c r="F72" s="125"/>
      <c r="G72" s="125"/>
      <c r="H72" s="125"/>
      <c r="I72" s="126"/>
      <c r="J72" s="127">
        <f>J196</f>
        <v>0</v>
      </c>
      <c r="L72" s="123"/>
    </row>
    <row r="73" spans="1:31" s="2" customFormat="1" ht="21.75" customHeight="1">
      <c r="A73" s="33"/>
      <c r="B73" s="34"/>
      <c r="C73" s="33"/>
      <c r="D73" s="33"/>
      <c r="E73" s="33"/>
      <c r="F73" s="33"/>
      <c r="G73" s="33"/>
      <c r="H73" s="33"/>
      <c r="I73" s="92"/>
      <c r="J73" s="33"/>
      <c r="K73" s="33"/>
      <c r="L73" s="93"/>
      <c r="S73" s="33"/>
      <c r="T73" s="33"/>
      <c r="U73" s="33"/>
      <c r="V73" s="33"/>
      <c r="W73" s="33"/>
      <c r="X73" s="33"/>
      <c r="Y73" s="33"/>
      <c r="Z73" s="33"/>
      <c r="AA73" s="33"/>
      <c r="AB73" s="33"/>
      <c r="AC73" s="33"/>
      <c r="AD73" s="33"/>
      <c r="AE73" s="33"/>
    </row>
    <row r="74" spans="1:31" s="2" customFormat="1" ht="6.95" customHeight="1">
      <c r="A74" s="33"/>
      <c r="B74" s="43"/>
      <c r="C74" s="44"/>
      <c r="D74" s="44"/>
      <c r="E74" s="44"/>
      <c r="F74" s="44"/>
      <c r="G74" s="44"/>
      <c r="H74" s="44"/>
      <c r="I74" s="112"/>
      <c r="J74" s="44"/>
      <c r="K74" s="44"/>
      <c r="L74" s="93"/>
      <c r="S74" s="33"/>
      <c r="T74" s="33"/>
      <c r="U74" s="33"/>
      <c r="V74" s="33"/>
      <c r="W74" s="33"/>
      <c r="X74" s="33"/>
      <c r="Y74" s="33"/>
      <c r="Z74" s="33"/>
      <c r="AA74" s="33"/>
      <c r="AB74" s="33"/>
      <c r="AC74" s="33"/>
      <c r="AD74" s="33"/>
      <c r="AE74" s="33"/>
    </row>
    <row r="78" spans="1:31" s="2" customFormat="1" ht="6.95" customHeight="1">
      <c r="A78" s="33"/>
      <c r="B78" s="45"/>
      <c r="C78" s="46"/>
      <c r="D78" s="46"/>
      <c r="E78" s="46"/>
      <c r="F78" s="46"/>
      <c r="G78" s="46"/>
      <c r="H78" s="46"/>
      <c r="I78" s="113"/>
      <c r="J78" s="46"/>
      <c r="K78" s="46"/>
      <c r="L78" s="93"/>
      <c r="S78" s="33"/>
      <c r="T78" s="33"/>
      <c r="U78" s="33"/>
      <c r="V78" s="33"/>
      <c r="W78" s="33"/>
      <c r="X78" s="33"/>
      <c r="Y78" s="33"/>
      <c r="Z78" s="33"/>
      <c r="AA78" s="33"/>
      <c r="AB78" s="33"/>
      <c r="AC78" s="33"/>
      <c r="AD78" s="33"/>
      <c r="AE78" s="33"/>
    </row>
    <row r="79" spans="1:31" s="2" customFormat="1" ht="24.95" customHeight="1">
      <c r="A79" s="33"/>
      <c r="B79" s="34"/>
      <c r="C79" s="22" t="s">
        <v>135</v>
      </c>
      <c r="D79" s="33"/>
      <c r="E79" s="33"/>
      <c r="F79" s="33"/>
      <c r="G79" s="33"/>
      <c r="H79" s="33"/>
      <c r="I79" s="92"/>
      <c r="J79" s="33"/>
      <c r="K79" s="33"/>
      <c r="L79" s="93"/>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2"/>
      <c r="J80" s="33"/>
      <c r="K80" s="33"/>
      <c r="L80" s="93"/>
      <c r="S80" s="33"/>
      <c r="T80" s="33"/>
      <c r="U80" s="33"/>
      <c r="V80" s="33"/>
      <c r="W80" s="33"/>
      <c r="X80" s="33"/>
      <c r="Y80" s="33"/>
      <c r="Z80" s="33"/>
      <c r="AA80" s="33"/>
      <c r="AB80" s="33"/>
      <c r="AC80" s="33"/>
      <c r="AD80" s="33"/>
      <c r="AE80" s="33"/>
    </row>
    <row r="81" spans="1:65" s="2" customFormat="1" ht="12" customHeight="1">
      <c r="A81" s="33"/>
      <c r="B81" s="34"/>
      <c r="C81" s="28" t="s">
        <v>17</v>
      </c>
      <c r="D81" s="33"/>
      <c r="E81" s="33"/>
      <c r="F81" s="33"/>
      <c r="G81" s="33"/>
      <c r="H81" s="33"/>
      <c r="I81" s="92"/>
      <c r="J81" s="33"/>
      <c r="K81" s="33"/>
      <c r="L81" s="93"/>
      <c r="S81" s="33"/>
      <c r="T81" s="33"/>
      <c r="U81" s="33"/>
      <c r="V81" s="33"/>
      <c r="W81" s="33"/>
      <c r="X81" s="33"/>
      <c r="Y81" s="33"/>
      <c r="Z81" s="33"/>
      <c r="AA81" s="33"/>
      <c r="AB81" s="33"/>
      <c r="AC81" s="33"/>
      <c r="AD81" s="33"/>
      <c r="AE81" s="33"/>
    </row>
    <row r="82" spans="1:65" s="2" customFormat="1" ht="25.5" customHeight="1">
      <c r="A82" s="33"/>
      <c r="B82" s="34"/>
      <c r="C82" s="33"/>
      <c r="D82" s="33"/>
      <c r="E82" s="330" t="str">
        <f>E7</f>
        <v>Stavební úpravy 2.NP - 3.NP pavilonu A přestavba dětského oddělení na LDN - 3.část - 1.NP</v>
      </c>
      <c r="F82" s="331"/>
      <c r="G82" s="331"/>
      <c r="H82" s="331"/>
      <c r="I82" s="92"/>
      <c r="J82" s="33"/>
      <c r="K82" s="33"/>
      <c r="L82" s="93"/>
      <c r="S82" s="33"/>
      <c r="T82" s="33"/>
      <c r="U82" s="33"/>
      <c r="V82" s="33"/>
      <c r="W82" s="33"/>
      <c r="X82" s="33"/>
      <c r="Y82" s="33"/>
      <c r="Z82" s="33"/>
      <c r="AA82" s="33"/>
      <c r="AB82" s="33"/>
      <c r="AC82" s="33"/>
      <c r="AD82" s="33"/>
      <c r="AE82" s="33"/>
    </row>
    <row r="83" spans="1:65" s="2" customFormat="1" ht="12" customHeight="1">
      <c r="A83" s="33"/>
      <c r="B83" s="34"/>
      <c r="C83" s="28" t="s">
        <v>108</v>
      </c>
      <c r="D83" s="33"/>
      <c r="E83" s="33"/>
      <c r="F83" s="33"/>
      <c r="G83" s="33"/>
      <c r="H83" s="33"/>
      <c r="I83" s="92"/>
      <c r="J83" s="33"/>
      <c r="K83" s="33"/>
      <c r="L83" s="93"/>
      <c r="S83" s="33"/>
      <c r="T83" s="33"/>
      <c r="U83" s="33"/>
      <c r="V83" s="33"/>
      <c r="W83" s="33"/>
      <c r="X83" s="33"/>
      <c r="Y83" s="33"/>
      <c r="Z83" s="33"/>
      <c r="AA83" s="33"/>
      <c r="AB83" s="33"/>
      <c r="AC83" s="33"/>
      <c r="AD83" s="33"/>
      <c r="AE83" s="33"/>
    </row>
    <row r="84" spans="1:65" s="2" customFormat="1" ht="16.5" customHeight="1">
      <c r="A84" s="33"/>
      <c r="B84" s="34"/>
      <c r="C84" s="33"/>
      <c r="D84" s="33"/>
      <c r="E84" s="311" t="str">
        <f>E9</f>
        <v>02 - elektroinstalace silnoproud</v>
      </c>
      <c r="F84" s="332"/>
      <c r="G84" s="332"/>
      <c r="H84" s="332"/>
      <c r="I84" s="92"/>
      <c r="J84" s="33"/>
      <c r="K84" s="33"/>
      <c r="L84" s="93"/>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92"/>
      <c r="J85" s="33"/>
      <c r="K85" s="33"/>
      <c r="L85" s="93"/>
      <c r="S85" s="33"/>
      <c r="T85" s="33"/>
      <c r="U85" s="33"/>
      <c r="V85" s="33"/>
      <c r="W85" s="33"/>
      <c r="X85" s="33"/>
      <c r="Y85" s="33"/>
      <c r="Z85" s="33"/>
      <c r="AA85" s="33"/>
      <c r="AB85" s="33"/>
      <c r="AC85" s="33"/>
      <c r="AD85" s="33"/>
      <c r="AE85" s="33"/>
    </row>
    <row r="86" spans="1:65" s="2" customFormat="1" ht="12" customHeight="1">
      <c r="A86" s="33"/>
      <c r="B86" s="34"/>
      <c r="C86" s="28" t="s">
        <v>22</v>
      </c>
      <c r="D86" s="33"/>
      <c r="E86" s="33"/>
      <c r="F86" s="26" t="str">
        <f>F12</f>
        <v>Jindřichův Hradec</v>
      </c>
      <c r="G86" s="33"/>
      <c r="H86" s="33"/>
      <c r="I86" s="94" t="s">
        <v>24</v>
      </c>
      <c r="J86" s="51" t="str">
        <f>IF(J12="","",J12)</f>
        <v>3. 8. 2019</v>
      </c>
      <c r="K86" s="33"/>
      <c r="L86" s="93"/>
      <c r="S86" s="33"/>
      <c r="T86" s="33"/>
      <c r="U86" s="33"/>
      <c r="V86" s="33"/>
      <c r="W86" s="33"/>
      <c r="X86" s="33"/>
      <c r="Y86" s="33"/>
      <c r="Z86" s="33"/>
      <c r="AA86" s="33"/>
      <c r="AB86" s="33"/>
      <c r="AC86" s="33"/>
      <c r="AD86" s="33"/>
      <c r="AE86" s="33"/>
    </row>
    <row r="87" spans="1:65" s="2" customFormat="1" ht="6.95" customHeight="1">
      <c r="A87" s="33"/>
      <c r="B87" s="34"/>
      <c r="C87" s="33"/>
      <c r="D87" s="33"/>
      <c r="E87" s="33"/>
      <c r="F87" s="33"/>
      <c r="G87" s="33"/>
      <c r="H87" s="33"/>
      <c r="I87" s="92"/>
      <c r="J87" s="33"/>
      <c r="K87" s="33"/>
      <c r="L87" s="93"/>
      <c r="S87" s="33"/>
      <c r="T87" s="33"/>
      <c r="U87" s="33"/>
      <c r="V87" s="33"/>
      <c r="W87" s="33"/>
      <c r="X87" s="33"/>
      <c r="Y87" s="33"/>
      <c r="Z87" s="33"/>
      <c r="AA87" s="33"/>
      <c r="AB87" s="33"/>
      <c r="AC87" s="33"/>
      <c r="AD87" s="33"/>
      <c r="AE87" s="33"/>
    </row>
    <row r="88" spans="1:65" s="2" customFormat="1" ht="27.95" customHeight="1">
      <c r="A88" s="33"/>
      <c r="B88" s="34"/>
      <c r="C88" s="28" t="s">
        <v>26</v>
      </c>
      <c r="D88" s="33"/>
      <c r="E88" s="33"/>
      <c r="F88" s="26" t="str">
        <f>E15</f>
        <v xml:space="preserve"> </v>
      </c>
      <c r="G88" s="33"/>
      <c r="H88" s="33"/>
      <c r="I88" s="94" t="s">
        <v>32</v>
      </c>
      <c r="J88" s="31" t="str">
        <f>E21</f>
        <v>ATELIER G+G s.r.o.</v>
      </c>
      <c r="K88" s="33"/>
      <c r="L88" s="93"/>
      <c r="S88" s="33"/>
      <c r="T88" s="33"/>
      <c r="U88" s="33"/>
      <c r="V88" s="33"/>
      <c r="W88" s="33"/>
      <c r="X88" s="33"/>
      <c r="Y88" s="33"/>
      <c r="Z88" s="33"/>
      <c r="AA88" s="33"/>
      <c r="AB88" s="33"/>
      <c r="AC88" s="33"/>
      <c r="AD88" s="33"/>
      <c r="AE88" s="33"/>
    </row>
    <row r="89" spans="1:65" s="2" customFormat="1" ht="15.2" customHeight="1">
      <c r="A89" s="33"/>
      <c r="B89" s="34"/>
      <c r="C89" s="28" t="s">
        <v>30</v>
      </c>
      <c r="D89" s="33"/>
      <c r="E89" s="33"/>
      <c r="F89" s="26" t="str">
        <f>IF(E18="","",E18)</f>
        <v>Vyplň údaj</v>
      </c>
      <c r="G89" s="33"/>
      <c r="H89" s="33"/>
      <c r="I89" s="94" t="s">
        <v>35</v>
      </c>
      <c r="J89" s="31" t="str">
        <f>E24</f>
        <v xml:space="preserve"> </v>
      </c>
      <c r="K89" s="33"/>
      <c r="L89" s="93"/>
      <c r="S89" s="33"/>
      <c r="T89" s="33"/>
      <c r="U89" s="33"/>
      <c r="V89" s="33"/>
      <c r="W89" s="33"/>
      <c r="X89" s="33"/>
      <c r="Y89" s="33"/>
      <c r="Z89" s="33"/>
      <c r="AA89" s="33"/>
      <c r="AB89" s="33"/>
      <c r="AC89" s="33"/>
      <c r="AD89" s="33"/>
      <c r="AE89" s="33"/>
    </row>
    <row r="90" spans="1:65" s="2" customFormat="1" ht="10.35" customHeight="1">
      <c r="A90" s="33"/>
      <c r="B90" s="34"/>
      <c r="C90" s="33"/>
      <c r="D90" s="33"/>
      <c r="E90" s="33"/>
      <c r="F90" s="33"/>
      <c r="G90" s="33"/>
      <c r="H90" s="33"/>
      <c r="I90" s="92"/>
      <c r="J90" s="33"/>
      <c r="K90" s="33"/>
      <c r="L90" s="93"/>
      <c r="S90" s="33"/>
      <c r="T90" s="33"/>
      <c r="U90" s="33"/>
      <c r="V90" s="33"/>
      <c r="W90" s="33"/>
      <c r="X90" s="33"/>
      <c r="Y90" s="33"/>
      <c r="Z90" s="33"/>
      <c r="AA90" s="33"/>
      <c r="AB90" s="33"/>
      <c r="AC90" s="33"/>
      <c r="AD90" s="33"/>
      <c r="AE90" s="33"/>
    </row>
    <row r="91" spans="1:65" s="11" customFormat="1" ht="29.25" customHeight="1">
      <c r="A91" s="128"/>
      <c r="B91" s="129"/>
      <c r="C91" s="130" t="s">
        <v>136</v>
      </c>
      <c r="D91" s="131" t="s">
        <v>57</v>
      </c>
      <c r="E91" s="131" t="s">
        <v>53</v>
      </c>
      <c r="F91" s="131" t="s">
        <v>54</v>
      </c>
      <c r="G91" s="131" t="s">
        <v>137</v>
      </c>
      <c r="H91" s="131" t="s">
        <v>138</v>
      </c>
      <c r="I91" s="132" t="s">
        <v>139</v>
      </c>
      <c r="J91" s="131" t="s">
        <v>112</v>
      </c>
      <c r="K91" s="133" t="s">
        <v>140</v>
      </c>
      <c r="L91" s="134"/>
      <c r="M91" s="58" t="s">
        <v>3</v>
      </c>
      <c r="N91" s="59" t="s">
        <v>42</v>
      </c>
      <c r="O91" s="59" t="s">
        <v>141</v>
      </c>
      <c r="P91" s="59" t="s">
        <v>142</v>
      </c>
      <c r="Q91" s="59" t="s">
        <v>143</v>
      </c>
      <c r="R91" s="59" t="s">
        <v>144</v>
      </c>
      <c r="S91" s="59" t="s">
        <v>145</v>
      </c>
      <c r="T91" s="60" t="s">
        <v>146</v>
      </c>
      <c r="U91" s="128"/>
      <c r="V91" s="128"/>
      <c r="W91" s="128"/>
      <c r="X91" s="128"/>
      <c r="Y91" s="128"/>
      <c r="Z91" s="128"/>
      <c r="AA91" s="128"/>
      <c r="AB91" s="128"/>
      <c r="AC91" s="128"/>
      <c r="AD91" s="128"/>
      <c r="AE91" s="128"/>
    </row>
    <row r="92" spans="1:65" s="2" customFormat="1" ht="22.9" customHeight="1">
      <c r="A92" s="33"/>
      <c r="B92" s="34"/>
      <c r="C92" s="65" t="s">
        <v>147</v>
      </c>
      <c r="D92" s="33"/>
      <c r="E92" s="33"/>
      <c r="F92" s="33"/>
      <c r="G92" s="33"/>
      <c r="H92" s="33"/>
      <c r="I92" s="92"/>
      <c r="J92" s="135">
        <f>BK92</f>
        <v>0</v>
      </c>
      <c r="K92" s="33"/>
      <c r="L92" s="34"/>
      <c r="M92" s="61"/>
      <c r="N92" s="52"/>
      <c r="O92" s="62"/>
      <c r="P92" s="136">
        <f>P93</f>
        <v>0</v>
      </c>
      <c r="Q92" s="62"/>
      <c r="R92" s="136">
        <f>R93</f>
        <v>0</v>
      </c>
      <c r="S92" s="62"/>
      <c r="T92" s="137">
        <f>T93</f>
        <v>0</v>
      </c>
      <c r="U92" s="33"/>
      <c r="V92" s="33"/>
      <c r="W92" s="33"/>
      <c r="X92" s="33"/>
      <c r="Y92" s="33"/>
      <c r="Z92" s="33"/>
      <c r="AA92" s="33"/>
      <c r="AB92" s="33"/>
      <c r="AC92" s="33"/>
      <c r="AD92" s="33"/>
      <c r="AE92" s="33"/>
      <c r="AT92" s="18" t="s">
        <v>71</v>
      </c>
      <c r="AU92" s="18" t="s">
        <v>113</v>
      </c>
      <c r="BK92" s="138">
        <f>BK93</f>
        <v>0</v>
      </c>
    </row>
    <row r="93" spans="1:65" s="12" customFormat="1" ht="25.9" customHeight="1">
      <c r="B93" s="139"/>
      <c r="D93" s="140" t="s">
        <v>71</v>
      </c>
      <c r="E93" s="141" t="s">
        <v>554</v>
      </c>
      <c r="F93" s="141" t="s">
        <v>555</v>
      </c>
      <c r="I93" s="142"/>
      <c r="J93" s="143">
        <f>BK93</f>
        <v>0</v>
      </c>
      <c r="L93" s="139"/>
      <c r="M93" s="144"/>
      <c r="N93" s="145"/>
      <c r="O93" s="145"/>
      <c r="P93" s="146">
        <f>P94</f>
        <v>0</v>
      </c>
      <c r="Q93" s="145"/>
      <c r="R93" s="146">
        <f>R94</f>
        <v>0</v>
      </c>
      <c r="S93" s="145"/>
      <c r="T93" s="147">
        <f>T94</f>
        <v>0</v>
      </c>
      <c r="AR93" s="140" t="s">
        <v>82</v>
      </c>
      <c r="AT93" s="148" t="s">
        <v>71</v>
      </c>
      <c r="AU93" s="148" t="s">
        <v>72</v>
      </c>
      <c r="AY93" s="140" t="s">
        <v>150</v>
      </c>
      <c r="BK93" s="149">
        <f>BK94</f>
        <v>0</v>
      </c>
    </row>
    <row r="94" spans="1:65" s="12" customFormat="1" ht="22.9" customHeight="1">
      <c r="B94" s="139"/>
      <c r="D94" s="140" t="s">
        <v>71</v>
      </c>
      <c r="E94" s="150" t="s">
        <v>1176</v>
      </c>
      <c r="F94" s="150" t="s">
        <v>1177</v>
      </c>
      <c r="I94" s="142"/>
      <c r="J94" s="151">
        <f>BK94</f>
        <v>0</v>
      </c>
      <c r="L94" s="139"/>
      <c r="M94" s="144"/>
      <c r="N94" s="145"/>
      <c r="O94" s="145"/>
      <c r="P94" s="146">
        <f>P95+P110+P122+P134+P146+P153+P157+P162+P168+P176+P196</f>
        <v>0</v>
      </c>
      <c r="Q94" s="145"/>
      <c r="R94" s="146">
        <f>R95+R110+R122+R134+R146+R153+R157+R162+R168+R176+R196</f>
        <v>0</v>
      </c>
      <c r="S94" s="145"/>
      <c r="T94" s="147">
        <f>T95+T110+T122+T134+T146+T153+T157+T162+T168+T176+T196</f>
        <v>0</v>
      </c>
      <c r="AR94" s="140" t="s">
        <v>82</v>
      </c>
      <c r="AT94" s="148" t="s">
        <v>71</v>
      </c>
      <c r="AU94" s="148" t="s">
        <v>80</v>
      </c>
      <c r="AY94" s="140" t="s">
        <v>150</v>
      </c>
      <c r="BK94" s="149">
        <f>BK95+BK110+BK122+BK134+BK146+BK153+BK157+BK162+BK168+BK176+BK196</f>
        <v>0</v>
      </c>
    </row>
    <row r="95" spans="1:65" s="12" customFormat="1" ht="20.85" customHeight="1">
      <c r="B95" s="139"/>
      <c r="D95" s="140" t="s">
        <v>71</v>
      </c>
      <c r="E95" s="150" t="s">
        <v>1178</v>
      </c>
      <c r="F95" s="150" t="s">
        <v>1179</v>
      </c>
      <c r="I95" s="142"/>
      <c r="J95" s="151">
        <f>BK95</f>
        <v>0</v>
      </c>
      <c r="L95" s="139"/>
      <c r="M95" s="144"/>
      <c r="N95" s="145"/>
      <c r="O95" s="145"/>
      <c r="P95" s="146">
        <f>SUM(P96:P109)</f>
        <v>0</v>
      </c>
      <c r="Q95" s="145"/>
      <c r="R95" s="146">
        <f>SUM(R96:R109)</f>
        <v>0</v>
      </c>
      <c r="S95" s="145"/>
      <c r="T95" s="147">
        <f>SUM(T96:T109)</f>
        <v>0</v>
      </c>
      <c r="AR95" s="140" t="s">
        <v>80</v>
      </c>
      <c r="AT95" s="148" t="s">
        <v>71</v>
      </c>
      <c r="AU95" s="148" t="s">
        <v>82</v>
      </c>
      <c r="AY95" s="140" t="s">
        <v>150</v>
      </c>
      <c r="BK95" s="149">
        <f>SUM(BK96:BK109)</f>
        <v>0</v>
      </c>
    </row>
    <row r="96" spans="1:65" s="2" customFormat="1" ht="16.5" customHeight="1">
      <c r="A96" s="33"/>
      <c r="B96" s="152"/>
      <c r="C96" s="153" t="s">
        <v>80</v>
      </c>
      <c r="D96" s="153" t="s">
        <v>153</v>
      </c>
      <c r="E96" s="154" t="s">
        <v>1180</v>
      </c>
      <c r="F96" s="155" t="s">
        <v>1181</v>
      </c>
      <c r="G96" s="156" t="s">
        <v>216</v>
      </c>
      <c r="H96" s="157">
        <v>360</v>
      </c>
      <c r="I96" s="158"/>
      <c r="J96" s="159">
        <f t="shared" ref="J96:J109" si="0">ROUND(I96*H96,2)</f>
        <v>0</v>
      </c>
      <c r="K96" s="155" t="s">
        <v>3</v>
      </c>
      <c r="L96" s="34"/>
      <c r="M96" s="160" t="s">
        <v>3</v>
      </c>
      <c r="N96" s="161" t="s">
        <v>43</v>
      </c>
      <c r="O96" s="54"/>
      <c r="P96" s="162">
        <f t="shared" ref="P96:P109" si="1">O96*H96</f>
        <v>0</v>
      </c>
      <c r="Q96" s="162">
        <v>0</v>
      </c>
      <c r="R96" s="162">
        <f t="shared" ref="R96:R109" si="2">Q96*H96</f>
        <v>0</v>
      </c>
      <c r="S96" s="162">
        <v>0</v>
      </c>
      <c r="T96" s="163">
        <f t="shared" ref="T96:T109" si="3">S96*H96</f>
        <v>0</v>
      </c>
      <c r="U96" s="33"/>
      <c r="V96" s="33"/>
      <c r="W96" s="33"/>
      <c r="X96" s="33"/>
      <c r="Y96" s="33"/>
      <c r="Z96" s="33"/>
      <c r="AA96" s="33"/>
      <c r="AB96" s="33"/>
      <c r="AC96" s="33"/>
      <c r="AD96" s="33"/>
      <c r="AE96" s="33"/>
      <c r="AR96" s="164" t="s">
        <v>158</v>
      </c>
      <c r="AT96" s="164" t="s">
        <v>153</v>
      </c>
      <c r="AU96" s="164" t="s">
        <v>151</v>
      </c>
      <c r="AY96" s="18" t="s">
        <v>150</v>
      </c>
      <c r="BE96" s="165">
        <f t="shared" ref="BE96:BE109" si="4">IF(N96="základní",J96,0)</f>
        <v>0</v>
      </c>
      <c r="BF96" s="165">
        <f t="shared" ref="BF96:BF109" si="5">IF(N96="snížená",J96,0)</f>
        <v>0</v>
      </c>
      <c r="BG96" s="165">
        <f t="shared" ref="BG96:BG109" si="6">IF(N96="zákl. přenesená",J96,0)</f>
        <v>0</v>
      </c>
      <c r="BH96" s="165">
        <f t="shared" ref="BH96:BH109" si="7">IF(N96="sníž. přenesená",J96,0)</f>
        <v>0</v>
      </c>
      <c r="BI96" s="165">
        <f t="shared" ref="BI96:BI109" si="8">IF(N96="nulová",J96,0)</f>
        <v>0</v>
      </c>
      <c r="BJ96" s="18" t="s">
        <v>80</v>
      </c>
      <c r="BK96" s="165">
        <f t="shared" ref="BK96:BK109" si="9">ROUND(I96*H96,2)</f>
        <v>0</v>
      </c>
      <c r="BL96" s="18" t="s">
        <v>158</v>
      </c>
      <c r="BM96" s="164" t="s">
        <v>82</v>
      </c>
    </row>
    <row r="97" spans="1:65" s="2" customFormat="1" ht="16.5" customHeight="1">
      <c r="A97" s="33"/>
      <c r="B97" s="152"/>
      <c r="C97" s="153" t="s">
        <v>82</v>
      </c>
      <c r="D97" s="153" t="s">
        <v>153</v>
      </c>
      <c r="E97" s="154" t="s">
        <v>1182</v>
      </c>
      <c r="F97" s="155" t="s">
        <v>1183</v>
      </c>
      <c r="G97" s="156" t="s">
        <v>216</v>
      </c>
      <c r="H97" s="157">
        <v>1980</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151</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158</v>
      </c>
    </row>
    <row r="98" spans="1:65" s="2" customFormat="1" ht="16.5" customHeight="1">
      <c r="A98" s="33"/>
      <c r="B98" s="152"/>
      <c r="C98" s="153" t="s">
        <v>151</v>
      </c>
      <c r="D98" s="153" t="s">
        <v>153</v>
      </c>
      <c r="E98" s="154" t="s">
        <v>1184</v>
      </c>
      <c r="F98" s="155" t="s">
        <v>1185</v>
      </c>
      <c r="G98" s="156" t="s">
        <v>216</v>
      </c>
      <c r="H98" s="157">
        <v>1860</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151</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187</v>
      </c>
    </row>
    <row r="99" spans="1:65" s="2" customFormat="1" ht="16.5" customHeight="1">
      <c r="A99" s="33"/>
      <c r="B99" s="152"/>
      <c r="C99" s="153" t="s">
        <v>158</v>
      </c>
      <c r="D99" s="153" t="s">
        <v>153</v>
      </c>
      <c r="E99" s="154" t="s">
        <v>1186</v>
      </c>
      <c r="F99" s="155" t="s">
        <v>1187</v>
      </c>
      <c r="G99" s="156" t="s">
        <v>216</v>
      </c>
      <c r="H99" s="157">
        <v>200</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151</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173</v>
      </c>
    </row>
    <row r="100" spans="1:65" s="2" customFormat="1" ht="16.5" customHeight="1">
      <c r="A100" s="33"/>
      <c r="B100" s="152"/>
      <c r="C100" s="153" t="s">
        <v>182</v>
      </c>
      <c r="D100" s="153" t="s">
        <v>153</v>
      </c>
      <c r="E100" s="154" t="s">
        <v>1188</v>
      </c>
      <c r="F100" s="155" t="s">
        <v>1189</v>
      </c>
      <c r="G100" s="156" t="s">
        <v>216</v>
      </c>
      <c r="H100" s="157">
        <v>15</v>
      </c>
      <c r="I100" s="158"/>
      <c r="J100" s="159">
        <f t="shared" si="0"/>
        <v>0</v>
      </c>
      <c r="K100" s="155" t="s">
        <v>3</v>
      </c>
      <c r="L100" s="34"/>
      <c r="M100" s="160" t="s">
        <v>3</v>
      </c>
      <c r="N100" s="161" t="s">
        <v>43</v>
      </c>
      <c r="O100" s="54"/>
      <c r="P100" s="162">
        <f t="shared" si="1"/>
        <v>0</v>
      </c>
      <c r="Q100" s="162">
        <v>0</v>
      </c>
      <c r="R100" s="162">
        <f t="shared" si="2"/>
        <v>0</v>
      </c>
      <c r="S100" s="162">
        <v>0</v>
      </c>
      <c r="T100" s="163">
        <f t="shared" si="3"/>
        <v>0</v>
      </c>
      <c r="U100" s="33"/>
      <c r="V100" s="33"/>
      <c r="W100" s="33"/>
      <c r="X100" s="33"/>
      <c r="Y100" s="33"/>
      <c r="Z100" s="33"/>
      <c r="AA100" s="33"/>
      <c r="AB100" s="33"/>
      <c r="AC100" s="33"/>
      <c r="AD100" s="33"/>
      <c r="AE100" s="33"/>
      <c r="AR100" s="164" t="s">
        <v>158</v>
      </c>
      <c r="AT100" s="164" t="s">
        <v>153</v>
      </c>
      <c r="AU100" s="164" t="s">
        <v>151</v>
      </c>
      <c r="AY100" s="18" t="s">
        <v>150</v>
      </c>
      <c r="BE100" s="165">
        <f t="shared" si="4"/>
        <v>0</v>
      </c>
      <c r="BF100" s="165">
        <f t="shared" si="5"/>
        <v>0</v>
      </c>
      <c r="BG100" s="165">
        <f t="shared" si="6"/>
        <v>0</v>
      </c>
      <c r="BH100" s="165">
        <f t="shared" si="7"/>
        <v>0</v>
      </c>
      <c r="BI100" s="165">
        <f t="shared" si="8"/>
        <v>0</v>
      </c>
      <c r="BJ100" s="18" t="s">
        <v>80</v>
      </c>
      <c r="BK100" s="165">
        <f t="shared" si="9"/>
        <v>0</v>
      </c>
      <c r="BL100" s="18" t="s">
        <v>158</v>
      </c>
      <c r="BM100" s="164" t="s">
        <v>208</v>
      </c>
    </row>
    <row r="101" spans="1:65" s="2" customFormat="1" ht="16.5" customHeight="1">
      <c r="A101" s="33"/>
      <c r="B101" s="152"/>
      <c r="C101" s="153" t="s">
        <v>187</v>
      </c>
      <c r="D101" s="153" t="s">
        <v>153</v>
      </c>
      <c r="E101" s="154" t="s">
        <v>1190</v>
      </c>
      <c r="F101" s="155" t="s">
        <v>1191</v>
      </c>
      <c r="G101" s="156" t="s">
        <v>216</v>
      </c>
      <c r="H101" s="157">
        <v>50</v>
      </c>
      <c r="I101" s="158"/>
      <c r="J101" s="159">
        <f t="shared" si="0"/>
        <v>0</v>
      </c>
      <c r="K101" s="155" t="s">
        <v>3</v>
      </c>
      <c r="L101" s="34"/>
      <c r="M101" s="160" t="s">
        <v>3</v>
      </c>
      <c r="N101" s="161" t="s">
        <v>43</v>
      </c>
      <c r="O101" s="54"/>
      <c r="P101" s="162">
        <f t="shared" si="1"/>
        <v>0</v>
      </c>
      <c r="Q101" s="162">
        <v>0</v>
      </c>
      <c r="R101" s="162">
        <f t="shared" si="2"/>
        <v>0</v>
      </c>
      <c r="S101" s="162">
        <v>0</v>
      </c>
      <c r="T101" s="163">
        <f t="shared" si="3"/>
        <v>0</v>
      </c>
      <c r="U101" s="33"/>
      <c r="V101" s="33"/>
      <c r="W101" s="33"/>
      <c r="X101" s="33"/>
      <c r="Y101" s="33"/>
      <c r="Z101" s="33"/>
      <c r="AA101" s="33"/>
      <c r="AB101" s="33"/>
      <c r="AC101" s="33"/>
      <c r="AD101" s="33"/>
      <c r="AE101" s="33"/>
      <c r="AR101" s="164" t="s">
        <v>158</v>
      </c>
      <c r="AT101" s="164" t="s">
        <v>153</v>
      </c>
      <c r="AU101" s="164" t="s">
        <v>151</v>
      </c>
      <c r="AY101" s="18" t="s">
        <v>150</v>
      </c>
      <c r="BE101" s="165">
        <f t="shared" si="4"/>
        <v>0</v>
      </c>
      <c r="BF101" s="165">
        <f t="shared" si="5"/>
        <v>0</v>
      </c>
      <c r="BG101" s="165">
        <f t="shared" si="6"/>
        <v>0</v>
      </c>
      <c r="BH101" s="165">
        <f t="shared" si="7"/>
        <v>0</v>
      </c>
      <c r="BI101" s="165">
        <f t="shared" si="8"/>
        <v>0</v>
      </c>
      <c r="BJ101" s="18" t="s">
        <v>80</v>
      </c>
      <c r="BK101" s="165">
        <f t="shared" si="9"/>
        <v>0</v>
      </c>
      <c r="BL101" s="18" t="s">
        <v>158</v>
      </c>
      <c r="BM101" s="164" t="s">
        <v>220</v>
      </c>
    </row>
    <row r="102" spans="1:65" s="2" customFormat="1" ht="16.5" customHeight="1">
      <c r="A102" s="33"/>
      <c r="B102" s="152"/>
      <c r="C102" s="153" t="s">
        <v>192</v>
      </c>
      <c r="D102" s="153" t="s">
        <v>153</v>
      </c>
      <c r="E102" s="154" t="s">
        <v>1192</v>
      </c>
      <c r="F102" s="155" t="s">
        <v>1193</v>
      </c>
      <c r="G102" s="156" t="s">
        <v>216</v>
      </c>
      <c r="H102" s="157">
        <v>10</v>
      </c>
      <c r="I102" s="158"/>
      <c r="J102" s="159">
        <f t="shared" si="0"/>
        <v>0</v>
      </c>
      <c r="K102" s="155" t="s">
        <v>3</v>
      </c>
      <c r="L102" s="34"/>
      <c r="M102" s="160" t="s">
        <v>3</v>
      </c>
      <c r="N102" s="161" t="s">
        <v>43</v>
      </c>
      <c r="O102" s="54"/>
      <c r="P102" s="162">
        <f t="shared" si="1"/>
        <v>0</v>
      </c>
      <c r="Q102" s="162">
        <v>0</v>
      </c>
      <c r="R102" s="162">
        <f t="shared" si="2"/>
        <v>0</v>
      </c>
      <c r="S102" s="162">
        <v>0</v>
      </c>
      <c r="T102" s="163">
        <f t="shared" si="3"/>
        <v>0</v>
      </c>
      <c r="U102" s="33"/>
      <c r="V102" s="33"/>
      <c r="W102" s="33"/>
      <c r="X102" s="33"/>
      <c r="Y102" s="33"/>
      <c r="Z102" s="33"/>
      <c r="AA102" s="33"/>
      <c r="AB102" s="33"/>
      <c r="AC102" s="33"/>
      <c r="AD102" s="33"/>
      <c r="AE102" s="33"/>
      <c r="AR102" s="164" t="s">
        <v>158</v>
      </c>
      <c r="AT102" s="164" t="s">
        <v>153</v>
      </c>
      <c r="AU102" s="164" t="s">
        <v>151</v>
      </c>
      <c r="AY102" s="18" t="s">
        <v>150</v>
      </c>
      <c r="BE102" s="165">
        <f t="shared" si="4"/>
        <v>0</v>
      </c>
      <c r="BF102" s="165">
        <f t="shared" si="5"/>
        <v>0</v>
      </c>
      <c r="BG102" s="165">
        <f t="shared" si="6"/>
        <v>0</v>
      </c>
      <c r="BH102" s="165">
        <f t="shared" si="7"/>
        <v>0</v>
      </c>
      <c r="BI102" s="165">
        <f t="shared" si="8"/>
        <v>0</v>
      </c>
      <c r="BJ102" s="18" t="s">
        <v>80</v>
      </c>
      <c r="BK102" s="165">
        <f t="shared" si="9"/>
        <v>0</v>
      </c>
      <c r="BL102" s="18" t="s">
        <v>158</v>
      </c>
      <c r="BM102" s="164" t="s">
        <v>279</v>
      </c>
    </row>
    <row r="103" spans="1:65" s="2" customFormat="1" ht="16.5" customHeight="1">
      <c r="A103" s="33"/>
      <c r="B103" s="152"/>
      <c r="C103" s="153" t="s">
        <v>173</v>
      </c>
      <c r="D103" s="153" t="s">
        <v>153</v>
      </c>
      <c r="E103" s="154" t="s">
        <v>1194</v>
      </c>
      <c r="F103" s="155" t="s">
        <v>1195</v>
      </c>
      <c r="G103" s="156" t="s">
        <v>216</v>
      </c>
      <c r="H103" s="157">
        <v>30</v>
      </c>
      <c r="I103" s="158"/>
      <c r="J103" s="159">
        <f t="shared" si="0"/>
        <v>0</v>
      </c>
      <c r="K103" s="155" t="s">
        <v>3</v>
      </c>
      <c r="L103" s="34"/>
      <c r="M103" s="160" t="s">
        <v>3</v>
      </c>
      <c r="N103" s="161" t="s">
        <v>43</v>
      </c>
      <c r="O103" s="54"/>
      <c r="P103" s="162">
        <f t="shared" si="1"/>
        <v>0</v>
      </c>
      <c r="Q103" s="162">
        <v>0</v>
      </c>
      <c r="R103" s="162">
        <f t="shared" si="2"/>
        <v>0</v>
      </c>
      <c r="S103" s="162">
        <v>0</v>
      </c>
      <c r="T103" s="163">
        <f t="shared" si="3"/>
        <v>0</v>
      </c>
      <c r="U103" s="33"/>
      <c r="V103" s="33"/>
      <c r="W103" s="33"/>
      <c r="X103" s="33"/>
      <c r="Y103" s="33"/>
      <c r="Z103" s="33"/>
      <c r="AA103" s="33"/>
      <c r="AB103" s="33"/>
      <c r="AC103" s="33"/>
      <c r="AD103" s="33"/>
      <c r="AE103" s="33"/>
      <c r="AR103" s="164" t="s">
        <v>158</v>
      </c>
      <c r="AT103" s="164" t="s">
        <v>153</v>
      </c>
      <c r="AU103" s="164" t="s">
        <v>151</v>
      </c>
      <c r="AY103" s="18" t="s">
        <v>150</v>
      </c>
      <c r="BE103" s="165">
        <f t="shared" si="4"/>
        <v>0</v>
      </c>
      <c r="BF103" s="165">
        <f t="shared" si="5"/>
        <v>0</v>
      </c>
      <c r="BG103" s="165">
        <f t="shared" si="6"/>
        <v>0</v>
      </c>
      <c r="BH103" s="165">
        <f t="shared" si="7"/>
        <v>0</v>
      </c>
      <c r="BI103" s="165">
        <f t="shared" si="8"/>
        <v>0</v>
      </c>
      <c r="BJ103" s="18" t="s">
        <v>80</v>
      </c>
      <c r="BK103" s="165">
        <f t="shared" si="9"/>
        <v>0</v>
      </c>
      <c r="BL103" s="18" t="s">
        <v>158</v>
      </c>
      <c r="BM103" s="164" t="s">
        <v>302</v>
      </c>
    </row>
    <row r="104" spans="1:65" s="2" customFormat="1" ht="16.5" customHeight="1">
      <c r="A104" s="33"/>
      <c r="B104" s="152"/>
      <c r="C104" s="153" t="s">
        <v>203</v>
      </c>
      <c r="D104" s="153" t="s">
        <v>153</v>
      </c>
      <c r="E104" s="154" t="s">
        <v>1196</v>
      </c>
      <c r="F104" s="155" t="s">
        <v>1197</v>
      </c>
      <c r="G104" s="156" t="s">
        <v>216</v>
      </c>
      <c r="H104" s="157">
        <v>40</v>
      </c>
      <c r="I104" s="158"/>
      <c r="J104" s="159">
        <f t="shared" si="0"/>
        <v>0</v>
      </c>
      <c r="K104" s="155" t="s">
        <v>3</v>
      </c>
      <c r="L104" s="34"/>
      <c r="M104" s="160" t="s">
        <v>3</v>
      </c>
      <c r="N104" s="161" t="s">
        <v>43</v>
      </c>
      <c r="O104" s="54"/>
      <c r="P104" s="162">
        <f t="shared" si="1"/>
        <v>0</v>
      </c>
      <c r="Q104" s="162">
        <v>0</v>
      </c>
      <c r="R104" s="162">
        <f t="shared" si="2"/>
        <v>0</v>
      </c>
      <c r="S104" s="162">
        <v>0</v>
      </c>
      <c r="T104" s="163">
        <f t="shared" si="3"/>
        <v>0</v>
      </c>
      <c r="U104" s="33"/>
      <c r="V104" s="33"/>
      <c r="W104" s="33"/>
      <c r="X104" s="33"/>
      <c r="Y104" s="33"/>
      <c r="Z104" s="33"/>
      <c r="AA104" s="33"/>
      <c r="AB104" s="33"/>
      <c r="AC104" s="33"/>
      <c r="AD104" s="33"/>
      <c r="AE104" s="33"/>
      <c r="AR104" s="164" t="s">
        <v>158</v>
      </c>
      <c r="AT104" s="164" t="s">
        <v>153</v>
      </c>
      <c r="AU104" s="164" t="s">
        <v>151</v>
      </c>
      <c r="AY104" s="18" t="s">
        <v>150</v>
      </c>
      <c r="BE104" s="165">
        <f t="shared" si="4"/>
        <v>0</v>
      </c>
      <c r="BF104" s="165">
        <f t="shared" si="5"/>
        <v>0</v>
      </c>
      <c r="BG104" s="165">
        <f t="shared" si="6"/>
        <v>0</v>
      </c>
      <c r="BH104" s="165">
        <f t="shared" si="7"/>
        <v>0</v>
      </c>
      <c r="BI104" s="165">
        <f t="shared" si="8"/>
        <v>0</v>
      </c>
      <c r="BJ104" s="18" t="s">
        <v>80</v>
      </c>
      <c r="BK104" s="165">
        <f t="shared" si="9"/>
        <v>0</v>
      </c>
      <c r="BL104" s="18" t="s">
        <v>158</v>
      </c>
      <c r="BM104" s="164" t="s">
        <v>313</v>
      </c>
    </row>
    <row r="105" spans="1:65" s="2" customFormat="1" ht="24" customHeight="1">
      <c r="A105" s="33"/>
      <c r="B105" s="152"/>
      <c r="C105" s="153" t="s">
        <v>208</v>
      </c>
      <c r="D105" s="153" t="s">
        <v>153</v>
      </c>
      <c r="E105" s="154" t="s">
        <v>1198</v>
      </c>
      <c r="F105" s="155" t="s">
        <v>1199</v>
      </c>
      <c r="G105" s="156" t="s">
        <v>216</v>
      </c>
      <c r="H105" s="157">
        <v>250</v>
      </c>
      <c r="I105" s="158"/>
      <c r="J105" s="159">
        <f t="shared" si="0"/>
        <v>0</v>
      </c>
      <c r="K105" s="155" t="s">
        <v>3</v>
      </c>
      <c r="L105" s="34"/>
      <c r="M105" s="160" t="s">
        <v>3</v>
      </c>
      <c r="N105" s="161" t="s">
        <v>43</v>
      </c>
      <c r="O105" s="54"/>
      <c r="P105" s="162">
        <f t="shared" si="1"/>
        <v>0</v>
      </c>
      <c r="Q105" s="162">
        <v>0</v>
      </c>
      <c r="R105" s="162">
        <f t="shared" si="2"/>
        <v>0</v>
      </c>
      <c r="S105" s="162">
        <v>0</v>
      </c>
      <c r="T105" s="163">
        <f t="shared" si="3"/>
        <v>0</v>
      </c>
      <c r="U105" s="33"/>
      <c r="V105" s="33"/>
      <c r="W105" s="33"/>
      <c r="X105" s="33"/>
      <c r="Y105" s="33"/>
      <c r="Z105" s="33"/>
      <c r="AA105" s="33"/>
      <c r="AB105" s="33"/>
      <c r="AC105" s="33"/>
      <c r="AD105" s="33"/>
      <c r="AE105" s="33"/>
      <c r="AR105" s="164" t="s">
        <v>158</v>
      </c>
      <c r="AT105" s="164" t="s">
        <v>153</v>
      </c>
      <c r="AU105" s="164" t="s">
        <v>151</v>
      </c>
      <c r="AY105" s="18" t="s">
        <v>150</v>
      </c>
      <c r="BE105" s="165">
        <f t="shared" si="4"/>
        <v>0</v>
      </c>
      <c r="BF105" s="165">
        <f t="shared" si="5"/>
        <v>0</v>
      </c>
      <c r="BG105" s="165">
        <f t="shared" si="6"/>
        <v>0</v>
      </c>
      <c r="BH105" s="165">
        <f t="shared" si="7"/>
        <v>0</v>
      </c>
      <c r="BI105" s="165">
        <f t="shared" si="8"/>
        <v>0</v>
      </c>
      <c r="BJ105" s="18" t="s">
        <v>80</v>
      </c>
      <c r="BK105" s="165">
        <f t="shared" si="9"/>
        <v>0</v>
      </c>
      <c r="BL105" s="18" t="s">
        <v>158</v>
      </c>
      <c r="BM105" s="164" t="s">
        <v>345</v>
      </c>
    </row>
    <row r="106" spans="1:65" s="2" customFormat="1" ht="24" customHeight="1">
      <c r="A106" s="33"/>
      <c r="B106" s="152"/>
      <c r="C106" s="153" t="s">
        <v>213</v>
      </c>
      <c r="D106" s="153" t="s">
        <v>153</v>
      </c>
      <c r="E106" s="154" t="s">
        <v>1200</v>
      </c>
      <c r="F106" s="155" t="s">
        <v>1201</v>
      </c>
      <c r="G106" s="156" t="s">
        <v>216</v>
      </c>
      <c r="H106" s="157">
        <v>30</v>
      </c>
      <c r="I106" s="158"/>
      <c r="J106" s="159">
        <f t="shared" si="0"/>
        <v>0</v>
      </c>
      <c r="K106" s="155" t="s">
        <v>3</v>
      </c>
      <c r="L106" s="34"/>
      <c r="M106" s="160" t="s">
        <v>3</v>
      </c>
      <c r="N106" s="161" t="s">
        <v>43</v>
      </c>
      <c r="O106" s="54"/>
      <c r="P106" s="162">
        <f t="shared" si="1"/>
        <v>0</v>
      </c>
      <c r="Q106" s="162">
        <v>0</v>
      </c>
      <c r="R106" s="162">
        <f t="shared" si="2"/>
        <v>0</v>
      </c>
      <c r="S106" s="162">
        <v>0</v>
      </c>
      <c r="T106" s="163">
        <f t="shared" si="3"/>
        <v>0</v>
      </c>
      <c r="U106" s="33"/>
      <c r="V106" s="33"/>
      <c r="W106" s="33"/>
      <c r="X106" s="33"/>
      <c r="Y106" s="33"/>
      <c r="Z106" s="33"/>
      <c r="AA106" s="33"/>
      <c r="AB106" s="33"/>
      <c r="AC106" s="33"/>
      <c r="AD106" s="33"/>
      <c r="AE106" s="33"/>
      <c r="AR106" s="164" t="s">
        <v>158</v>
      </c>
      <c r="AT106" s="164" t="s">
        <v>153</v>
      </c>
      <c r="AU106" s="164" t="s">
        <v>151</v>
      </c>
      <c r="AY106" s="18" t="s">
        <v>150</v>
      </c>
      <c r="BE106" s="165">
        <f t="shared" si="4"/>
        <v>0</v>
      </c>
      <c r="BF106" s="165">
        <f t="shared" si="5"/>
        <v>0</v>
      </c>
      <c r="BG106" s="165">
        <f t="shared" si="6"/>
        <v>0</v>
      </c>
      <c r="BH106" s="165">
        <f t="shared" si="7"/>
        <v>0</v>
      </c>
      <c r="BI106" s="165">
        <f t="shared" si="8"/>
        <v>0</v>
      </c>
      <c r="BJ106" s="18" t="s">
        <v>80</v>
      </c>
      <c r="BK106" s="165">
        <f t="shared" si="9"/>
        <v>0</v>
      </c>
      <c r="BL106" s="18" t="s">
        <v>158</v>
      </c>
      <c r="BM106" s="164" t="s">
        <v>354</v>
      </c>
    </row>
    <row r="107" spans="1:65" s="2" customFormat="1" ht="16.5" customHeight="1">
      <c r="A107" s="33"/>
      <c r="B107" s="152"/>
      <c r="C107" s="153" t="s">
        <v>220</v>
      </c>
      <c r="D107" s="153" t="s">
        <v>153</v>
      </c>
      <c r="E107" s="154" t="s">
        <v>1202</v>
      </c>
      <c r="F107" s="155" t="s">
        <v>1203</v>
      </c>
      <c r="G107" s="156" t="s">
        <v>216</v>
      </c>
      <c r="H107" s="157">
        <v>1240</v>
      </c>
      <c r="I107" s="158"/>
      <c r="J107" s="159">
        <f t="shared" si="0"/>
        <v>0</v>
      </c>
      <c r="K107" s="155" t="s">
        <v>3</v>
      </c>
      <c r="L107" s="34"/>
      <c r="M107" s="160" t="s">
        <v>3</v>
      </c>
      <c r="N107" s="161" t="s">
        <v>43</v>
      </c>
      <c r="O107" s="54"/>
      <c r="P107" s="162">
        <f t="shared" si="1"/>
        <v>0</v>
      </c>
      <c r="Q107" s="162">
        <v>0</v>
      </c>
      <c r="R107" s="162">
        <f t="shared" si="2"/>
        <v>0</v>
      </c>
      <c r="S107" s="162">
        <v>0</v>
      </c>
      <c r="T107" s="163">
        <f t="shared" si="3"/>
        <v>0</v>
      </c>
      <c r="U107" s="33"/>
      <c r="V107" s="33"/>
      <c r="W107" s="33"/>
      <c r="X107" s="33"/>
      <c r="Y107" s="33"/>
      <c r="Z107" s="33"/>
      <c r="AA107" s="33"/>
      <c r="AB107" s="33"/>
      <c r="AC107" s="33"/>
      <c r="AD107" s="33"/>
      <c r="AE107" s="33"/>
      <c r="AR107" s="164" t="s">
        <v>158</v>
      </c>
      <c r="AT107" s="164" t="s">
        <v>153</v>
      </c>
      <c r="AU107" s="164" t="s">
        <v>151</v>
      </c>
      <c r="AY107" s="18" t="s">
        <v>150</v>
      </c>
      <c r="BE107" s="165">
        <f t="shared" si="4"/>
        <v>0</v>
      </c>
      <c r="BF107" s="165">
        <f t="shared" si="5"/>
        <v>0</v>
      </c>
      <c r="BG107" s="165">
        <f t="shared" si="6"/>
        <v>0</v>
      </c>
      <c r="BH107" s="165">
        <f t="shared" si="7"/>
        <v>0</v>
      </c>
      <c r="BI107" s="165">
        <f t="shared" si="8"/>
        <v>0</v>
      </c>
      <c r="BJ107" s="18" t="s">
        <v>80</v>
      </c>
      <c r="BK107" s="165">
        <f t="shared" si="9"/>
        <v>0</v>
      </c>
      <c r="BL107" s="18" t="s">
        <v>158</v>
      </c>
      <c r="BM107" s="164" t="s">
        <v>365</v>
      </c>
    </row>
    <row r="108" spans="1:65" s="2" customFormat="1" ht="16.5" customHeight="1">
      <c r="A108" s="33"/>
      <c r="B108" s="152"/>
      <c r="C108" s="153" t="s">
        <v>224</v>
      </c>
      <c r="D108" s="153" t="s">
        <v>153</v>
      </c>
      <c r="E108" s="154" t="s">
        <v>1204</v>
      </c>
      <c r="F108" s="155" t="s">
        <v>1205</v>
      </c>
      <c r="G108" s="156" t="s">
        <v>216</v>
      </c>
      <c r="H108" s="157">
        <v>200</v>
      </c>
      <c r="I108" s="158"/>
      <c r="J108" s="159">
        <f t="shared" si="0"/>
        <v>0</v>
      </c>
      <c r="K108" s="155" t="s">
        <v>3</v>
      </c>
      <c r="L108" s="34"/>
      <c r="M108" s="160" t="s">
        <v>3</v>
      </c>
      <c r="N108" s="161" t="s">
        <v>43</v>
      </c>
      <c r="O108" s="54"/>
      <c r="P108" s="162">
        <f t="shared" si="1"/>
        <v>0</v>
      </c>
      <c r="Q108" s="162">
        <v>0</v>
      </c>
      <c r="R108" s="162">
        <f t="shared" si="2"/>
        <v>0</v>
      </c>
      <c r="S108" s="162">
        <v>0</v>
      </c>
      <c r="T108" s="163">
        <f t="shared" si="3"/>
        <v>0</v>
      </c>
      <c r="U108" s="33"/>
      <c r="V108" s="33"/>
      <c r="W108" s="33"/>
      <c r="X108" s="33"/>
      <c r="Y108" s="33"/>
      <c r="Z108" s="33"/>
      <c r="AA108" s="33"/>
      <c r="AB108" s="33"/>
      <c r="AC108" s="33"/>
      <c r="AD108" s="33"/>
      <c r="AE108" s="33"/>
      <c r="AR108" s="164" t="s">
        <v>158</v>
      </c>
      <c r="AT108" s="164" t="s">
        <v>153</v>
      </c>
      <c r="AU108" s="164" t="s">
        <v>151</v>
      </c>
      <c r="AY108" s="18" t="s">
        <v>150</v>
      </c>
      <c r="BE108" s="165">
        <f t="shared" si="4"/>
        <v>0</v>
      </c>
      <c r="BF108" s="165">
        <f t="shared" si="5"/>
        <v>0</v>
      </c>
      <c r="BG108" s="165">
        <f t="shared" si="6"/>
        <v>0</v>
      </c>
      <c r="BH108" s="165">
        <f t="shared" si="7"/>
        <v>0</v>
      </c>
      <c r="BI108" s="165">
        <f t="shared" si="8"/>
        <v>0</v>
      </c>
      <c r="BJ108" s="18" t="s">
        <v>80</v>
      </c>
      <c r="BK108" s="165">
        <f t="shared" si="9"/>
        <v>0</v>
      </c>
      <c r="BL108" s="18" t="s">
        <v>158</v>
      </c>
      <c r="BM108" s="164" t="s">
        <v>377</v>
      </c>
    </row>
    <row r="109" spans="1:65" s="2" customFormat="1" ht="16.5" customHeight="1">
      <c r="A109" s="33"/>
      <c r="B109" s="152"/>
      <c r="C109" s="153" t="s">
        <v>279</v>
      </c>
      <c r="D109" s="153" t="s">
        <v>153</v>
      </c>
      <c r="E109" s="154" t="s">
        <v>1206</v>
      </c>
      <c r="F109" s="155" t="s">
        <v>1207</v>
      </c>
      <c r="G109" s="156" t="s">
        <v>216</v>
      </c>
      <c r="H109" s="157">
        <v>30</v>
      </c>
      <c r="I109" s="158"/>
      <c r="J109" s="159">
        <f t="shared" si="0"/>
        <v>0</v>
      </c>
      <c r="K109" s="155" t="s">
        <v>3</v>
      </c>
      <c r="L109" s="34"/>
      <c r="M109" s="160" t="s">
        <v>3</v>
      </c>
      <c r="N109" s="161" t="s">
        <v>43</v>
      </c>
      <c r="O109" s="54"/>
      <c r="P109" s="162">
        <f t="shared" si="1"/>
        <v>0</v>
      </c>
      <c r="Q109" s="162">
        <v>0</v>
      </c>
      <c r="R109" s="162">
        <f t="shared" si="2"/>
        <v>0</v>
      </c>
      <c r="S109" s="162">
        <v>0</v>
      </c>
      <c r="T109" s="163">
        <f t="shared" si="3"/>
        <v>0</v>
      </c>
      <c r="U109" s="33"/>
      <c r="V109" s="33"/>
      <c r="W109" s="33"/>
      <c r="X109" s="33"/>
      <c r="Y109" s="33"/>
      <c r="Z109" s="33"/>
      <c r="AA109" s="33"/>
      <c r="AB109" s="33"/>
      <c r="AC109" s="33"/>
      <c r="AD109" s="33"/>
      <c r="AE109" s="33"/>
      <c r="AR109" s="164" t="s">
        <v>158</v>
      </c>
      <c r="AT109" s="164" t="s">
        <v>153</v>
      </c>
      <c r="AU109" s="164" t="s">
        <v>151</v>
      </c>
      <c r="AY109" s="18" t="s">
        <v>150</v>
      </c>
      <c r="BE109" s="165">
        <f t="shared" si="4"/>
        <v>0</v>
      </c>
      <c r="BF109" s="165">
        <f t="shared" si="5"/>
        <v>0</v>
      </c>
      <c r="BG109" s="165">
        <f t="shared" si="6"/>
        <v>0</v>
      </c>
      <c r="BH109" s="165">
        <f t="shared" si="7"/>
        <v>0</v>
      </c>
      <c r="BI109" s="165">
        <f t="shared" si="8"/>
        <v>0</v>
      </c>
      <c r="BJ109" s="18" t="s">
        <v>80</v>
      </c>
      <c r="BK109" s="165">
        <f t="shared" si="9"/>
        <v>0</v>
      </c>
      <c r="BL109" s="18" t="s">
        <v>158</v>
      </c>
      <c r="BM109" s="164" t="s">
        <v>390</v>
      </c>
    </row>
    <row r="110" spans="1:65" s="12" customFormat="1" ht="20.85" customHeight="1">
      <c r="B110" s="139"/>
      <c r="D110" s="140" t="s">
        <v>71</v>
      </c>
      <c r="E110" s="150" t="s">
        <v>1208</v>
      </c>
      <c r="F110" s="150" t="s">
        <v>1209</v>
      </c>
      <c r="I110" s="142"/>
      <c r="J110" s="151">
        <f>BK110</f>
        <v>0</v>
      </c>
      <c r="L110" s="139"/>
      <c r="M110" s="144"/>
      <c r="N110" s="145"/>
      <c r="O110" s="145"/>
      <c r="P110" s="146">
        <f>SUM(P111:P121)</f>
        <v>0</v>
      </c>
      <c r="Q110" s="145"/>
      <c r="R110" s="146">
        <f>SUM(R111:R121)</f>
        <v>0</v>
      </c>
      <c r="S110" s="145"/>
      <c r="T110" s="147">
        <f>SUM(T111:T121)</f>
        <v>0</v>
      </c>
      <c r="AR110" s="140" t="s">
        <v>80</v>
      </c>
      <c r="AT110" s="148" t="s">
        <v>71</v>
      </c>
      <c r="AU110" s="148" t="s">
        <v>82</v>
      </c>
      <c r="AY110" s="140" t="s">
        <v>150</v>
      </c>
      <c r="BK110" s="149">
        <f>SUM(BK111:BK121)</f>
        <v>0</v>
      </c>
    </row>
    <row r="111" spans="1:65" s="2" customFormat="1" ht="36" customHeight="1">
      <c r="A111" s="33"/>
      <c r="B111" s="152"/>
      <c r="C111" s="153" t="s">
        <v>9</v>
      </c>
      <c r="D111" s="153" t="s">
        <v>153</v>
      </c>
      <c r="E111" s="154" t="s">
        <v>1210</v>
      </c>
      <c r="F111" s="155" t="s">
        <v>1211</v>
      </c>
      <c r="G111" s="156" t="s">
        <v>1212</v>
      </c>
      <c r="H111" s="157">
        <v>59</v>
      </c>
      <c r="I111" s="158"/>
      <c r="J111" s="159">
        <f t="shared" ref="J111:J120" si="10">ROUND(I111*H111,2)</f>
        <v>0</v>
      </c>
      <c r="K111" s="155" t="s">
        <v>3</v>
      </c>
      <c r="L111" s="34"/>
      <c r="M111" s="160" t="s">
        <v>3</v>
      </c>
      <c r="N111" s="161" t="s">
        <v>43</v>
      </c>
      <c r="O111" s="54"/>
      <c r="P111" s="162">
        <f t="shared" ref="P111:P120" si="11">O111*H111</f>
        <v>0</v>
      </c>
      <c r="Q111" s="162">
        <v>0</v>
      </c>
      <c r="R111" s="162">
        <f t="shared" ref="R111:R120" si="12">Q111*H111</f>
        <v>0</v>
      </c>
      <c r="S111" s="162">
        <v>0</v>
      </c>
      <c r="T111" s="163">
        <f t="shared" ref="T111:T120" si="13">S111*H111</f>
        <v>0</v>
      </c>
      <c r="U111" s="33"/>
      <c r="V111" s="33"/>
      <c r="W111" s="33"/>
      <c r="X111" s="33"/>
      <c r="Y111" s="33"/>
      <c r="Z111" s="33"/>
      <c r="AA111" s="33"/>
      <c r="AB111" s="33"/>
      <c r="AC111" s="33"/>
      <c r="AD111" s="33"/>
      <c r="AE111" s="33"/>
      <c r="AR111" s="164" t="s">
        <v>158</v>
      </c>
      <c r="AT111" s="164" t="s">
        <v>153</v>
      </c>
      <c r="AU111" s="164" t="s">
        <v>151</v>
      </c>
      <c r="AY111" s="18" t="s">
        <v>150</v>
      </c>
      <c r="BE111" s="165">
        <f t="shared" ref="BE111:BE120" si="14">IF(N111="základní",J111,0)</f>
        <v>0</v>
      </c>
      <c r="BF111" s="165">
        <f t="shared" ref="BF111:BF120" si="15">IF(N111="snížená",J111,0)</f>
        <v>0</v>
      </c>
      <c r="BG111" s="165">
        <f t="shared" ref="BG111:BG120" si="16">IF(N111="zákl. přenesená",J111,0)</f>
        <v>0</v>
      </c>
      <c r="BH111" s="165">
        <f t="shared" ref="BH111:BH120" si="17">IF(N111="sníž. přenesená",J111,0)</f>
        <v>0</v>
      </c>
      <c r="BI111" s="165">
        <f t="shared" ref="BI111:BI120" si="18">IF(N111="nulová",J111,0)</f>
        <v>0</v>
      </c>
      <c r="BJ111" s="18" t="s">
        <v>80</v>
      </c>
      <c r="BK111" s="165">
        <f t="shared" ref="BK111:BK120" si="19">ROUND(I111*H111,2)</f>
        <v>0</v>
      </c>
      <c r="BL111" s="18" t="s">
        <v>158</v>
      </c>
      <c r="BM111" s="164" t="s">
        <v>399</v>
      </c>
    </row>
    <row r="112" spans="1:65" s="2" customFormat="1" ht="60" customHeight="1">
      <c r="A112" s="33"/>
      <c r="B112" s="152"/>
      <c r="C112" s="153" t="s">
        <v>302</v>
      </c>
      <c r="D112" s="153" t="s">
        <v>153</v>
      </c>
      <c r="E112" s="154" t="s">
        <v>1213</v>
      </c>
      <c r="F112" s="155" t="s">
        <v>1214</v>
      </c>
      <c r="G112" s="156" t="s">
        <v>1212</v>
      </c>
      <c r="H112" s="157">
        <v>24</v>
      </c>
      <c r="I112" s="158"/>
      <c r="J112" s="159">
        <f t="shared" si="10"/>
        <v>0</v>
      </c>
      <c r="K112" s="155" t="s">
        <v>3</v>
      </c>
      <c r="L112" s="34"/>
      <c r="M112" s="160" t="s">
        <v>3</v>
      </c>
      <c r="N112" s="161" t="s">
        <v>43</v>
      </c>
      <c r="O112" s="54"/>
      <c r="P112" s="162">
        <f t="shared" si="11"/>
        <v>0</v>
      </c>
      <c r="Q112" s="162">
        <v>0</v>
      </c>
      <c r="R112" s="162">
        <f t="shared" si="12"/>
        <v>0</v>
      </c>
      <c r="S112" s="162">
        <v>0</v>
      </c>
      <c r="T112" s="163">
        <f t="shared" si="13"/>
        <v>0</v>
      </c>
      <c r="U112" s="33"/>
      <c r="V112" s="33"/>
      <c r="W112" s="33"/>
      <c r="X112" s="33"/>
      <c r="Y112" s="33"/>
      <c r="Z112" s="33"/>
      <c r="AA112" s="33"/>
      <c r="AB112" s="33"/>
      <c r="AC112" s="33"/>
      <c r="AD112" s="33"/>
      <c r="AE112" s="33"/>
      <c r="AR112" s="164" t="s">
        <v>158</v>
      </c>
      <c r="AT112" s="164" t="s">
        <v>153</v>
      </c>
      <c r="AU112" s="164" t="s">
        <v>151</v>
      </c>
      <c r="AY112" s="18" t="s">
        <v>150</v>
      </c>
      <c r="BE112" s="165">
        <f t="shared" si="14"/>
        <v>0</v>
      </c>
      <c r="BF112" s="165">
        <f t="shared" si="15"/>
        <v>0</v>
      </c>
      <c r="BG112" s="165">
        <f t="shared" si="16"/>
        <v>0</v>
      </c>
      <c r="BH112" s="165">
        <f t="shared" si="17"/>
        <v>0</v>
      </c>
      <c r="BI112" s="165">
        <f t="shared" si="18"/>
        <v>0</v>
      </c>
      <c r="BJ112" s="18" t="s">
        <v>80</v>
      </c>
      <c r="BK112" s="165">
        <f t="shared" si="19"/>
        <v>0</v>
      </c>
      <c r="BL112" s="18" t="s">
        <v>158</v>
      </c>
      <c r="BM112" s="164" t="s">
        <v>409</v>
      </c>
    </row>
    <row r="113" spans="1:65" s="2" customFormat="1" ht="48" customHeight="1">
      <c r="A113" s="33"/>
      <c r="B113" s="152"/>
      <c r="C113" s="153" t="s">
        <v>308</v>
      </c>
      <c r="D113" s="153" t="s">
        <v>153</v>
      </c>
      <c r="E113" s="154" t="s">
        <v>1215</v>
      </c>
      <c r="F113" s="155" t="s">
        <v>1216</v>
      </c>
      <c r="G113" s="156" t="s">
        <v>1212</v>
      </c>
      <c r="H113" s="157">
        <v>2</v>
      </c>
      <c r="I113" s="158"/>
      <c r="J113" s="159">
        <f t="shared" si="10"/>
        <v>0</v>
      </c>
      <c r="K113" s="155" t="s">
        <v>3</v>
      </c>
      <c r="L113" s="34"/>
      <c r="M113" s="160" t="s">
        <v>3</v>
      </c>
      <c r="N113" s="161" t="s">
        <v>43</v>
      </c>
      <c r="O113" s="54"/>
      <c r="P113" s="162">
        <f t="shared" si="11"/>
        <v>0</v>
      </c>
      <c r="Q113" s="162">
        <v>0</v>
      </c>
      <c r="R113" s="162">
        <f t="shared" si="12"/>
        <v>0</v>
      </c>
      <c r="S113" s="162">
        <v>0</v>
      </c>
      <c r="T113" s="163">
        <f t="shared" si="13"/>
        <v>0</v>
      </c>
      <c r="U113" s="33"/>
      <c r="V113" s="33"/>
      <c r="W113" s="33"/>
      <c r="X113" s="33"/>
      <c r="Y113" s="33"/>
      <c r="Z113" s="33"/>
      <c r="AA113" s="33"/>
      <c r="AB113" s="33"/>
      <c r="AC113" s="33"/>
      <c r="AD113" s="33"/>
      <c r="AE113" s="33"/>
      <c r="AR113" s="164" t="s">
        <v>158</v>
      </c>
      <c r="AT113" s="164" t="s">
        <v>153</v>
      </c>
      <c r="AU113" s="164" t="s">
        <v>151</v>
      </c>
      <c r="AY113" s="18" t="s">
        <v>150</v>
      </c>
      <c r="BE113" s="165">
        <f t="shared" si="14"/>
        <v>0</v>
      </c>
      <c r="BF113" s="165">
        <f t="shared" si="15"/>
        <v>0</v>
      </c>
      <c r="BG113" s="165">
        <f t="shared" si="16"/>
        <v>0</v>
      </c>
      <c r="BH113" s="165">
        <f t="shared" si="17"/>
        <v>0</v>
      </c>
      <c r="BI113" s="165">
        <f t="shared" si="18"/>
        <v>0</v>
      </c>
      <c r="BJ113" s="18" t="s">
        <v>80</v>
      </c>
      <c r="BK113" s="165">
        <f t="shared" si="19"/>
        <v>0</v>
      </c>
      <c r="BL113" s="18" t="s">
        <v>158</v>
      </c>
      <c r="BM113" s="164" t="s">
        <v>420</v>
      </c>
    </row>
    <row r="114" spans="1:65" s="2" customFormat="1" ht="48" customHeight="1">
      <c r="A114" s="33"/>
      <c r="B114" s="152"/>
      <c r="C114" s="153" t="s">
        <v>313</v>
      </c>
      <c r="D114" s="153" t="s">
        <v>153</v>
      </c>
      <c r="E114" s="154" t="s">
        <v>1217</v>
      </c>
      <c r="F114" s="155" t="s">
        <v>1218</v>
      </c>
      <c r="G114" s="156" t="s">
        <v>1212</v>
      </c>
      <c r="H114" s="157">
        <v>2</v>
      </c>
      <c r="I114" s="158"/>
      <c r="J114" s="159">
        <f t="shared" si="10"/>
        <v>0</v>
      </c>
      <c r="K114" s="155" t="s">
        <v>3</v>
      </c>
      <c r="L114" s="34"/>
      <c r="M114" s="160" t="s">
        <v>3</v>
      </c>
      <c r="N114" s="161" t="s">
        <v>43</v>
      </c>
      <c r="O114" s="54"/>
      <c r="P114" s="162">
        <f t="shared" si="11"/>
        <v>0</v>
      </c>
      <c r="Q114" s="162">
        <v>0</v>
      </c>
      <c r="R114" s="162">
        <f t="shared" si="12"/>
        <v>0</v>
      </c>
      <c r="S114" s="162">
        <v>0</v>
      </c>
      <c r="T114" s="163">
        <f t="shared" si="13"/>
        <v>0</v>
      </c>
      <c r="U114" s="33"/>
      <c r="V114" s="33"/>
      <c r="W114" s="33"/>
      <c r="X114" s="33"/>
      <c r="Y114" s="33"/>
      <c r="Z114" s="33"/>
      <c r="AA114" s="33"/>
      <c r="AB114" s="33"/>
      <c r="AC114" s="33"/>
      <c r="AD114" s="33"/>
      <c r="AE114" s="33"/>
      <c r="AR114" s="164" t="s">
        <v>158</v>
      </c>
      <c r="AT114" s="164" t="s">
        <v>153</v>
      </c>
      <c r="AU114" s="164" t="s">
        <v>151</v>
      </c>
      <c r="AY114" s="18" t="s">
        <v>150</v>
      </c>
      <c r="BE114" s="165">
        <f t="shared" si="14"/>
        <v>0</v>
      </c>
      <c r="BF114" s="165">
        <f t="shared" si="15"/>
        <v>0</v>
      </c>
      <c r="BG114" s="165">
        <f t="shared" si="16"/>
        <v>0</v>
      </c>
      <c r="BH114" s="165">
        <f t="shared" si="17"/>
        <v>0</v>
      </c>
      <c r="BI114" s="165">
        <f t="shared" si="18"/>
        <v>0</v>
      </c>
      <c r="BJ114" s="18" t="s">
        <v>80</v>
      </c>
      <c r="BK114" s="165">
        <f t="shared" si="19"/>
        <v>0</v>
      </c>
      <c r="BL114" s="18" t="s">
        <v>158</v>
      </c>
      <c r="BM114" s="164" t="s">
        <v>430</v>
      </c>
    </row>
    <row r="115" spans="1:65" s="2" customFormat="1" ht="36" customHeight="1">
      <c r="A115" s="33"/>
      <c r="B115" s="152"/>
      <c r="C115" s="153" t="s">
        <v>328</v>
      </c>
      <c r="D115" s="153" t="s">
        <v>153</v>
      </c>
      <c r="E115" s="154" t="s">
        <v>1219</v>
      </c>
      <c r="F115" s="155" t="s">
        <v>1220</v>
      </c>
      <c r="G115" s="156" t="s">
        <v>1212</v>
      </c>
      <c r="H115" s="157">
        <v>10</v>
      </c>
      <c r="I115" s="158"/>
      <c r="J115" s="159">
        <f t="shared" si="10"/>
        <v>0</v>
      </c>
      <c r="K115" s="155" t="s">
        <v>3</v>
      </c>
      <c r="L115" s="34"/>
      <c r="M115" s="160" t="s">
        <v>3</v>
      </c>
      <c r="N115" s="161" t="s">
        <v>43</v>
      </c>
      <c r="O115" s="54"/>
      <c r="P115" s="162">
        <f t="shared" si="11"/>
        <v>0</v>
      </c>
      <c r="Q115" s="162">
        <v>0</v>
      </c>
      <c r="R115" s="162">
        <f t="shared" si="12"/>
        <v>0</v>
      </c>
      <c r="S115" s="162">
        <v>0</v>
      </c>
      <c r="T115" s="163">
        <f t="shared" si="13"/>
        <v>0</v>
      </c>
      <c r="U115" s="33"/>
      <c r="V115" s="33"/>
      <c r="W115" s="33"/>
      <c r="X115" s="33"/>
      <c r="Y115" s="33"/>
      <c r="Z115" s="33"/>
      <c r="AA115" s="33"/>
      <c r="AB115" s="33"/>
      <c r="AC115" s="33"/>
      <c r="AD115" s="33"/>
      <c r="AE115" s="33"/>
      <c r="AR115" s="164" t="s">
        <v>158</v>
      </c>
      <c r="AT115" s="164" t="s">
        <v>153</v>
      </c>
      <c r="AU115" s="164" t="s">
        <v>151</v>
      </c>
      <c r="AY115" s="18" t="s">
        <v>150</v>
      </c>
      <c r="BE115" s="165">
        <f t="shared" si="14"/>
        <v>0</v>
      </c>
      <c r="BF115" s="165">
        <f t="shared" si="15"/>
        <v>0</v>
      </c>
      <c r="BG115" s="165">
        <f t="shared" si="16"/>
        <v>0</v>
      </c>
      <c r="BH115" s="165">
        <f t="shared" si="17"/>
        <v>0</v>
      </c>
      <c r="BI115" s="165">
        <f t="shared" si="18"/>
        <v>0</v>
      </c>
      <c r="BJ115" s="18" t="s">
        <v>80</v>
      </c>
      <c r="BK115" s="165">
        <f t="shared" si="19"/>
        <v>0</v>
      </c>
      <c r="BL115" s="18" t="s">
        <v>158</v>
      </c>
      <c r="BM115" s="164" t="s">
        <v>441</v>
      </c>
    </row>
    <row r="116" spans="1:65" s="2" customFormat="1" ht="36" customHeight="1">
      <c r="A116" s="33"/>
      <c r="B116" s="152"/>
      <c r="C116" s="153" t="s">
        <v>345</v>
      </c>
      <c r="D116" s="153" t="s">
        <v>153</v>
      </c>
      <c r="E116" s="154" t="s">
        <v>1221</v>
      </c>
      <c r="F116" s="155" t="s">
        <v>1222</v>
      </c>
      <c r="G116" s="156" t="s">
        <v>1212</v>
      </c>
      <c r="H116" s="157">
        <v>16</v>
      </c>
      <c r="I116" s="158"/>
      <c r="J116" s="159">
        <f t="shared" si="10"/>
        <v>0</v>
      </c>
      <c r="K116" s="155" t="s">
        <v>3</v>
      </c>
      <c r="L116" s="34"/>
      <c r="M116" s="160" t="s">
        <v>3</v>
      </c>
      <c r="N116" s="161" t="s">
        <v>43</v>
      </c>
      <c r="O116" s="54"/>
      <c r="P116" s="162">
        <f t="shared" si="11"/>
        <v>0</v>
      </c>
      <c r="Q116" s="162">
        <v>0</v>
      </c>
      <c r="R116" s="162">
        <f t="shared" si="12"/>
        <v>0</v>
      </c>
      <c r="S116" s="162">
        <v>0</v>
      </c>
      <c r="T116" s="163">
        <f t="shared" si="13"/>
        <v>0</v>
      </c>
      <c r="U116" s="33"/>
      <c r="V116" s="33"/>
      <c r="W116" s="33"/>
      <c r="X116" s="33"/>
      <c r="Y116" s="33"/>
      <c r="Z116" s="33"/>
      <c r="AA116" s="33"/>
      <c r="AB116" s="33"/>
      <c r="AC116" s="33"/>
      <c r="AD116" s="33"/>
      <c r="AE116" s="33"/>
      <c r="AR116" s="164" t="s">
        <v>158</v>
      </c>
      <c r="AT116" s="164" t="s">
        <v>153</v>
      </c>
      <c r="AU116" s="164" t="s">
        <v>151</v>
      </c>
      <c r="AY116" s="18" t="s">
        <v>150</v>
      </c>
      <c r="BE116" s="165">
        <f t="shared" si="14"/>
        <v>0</v>
      </c>
      <c r="BF116" s="165">
        <f t="shared" si="15"/>
        <v>0</v>
      </c>
      <c r="BG116" s="165">
        <f t="shared" si="16"/>
        <v>0</v>
      </c>
      <c r="BH116" s="165">
        <f t="shared" si="17"/>
        <v>0</v>
      </c>
      <c r="BI116" s="165">
        <f t="shared" si="18"/>
        <v>0</v>
      </c>
      <c r="BJ116" s="18" t="s">
        <v>80</v>
      </c>
      <c r="BK116" s="165">
        <f t="shared" si="19"/>
        <v>0</v>
      </c>
      <c r="BL116" s="18" t="s">
        <v>158</v>
      </c>
      <c r="BM116" s="164" t="s">
        <v>451</v>
      </c>
    </row>
    <row r="117" spans="1:65" s="2" customFormat="1" ht="24" customHeight="1">
      <c r="A117" s="33"/>
      <c r="B117" s="152"/>
      <c r="C117" s="153" t="s">
        <v>8</v>
      </c>
      <c r="D117" s="153" t="s">
        <v>153</v>
      </c>
      <c r="E117" s="154" t="s">
        <v>1223</v>
      </c>
      <c r="F117" s="155" t="s">
        <v>1224</v>
      </c>
      <c r="G117" s="156" t="s">
        <v>1212</v>
      </c>
      <c r="H117" s="157">
        <v>3</v>
      </c>
      <c r="I117" s="158"/>
      <c r="J117" s="159">
        <f t="shared" si="10"/>
        <v>0</v>
      </c>
      <c r="K117" s="155" t="s">
        <v>3</v>
      </c>
      <c r="L117" s="34"/>
      <c r="M117" s="160" t="s">
        <v>3</v>
      </c>
      <c r="N117" s="161" t="s">
        <v>43</v>
      </c>
      <c r="O117" s="54"/>
      <c r="P117" s="162">
        <f t="shared" si="11"/>
        <v>0</v>
      </c>
      <c r="Q117" s="162">
        <v>0</v>
      </c>
      <c r="R117" s="162">
        <f t="shared" si="12"/>
        <v>0</v>
      </c>
      <c r="S117" s="162">
        <v>0</v>
      </c>
      <c r="T117" s="163">
        <f t="shared" si="13"/>
        <v>0</v>
      </c>
      <c r="U117" s="33"/>
      <c r="V117" s="33"/>
      <c r="W117" s="33"/>
      <c r="X117" s="33"/>
      <c r="Y117" s="33"/>
      <c r="Z117" s="33"/>
      <c r="AA117" s="33"/>
      <c r="AB117" s="33"/>
      <c r="AC117" s="33"/>
      <c r="AD117" s="33"/>
      <c r="AE117" s="33"/>
      <c r="AR117" s="164" t="s">
        <v>158</v>
      </c>
      <c r="AT117" s="164" t="s">
        <v>153</v>
      </c>
      <c r="AU117" s="164" t="s">
        <v>151</v>
      </c>
      <c r="AY117" s="18" t="s">
        <v>150</v>
      </c>
      <c r="BE117" s="165">
        <f t="shared" si="14"/>
        <v>0</v>
      </c>
      <c r="BF117" s="165">
        <f t="shared" si="15"/>
        <v>0</v>
      </c>
      <c r="BG117" s="165">
        <f t="shared" si="16"/>
        <v>0</v>
      </c>
      <c r="BH117" s="165">
        <f t="shared" si="17"/>
        <v>0</v>
      </c>
      <c r="BI117" s="165">
        <f t="shared" si="18"/>
        <v>0</v>
      </c>
      <c r="BJ117" s="18" t="s">
        <v>80</v>
      </c>
      <c r="BK117" s="165">
        <f t="shared" si="19"/>
        <v>0</v>
      </c>
      <c r="BL117" s="18" t="s">
        <v>158</v>
      </c>
      <c r="BM117" s="164" t="s">
        <v>461</v>
      </c>
    </row>
    <row r="118" spans="1:65" s="2" customFormat="1" ht="24" customHeight="1">
      <c r="A118" s="33"/>
      <c r="B118" s="152"/>
      <c r="C118" s="153" t="s">
        <v>354</v>
      </c>
      <c r="D118" s="153" t="s">
        <v>153</v>
      </c>
      <c r="E118" s="154" t="s">
        <v>1225</v>
      </c>
      <c r="F118" s="155" t="s">
        <v>1226</v>
      </c>
      <c r="G118" s="156" t="s">
        <v>1212</v>
      </c>
      <c r="H118" s="157">
        <v>6</v>
      </c>
      <c r="I118" s="158"/>
      <c r="J118" s="159">
        <f t="shared" si="10"/>
        <v>0</v>
      </c>
      <c r="K118" s="155" t="s">
        <v>3</v>
      </c>
      <c r="L118" s="34"/>
      <c r="M118" s="160" t="s">
        <v>3</v>
      </c>
      <c r="N118" s="161" t="s">
        <v>43</v>
      </c>
      <c r="O118" s="54"/>
      <c r="P118" s="162">
        <f t="shared" si="11"/>
        <v>0</v>
      </c>
      <c r="Q118" s="162">
        <v>0</v>
      </c>
      <c r="R118" s="162">
        <f t="shared" si="12"/>
        <v>0</v>
      </c>
      <c r="S118" s="162">
        <v>0</v>
      </c>
      <c r="T118" s="163">
        <f t="shared" si="13"/>
        <v>0</v>
      </c>
      <c r="U118" s="33"/>
      <c r="V118" s="33"/>
      <c r="W118" s="33"/>
      <c r="X118" s="33"/>
      <c r="Y118" s="33"/>
      <c r="Z118" s="33"/>
      <c r="AA118" s="33"/>
      <c r="AB118" s="33"/>
      <c r="AC118" s="33"/>
      <c r="AD118" s="33"/>
      <c r="AE118" s="33"/>
      <c r="AR118" s="164" t="s">
        <v>158</v>
      </c>
      <c r="AT118" s="164" t="s">
        <v>153</v>
      </c>
      <c r="AU118" s="164" t="s">
        <v>151</v>
      </c>
      <c r="AY118" s="18" t="s">
        <v>150</v>
      </c>
      <c r="BE118" s="165">
        <f t="shared" si="14"/>
        <v>0</v>
      </c>
      <c r="BF118" s="165">
        <f t="shared" si="15"/>
        <v>0</v>
      </c>
      <c r="BG118" s="165">
        <f t="shared" si="16"/>
        <v>0</v>
      </c>
      <c r="BH118" s="165">
        <f t="shared" si="17"/>
        <v>0</v>
      </c>
      <c r="BI118" s="165">
        <f t="shared" si="18"/>
        <v>0</v>
      </c>
      <c r="BJ118" s="18" t="s">
        <v>80</v>
      </c>
      <c r="BK118" s="165">
        <f t="shared" si="19"/>
        <v>0</v>
      </c>
      <c r="BL118" s="18" t="s">
        <v>158</v>
      </c>
      <c r="BM118" s="164" t="s">
        <v>471</v>
      </c>
    </row>
    <row r="119" spans="1:65" s="2" customFormat="1" ht="24" customHeight="1">
      <c r="A119" s="33"/>
      <c r="B119" s="152"/>
      <c r="C119" s="153" t="s">
        <v>360</v>
      </c>
      <c r="D119" s="153" t="s">
        <v>153</v>
      </c>
      <c r="E119" s="154" t="s">
        <v>1227</v>
      </c>
      <c r="F119" s="155" t="s">
        <v>1228</v>
      </c>
      <c r="G119" s="156" t="s">
        <v>1212</v>
      </c>
      <c r="H119" s="157">
        <v>9</v>
      </c>
      <c r="I119" s="158"/>
      <c r="J119" s="159">
        <f t="shared" si="10"/>
        <v>0</v>
      </c>
      <c r="K119" s="155" t="s">
        <v>3</v>
      </c>
      <c r="L119" s="34"/>
      <c r="M119" s="160" t="s">
        <v>3</v>
      </c>
      <c r="N119" s="161" t="s">
        <v>43</v>
      </c>
      <c r="O119" s="54"/>
      <c r="P119" s="162">
        <f t="shared" si="11"/>
        <v>0</v>
      </c>
      <c r="Q119" s="162">
        <v>0</v>
      </c>
      <c r="R119" s="162">
        <f t="shared" si="12"/>
        <v>0</v>
      </c>
      <c r="S119" s="162">
        <v>0</v>
      </c>
      <c r="T119" s="163">
        <f t="shared" si="13"/>
        <v>0</v>
      </c>
      <c r="U119" s="33"/>
      <c r="V119" s="33"/>
      <c r="W119" s="33"/>
      <c r="X119" s="33"/>
      <c r="Y119" s="33"/>
      <c r="Z119" s="33"/>
      <c r="AA119" s="33"/>
      <c r="AB119" s="33"/>
      <c r="AC119" s="33"/>
      <c r="AD119" s="33"/>
      <c r="AE119" s="33"/>
      <c r="AR119" s="164" t="s">
        <v>158</v>
      </c>
      <c r="AT119" s="164" t="s">
        <v>153</v>
      </c>
      <c r="AU119" s="164" t="s">
        <v>151</v>
      </c>
      <c r="AY119" s="18" t="s">
        <v>150</v>
      </c>
      <c r="BE119" s="165">
        <f t="shared" si="14"/>
        <v>0</v>
      </c>
      <c r="BF119" s="165">
        <f t="shared" si="15"/>
        <v>0</v>
      </c>
      <c r="BG119" s="165">
        <f t="shared" si="16"/>
        <v>0</v>
      </c>
      <c r="BH119" s="165">
        <f t="shared" si="17"/>
        <v>0</v>
      </c>
      <c r="BI119" s="165">
        <f t="shared" si="18"/>
        <v>0</v>
      </c>
      <c r="BJ119" s="18" t="s">
        <v>80</v>
      </c>
      <c r="BK119" s="165">
        <f t="shared" si="19"/>
        <v>0</v>
      </c>
      <c r="BL119" s="18" t="s">
        <v>158</v>
      </c>
      <c r="BM119" s="164" t="s">
        <v>481</v>
      </c>
    </row>
    <row r="120" spans="1:65" s="2" customFormat="1" ht="36" customHeight="1">
      <c r="A120" s="33"/>
      <c r="B120" s="152"/>
      <c r="C120" s="153" t="s">
        <v>365</v>
      </c>
      <c r="D120" s="153" t="s">
        <v>153</v>
      </c>
      <c r="E120" s="154" t="s">
        <v>1229</v>
      </c>
      <c r="F120" s="155" t="s">
        <v>1230</v>
      </c>
      <c r="G120" s="156" t="s">
        <v>1212</v>
      </c>
      <c r="H120" s="157">
        <v>33</v>
      </c>
      <c r="I120" s="158"/>
      <c r="J120" s="159">
        <f t="shared" si="10"/>
        <v>0</v>
      </c>
      <c r="K120" s="155" t="s">
        <v>3</v>
      </c>
      <c r="L120" s="34"/>
      <c r="M120" s="160" t="s">
        <v>3</v>
      </c>
      <c r="N120" s="161" t="s">
        <v>43</v>
      </c>
      <c r="O120" s="54"/>
      <c r="P120" s="162">
        <f t="shared" si="11"/>
        <v>0</v>
      </c>
      <c r="Q120" s="162">
        <v>0</v>
      </c>
      <c r="R120" s="162">
        <f t="shared" si="12"/>
        <v>0</v>
      </c>
      <c r="S120" s="162">
        <v>0</v>
      </c>
      <c r="T120" s="163">
        <f t="shared" si="13"/>
        <v>0</v>
      </c>
      <c r="U120" s="33"/>
      <c r="V120" s="33"/>
      <c r="W120" s="33"/>
      <c r="X120" s="33"/>
      <c r="Y120" s="33"/>
      <c r="Z120" s="33"/>
      <c r="AA120" s="33"/>
      <c r="AB120" s="33"/>
      <c r="AC120" s="33"/>
      <c r="AD120" s="33"/>
      <c r="AE120" s="33"/>
      <c r="AR120" s="164" t="s">
        <v>158</v>
      </c>
      <c r="AT120" s="164" t="s">
        <v>153</v>
      </c>
      <c r="AU120" s="164" t="s">
        <v>151</v>
      </c>
      <c r="AY120" s="18" t="s">
        <v>150</v>
      </c>
      <c r="BE120" s="165">
        <f t="shared" si="14"/>
        <v>0</v>
      </c>
      <c r="BF120" s="165">
        <f t="shared" si="15"/>
        <v>0</v>
      </c>
      <c r="BG120" s="165">
        <f t="shared" si="16"/>
        <v>0</v>
      </c>
      <c r="BH120" s="165">
        <f t="shared" si="17"/>
        <v>0</v>
      </c>
      <c r="BI120" s="165">
        <f t="shared" si="18"/>
        <v>0</v>
      </c>
      <c r="BJ120" s="18" t="s">
        <v>80</v>
      </c>
      <c r="BK120" s="165">
        <f t="shared" si="19"/>
        <v>0</v>
      </c>
      <c r="BL120" s="18" t="s">
        <v>158</v>
      </c>
      <c r="BM120" s="164" t="s">
        <v>491</v>
      </c>
    </row>
    <row r="121" spans="1:65" s="2" customFormat="1" ht="29.25">
      <c r="A121" s="33"/>
      <c r="B121" s="34"/>
      <c r="C121" s="33"/>
      <c r="D121" s="166" t="s">
        <v>1231</v>
      </c>
      <c r="E121" s="33"/>
      <c r="F121" s="167" t="s">
        <v>1232</v>
      </c>
      <c r="G121" s="33"/>
      <c r="H121" s="33"/>
      <c r="I121" s="92"/>
      <c r="J121" s="33"/>
      <c r="K121" s="33"/>
      <c r="L121" s="34"/>
      <c r="M121" s="168"/>
      <c r="N121" s="169"/>
      <c r="O121" s="54"/>
      <c r="P121" s="54"/>
      <c r="Q121" s="54"/>
      <c r="R121" s="54"/>
      <c r="S121" s="54"/>
      <c r="T121" s="55"/>
      <c r="U121" s="33"/>
      <c r="V121" s="33"/>
      <c r="W121" s="33"/>
      <c r="X121" s="33"/>
      <c r="Y121" s="33"/>
      <c r="Z121" s="33"/>
      <c r="AA121" s="33"/>
      <c r="AB121" s="33"/>
      <c r="AC121" s="33"/>
      <c r="AD121" s="33"/>
      <c r="AE121" s="33"/>
      <c r="AT121" s="18" t="s">
        <v>1231</v>
      </c>
      <c r="AU121" s="18" t="s">
        <v>151</v>
      </c>
    </row>
    <row r="122" spans="1:65" s="12" customFormat="1" ht="20.85" customHeight="1">
      <c r="B122" s="139"/>
      <c r="D122" s="140" t="s">
        <v>71</v>
      </c>
      <c r="E122" s="150" t="s">
        <v>1233</v>
      </c>
      <c r="F122" s="150" t="s">
        <v>1234</v>
      </c>
      <c r="I122" s="142"/>
      <c r="J122" s="151">
        <f>BK122</f>
        <v>0</v>
      </c>
      <c r="L122" s="139"/>
      <c r="M122" s="144"/>
      <c r="N122" s="145"/>
      <c r="O122" s="145"/>
      <c r="P122" s="146">
        <f>SUM(P123:P133)</f>
        <v>0</v>
      </c>
      <c r="Q122" s="145"/>
      <c r="R122" s="146">
        <f>SUM(R123:R133)</f>
        <v>0</v>
      </c>
      <c r="S122" s="145"/>
      <c r="T122" s="147">
        <f>SUM(T123:T133)</f>
        <v>0</v>
      </c>
      <c r="AR122" s="140" t="s">
        <v>80</v>
      </c>
      <c r="AT122" s="148" t="s">
        <v>71</v>
      </c>
      <c r="AU122" s="148" t="s">
        <v>82</v>
      </c>
      <c r="AY122" s="140" t="s">
        <v>150</v>
      </c>
      <c r="BK122" s="149">
        <f>SUM(BK123:BK133)</f>
        <v>0</v>
      </c>
    </row>
    <row r="123" spans="1:65" s="2" customFormat="1" ht="24" customHeight="1">
      <c r="A123" s="33"/>
      <c r="B123" s="152"/>
      <c r="C123" s="153" t="s">
        <v>371</v>
      </c>
      <c r="D123" s="153" t="s">
        <v>153</v>
      </c>
      <c r="E123" s="154" t="s">
        <v>1235</v>
      </c>
      <c r="F123" s="155" t="s">
        <v>1236</v>
      </c>
      <c r="G123" s="156" t="s">
        <v>216</v>
      </c>
      <c r="H123" s="157">
        <v>62</v>
      </c>
      <c r="I123" s="158"/>
      <c r="J123" s="159">
        <f t="shared" ref="J123:J133" si="20">ROUND(I123*H123,2)</f>
        <v>0</v>
      </c>
      <c r="K123" s="155" t="s">
        <v>3</v>
      </c>
      <c r="L123" s="34"/>
      <c r="M123" s="160" t="s">
        <v>3</v>
      </c>
      <c r="N123" s="161" t="s">
        <v>43</v>
      </c>
      <c r="O123" s="54"/>
      <c r="P123" s="162">
        <f t="shared" ref="P123:P133" si="21">O123*H123</f>
        <v>0</v>
      </c>
      <c r="Q123" s="162">
        <v>0</v>
      </c>
      <c r="R123" s="162">
        <f t="shared" ref="R123:R133" si="22">Q123*H123</f>
        <v>0</v>
      </c>
      <c r="S123" s="162">
        <v>0</v>
      </c>
      <c r="T123" s="163">
        <f t="shared" ref="T123:T133" si="23">S123*H123</f>
        <v>0</v>
      </c>
      <c r="U123" s="33"/>
      <c r="V123" s="33"/>
      <c r="W123" s="33"/>
      <c r="X123" s="33"/>
      <c r="Y123" s="33"/>
      <c r="Z123" s="33"/>
      <c r="AA123" s="33"/>
      <c r="AB123" s="33"/>
      <c r="AC123" s="33"/>
      <c r="AD123" s="33"/>
      <c r="AE123" s="33"/>
      <c r="AR123" s="164" t="s">
        <v>158</v>
      </c>
      <c r="AT123" s="164" t="s">
        <v>153</v>
      </c>
      <c r="AU123" s="164" t="s">
        <v>151</v>
      </c>
      <c r="AY123" s="18" t="s">
        <v>150</v>
      </c>
      <c r="BE123" s="165">
        <f t="shared" ref="BE123:BE133" si="24">IF(N123="základní",J123,0)</f>
        <v>0</v>
      </c>
      <c r="BF123" s="165">
        <f t="shared" ref="BF123:BF133" si="25">IF(N123="snížená",J123,0)</f>
        <v>0</v>
      </c>
      <c r="BG123" s="165">
        <f t="shared" ref="BG123:BG133" si="26">IF(N123="zákl. přenesená",J123,0)</f>
        <v>0</v>
      </c>
      <c r="BH123" s="165">
        <f t="shared" ref="BH123:BH133" si="27">IF(N123="sníž. přenesená",J123,0)</f>
        <v>0</v>
      </c>
      <c r="BI123" s="165">
        <f t="shared" ref="BI123:BI133" si="28">IF(N123="nulová",J123,0)</f>
        <v>0</v>
      </c>
      <c r="BJ123" s="18" t="s">
        <v>80</v>
      </c>
      <c r="BK123" s="165">
        <f t="shared" ref="BK123:BK133" si="29">ROUND(I123*H123,2)</f>
        <v>0</v>
      </c>
      <c r="BL123" s="18" t="s">
        <v>158</v>
      </c>
      <c r="BM123" s="164" t="s">
        <v>501</v>
      </c>
    </row>
    <row r="124" spans="1:65" s="2" customFormat="1" ht="24" customHeight="1">
      <c r="A124" s="33"/>
      <c r="B124" s="152"/>
      <c r="C124" s="153" t="s">
        <v>377</v>
      </c>
      <c r="D124" s="153" t="s">
        <v>153</v>
      </c>
      <c r="E124" s="154" t="s">
        <v>1237</v>
      </c>
      <c r="F124" s="155" t="s">
        <v>1238</v>
      </c>
      <c r="G124" s="156" t="s">
        <v>216</v>
      </c>
      <c r="H124" s="157">
        <v>10</v>
      </c>
      <c r="I124" s="158"/>
      <c r="J124" s="159">
        <f t="shared" si="20"/>
        <v>0</v>
      </c>
      <c r="K124" s="155" t="s">
        <v>3</v>
      </c>
      <c r="L124" s="34"/>
      <c r="M124" s="160" t="s">
        <v>3</v>
      </c>
      <c r="N124" s="161" t="s">
        <v>43</v>
      </c>
      <c r="O124" s="54"/>
      <c r="P124" s="162">
        <f t="shared" si="21"/>
        <v>0</v>
      </c>
      <c r="Q124" s="162">
        <v>0</v>
      </c>
      <c r="R124" s="162">
        <f t="shared" si="22"/>
        <v>0</v>
      </c>
      <c r="S124" s="162">
        <v>0</v>
      </c>
      <c r="T124" s="163">
        <f t="shared" si="23"/>
        <v>0</v>
      </c>
      <c r="U124" s="33"/>
      <c r="V124" s="33"/>
      <c r="W124" s="33"/>
      <c r="X124" s="33"/>
      <c r="Y124" s="33"/>
      <c r="Z124" s="33"/>
      <c r="AA124" s="33"/>
      <c r="AB124" s="33"/>
      <c r="AC124" s="33"/>
      <c r="AD124" s="33"/>
      <c r="AE124" s="33"/>
      <c r="AR124" s="164" t="s">
        <v>158</v>
      </c>
      <c r="AT124" s="164" t="s">
        <v>153</v>
      </c>
      <c r="AU124" s="164" t="s">
        <v>151</v>
      </c>
      <c r="AY124" s="18" t="s">
        <v>150</v>
      </c>
      <c r="BE124" s="165">
        <f t="shared" si="24"/>
        <v>0</v>
      </c>
      <c r="BF124" s="165">
        <f t="shared" si="25"/>
        <v>0</v>
      </c>
      <c r="BG124" s="165">
        <f t="shared" si="26"/>
        <v>0</v>
      </c>
      <c r="BH124" s="165">
        <f t="shared" si="27"/>
        <v>0</v>
      </c>
      <c r="BI124" s="165">
        <f t="shared" si="28"/>
        <v>0</v>
      </c>
      <c r="BJ124" s="18" t="s">
        <v>80</v>
      </c>
      <c r="BK124" s="165">
        <f t="shared" si="29"/>
        <v>0</v>
      </c>
      <c r="BL124" s="18" t="s">
        <v>158</v>
      </c>
      <c r="BM124" s="164" t="s">
        <v>512</v>
      </c>
    </row>
    <row r="125" spans="1:65" s="2" customFormat="1" ht="24" customHeight="1">
      <c r="A125" s="33"/>
      <c r="B125" s="152"/>
      <c r="C125" s="153" t="s">
        <v>384</v>
      </c>
      <c r="D125" s="153" t="s">
        <v>153</v>
      </c>
      <c r="E125" s="154" t="s">
        <v>1239</v>
      </c>
      <c r="F125" s="155" t="s">
        <v>1240</v>
      </c>
      <c r="G125" s="156" t="s">
        <v>216</v>
      </c>
      <c r="H125" s="157">
        <v>140</v>
      </c>
      <c r="I125" s="158"/>
      <c r="J125" s="159">
        <f t="shared" si="20"/>
        <v>0</v>
      </c>
      <c r="K125" s="155" t="s">
        <v>3</v>
      </c>
      <c r="L125" s="34"/>
      <c r="M125" s="160" t="s">
        <v>3</v>
      </c>
      <c r="N125" s="161" t="s">
        <v>43</v>
      </c>
      <c r="O125" s="54"/>
      <c r="P125" s="162">
        <f t="shared" si="21"/>
        <v>0</v>
      </c>
      <c r="Q125" s="162">
        <v>0</v>
      </c>
      <c r="R125" s="162">
        <f t="shared" si="22"/>
        <v>0</v>
      </c>
      <c r="S125" s="162">
        <v>0</v>
      </c>
      <c r="T125" s="163">
        <f t="shared" si="23"/>
        <v>0</v>
      </c>
      <c r="U125" s="33"/>
      <c r="V125" s="33"/>
      <c r="W125" s="33"/>
      <c r="X125" s="33"/>
      <c r="Y125" s="33"/>
      <c r="Z125" s="33"/>
      <c r="AA125" s="33"/>
      <c r="AB125" s="33"/>
      <c r="AC125" s="33"/>
      <c r="AD125" s="33"/>
      <c r="AE125" s="33"/>
      <c r="AR125" s="164" t="s">
        <v>158</v>
      </c>
      <c r="AT125" s="164" t="s">
        <v>153</v>
      </c>
      <c r="AU125" s="164" t="s">
        <v>151</v>
      </c>
      <c r="AY125" s="18" t="s">
        <v>150</v>
      </c>
      <c r="BE125" s="165">
        <f t="shared" si="24"/>
        <v>0</v>
      </c>
      <c r="BF125" s="165">
        <f t="shared" si="25"/>
        <v>0</v>
      </c>
      <c r="BG125" s="165">
        <f t="shared" si="26"/>
        <v>0</v>
      </c>
      <c r="BH125" s="165">
        <f t="shared" si="27"/>
        <v>0</v>
      </c>
      <c r="BI125" s="165">
        <f t="shared" si="28"/>
        <v>0</v>
      </c>
      <c r="BJ125" s="18" t="s">
        <v>80</v>
      </c>
      <c r="BK125" s="165">
        <f t="shared" si="29"/>
        <v>0</v>
      </c>
      <c r="BL125" s="18" t="s">
        <v>158</v>
      </c>
      <c r="BM125" s="164" t="s">
        <v>523</v>
      </c>
    </row>
    <row r="126" spans="1:65" s="2" customFormat="1" ht="24" customHeight="1">
      <c r="A126" s="33"/>
      <c r="B126" s="152"/>
      <c r="C126" s="153" t="s">
        <v>390</v>
      </c>
      <c r="D126" s="153" t="s">
        <v>153</v>
      </c>
      <c r="E126" s="154" t="s">
        <v>1241</v>
      </c>
      <c r="F126" s="155" t="s">
        <v>1242</v>
      </c>
      <c r="G126" s="156" t="s">
        <v>216</v>
      </c>
      <c r="H126" s="157">
        <v>140</v>
      </c>
      <c r="I126" s="158"/>
      <c r="J126" s="159">
        <f t="shared" si="20"/>
        <v>0</v>
      </c>
      <c r="K126" s="155" t="s">
        <v>3</v>
      </c>
      <c r="L126" s="34"/>
      <c r="M126" s="160" t="s">
        <v>3</v>
      </c>
      <c r="N126" s="161" t="s">
        <v>43</v>
      </c>
      <c r="O126" s="54"/>
      <c r="P126" s="162">
        <f t="shared" si="21"/>
        <v>0</v>
      </c>
      <c r="Q126" s="162">
        <v>0</v>
      </c>
      <c r="R126" s="162">
        <f t="shared" si="22"/>
        <v>0</v>
      </c>
      <c r="S126" s="162">
        <v>0</v>
      </c>
      <c r="T126" s="163">
        <f t="shared" si="23"/>
        <v>0</v>
      </c>
      <c r="U126" s="33"/>
      <c r="V126" s="33"/>
      <c r="W126" s="33"/>
      <c r="X126" s="33"/>
      <c r="Y126" s="33"/>
      <c r="Z126" s="33"/>
      <c r="AA126" s="33"/>
      <c r="AB126" s="33"/>
      <c r="AC126" s="33"/>
      <c r="AD126" s="33"/>
      <c r="AE126" s="33"/>
      <c r="AR126" s="164" t="s">
        <v>158</v>
      </c>
      <c r="AT126" s="164" t="s">
        <v>153</v>
      </c>
      <c r="AU126" s="164" t="s">
        <v>151</v>
      </c>
      <c r="AY126" s="18" t="s">
        <v>150</v>
      </c>
      <c r="BE126" s="165">
        <f t="shared" si="24"/>
        <v>0</v>
      </c>
      <c r="BF126" s="165">
        <f t="shared" si="25"/>
        <v>0</v>
      </c>
      <c r="BG126" s="165">
        <f t="shared" si="26"/>
        <v>0</v>
      </c>
      <c r="BH126" s="165">
        <f t="shared" si="27"/>
        <v>0</v>
      </c>
      <c r="BI126" s="165">
        <f t="shared" si="28"/>
        <v>0</v>
      </c>
      <c r="BJ126" s="18" t="s">
        <v>80</v>
      </c>
      <c r="BK126" s="165">
        <f t="shared" si="29"/>
        <v>0</v>
      </c>
      <c r="BL126" s="18" t="s">
        <v>158</v>
      </c>
      <c r="BM126" s="164" t="s">
        <v>534</v>
      </c>
    </row>
    <row r="127" spans="1:65" s="2" customFormat="1" ht="24" customHeight="1">
      <c r="A127" s="33"/>
      <c r="B127" s="152"/>
      <c r="C127" s="153" t="s">
        <v>395</v>
      </c>
      <c r="D127" s="153" t="s">
        <v>153</v>
      </c>
      <c r="E127" s="154" t="s">
        <v>1243</v>
      </c>
      <c r="F127" s="155" t="s">
        <v>1244</v>
      </c>
      <c r="G127" s="156" t="s">
        <v>216</v>
      </c>
      <c r="H127" s="157">
        <v>230</v>
      </c>
      <c r="I127" s="158"/>
      <c r="J127" s="159">
        <f t="shared" si="20"/>
        <v>0</v>
      </c>
      <c r="K127" s="155" t="s">
        <v>3</v>
      </c>
      <c r="L127" s="34"/>
      <c r="M127" s="160" t="s">
        <v>3</v>
      </c>
      <c r="N127" s="161" t="s">
        <v>43</v>
      </c>
      <c r="O127" s="54"/>
      <c r="P127" s="162">
        <f t="shared" si="21"/>
        <v>0</v>
      </c>
      <c r="Q127" s="162">
        <v>0</v>
      </c>
      <c r="R127" s="162">
        <f t="shared" si="22"/>
        <v>0</v>
      </c>
      <c r="S127" s="162">
        <v>0</v>
      </c>
      <c r="T127" s="163">
        <f t="shared" si="23"/>
        <v>0</v>
      </c>
      <c r="U127" s="33"/>
      <c r="V127" s="33"/>
      <c r="W127" s="33"/>
      <c r="X127" s="33"/>
      <c r="Y127" s="33"/>
      <c r="Z127" s="33"/>
      <c r="AA127" s="33"/>
      <c r="AB127" s="33"/>
      <c r="AC127" s="33"/>
      <c r="AD127" s="33"/>
      <c r="AE127" s="33"/>
      <c r="AR127" s="164" t="s">
        <v>158</v>
      </c>
      <c r="AT127" s="164" t="s">
        <v>153</v>
      </c>
      <c r="AU127" s="164" t="s">
        <v>151</v>
      </c>
      <c r="AY127" s="18" t="s">
        <v>150</v>
      </c>
      <c r="BE127" s="165">
        <f t="shared" si="24"/>
        <v>0</v>
      </c>
      <c r="BF127" s="165">
        <f t="shared" si="25"/>
        <v>0</v>
      </c>
      <c r="BG127" s="165">
        <f t="shared" si="26"/>
        <v>0</v>
      </c>
      <c r="BH127" s="165">
        <f t="shared" si="27"/>
        <v>0</v>
      </c>
      <c r="BI127" s="165">
        <f t="shared" si="28"/>
        <v>0</v>
      </c>
      <c r="BJ127" s="18" t="s">
        <v>80</v>
      </c>
      <c r="BK127" s="165">
        <f t="shared" si="29"/>
        <v>0</v>
      </c>
      <c r="BL127" s="18" t="s">
        <v>158</v>
      </c>
      <c r="BM127" s="164" t="s">
        <v>542</v>
      </c>
    </row>
    <row r="128" spans="1:65" s="2" customFormat="1" ht="24" customHeight="1">
      <c r="A128" s="33"/>
      <c r="B128" s="152"/>
      <c r="C128" s="153" t="s">
        <v>399</v>
      </c>
      <c r="D128" s="153" t="s">
        <v>153</v>
      </c>
      <c r="E128" s="154" t="s">
        <v>1245</v>
      </c>
      <c r="F128" s="155" t="s">
        <v>1246</v>
      </c>
      <c r="G128" s="156" t="s">
        <v>216</v>
      </c>
      <c r="H128" s="157">
        <v>60</v>
      </c>
      <c r="I128" s="158"/>
      <c r="J128" s="159">
        <f t="shared" si="20"/>
        <v>0</v>
      </c>
      <c r="K128" s="155" t="s">
        <v>3</v>
      </c>
      <c r="L128" s="34"/>
      <c r="M128" s="160" t="s">
        <v>3</v>
      </c>
      <c r="N128" s="161" t="s">
        <v>43</v>
      </c>
      <c r="O128" s="54"/>
      <c r="P128" s="162">
        <f t="shared" si="21"/>
        <v>0</v>
      </c>
      <c r="Q128" s="162">
        <v>0</v>
      </c>
      <c r="R128" s="162">
        <f t="shared" si="22"/>
        <v>0</v>
      </c>
      <c r="S128" s="162">
        <v>0</v>
      </c>
      <c r="T128" s="163">
        <f t="shared" si="23"/>
        <v>0</v>
      </c>
      <c r="U128" s="33"/>
      <c r="V128" s="33"/>
      <c r="W128" s="33"/>
      <c r="X128" s="33"/>
      <c r="Y128" s="33"/>
      <c r="Z128" s="33"/>
      <c r="AA128" s="33"/>
      <c r="AB128" s="33"/>
      <c r="AC128" s="33"/>
      <c r="AD128" s="33"/>
      <c r="AE128" s="33"/>
      <c r="AR128" s="164" t="s">
        <v>158</v>
      </c>
      <c r="AT128" s="164" t="s">
        <v>153</v>
      </c>
      <c r="AU128" s="164" t="s">
        <v>151</v>
      </c>
      <c r="AY128" s="18" t="s">
        <v>150</v>
      </c>
      <c r="BE128" s="165">
        <f t="shared" si="24"/>
        <v>0</v>
      </c>
      <c r="BF128" s="165">
        <f t="shared" si="25"/>
        <v>0</v>
      </c>
      <c r="BG128" s="165">
        <f t="shared" si="26"/>
        <v>0</v>
      </c>
      <c r="BH128" s="165">
        <f t="shared" si="27"/>
        <v>0</v>
      </c>
      <c r="BI128" s="165">
        <f t="shared" si="28"/>
        <v>0</v>
      </c>
      <c r="BJ128" s="18" t="s">
        <v>80</v>
      </c>
      <c r="BK128" s="165">
        <f t="shared" si="29"/>
        <v>0</v>
      </c>
      <c r="BL128" s="18" t="s">
        <v>158</v>
      </c>
      <c r="BM128" s="164" t="s">
        <v>558</v>
      </c>
    </row>
    <row r="129" spans="1:65" s="2" customFormat="1" ht="24" customHeight="1">
      <c r="A129" s="33"/>
      <c r="B129" s="152"/>
      <c r="C129" s="153" t="s">
        <v>404</v>
      </c>
      <c r="D129" s="153" t="s">
        <v>153</v>
      </c>
      <c r="E129" s="154" t="s">
        <v>1247</v>
      </c>
      <c r="F129" s="155" t="s">
        <v>1248</v>
      </c>
      <c r="G129" s="156" t="s">
        <v>216</v>
      </c>
      <c r="H129" s="157">
        <v>80</v>
      </c>
      <c r="I129" s="158"/>
      <c r="J129" s="159">
        <f t="shared" si="20"/>
        <v>0</v>
      </c>
      <c r="K129" s="155" t="s">
        <v>3</v>
      </c>
      <c r="L129" s="34"/>
      <c r="M129" s="160" t="s">
        <v>3</v>
      </c>
      <c r="N129" s="161" t="s">
        <v>43</v>
      </c>
      <c r="O129" s="54"/>
      <c r="P129" s="162">
        <f t="shared" si="21"/>
        <v>0</v>
      </c>
      <c r="Q129" s="162">
        <v>0</v>
      </c>
      <c r="R129" s="162">
        <f t="shared" si="22"/>
        <v>0</v>
      </c>
      <c r="S129" s="162">
        <v>0</v>
      </c>
      <c r="T129" s="163">
        <f t="shared" si="23"/>
        <v>0</v>
      </c>
      <c r="U129" s="33"/>
      <c r="V129" s="33"/>
      <c r="W129" s="33"/>
      <c r="X129" s="33"/>
      <c r="Y129" s="33"/>
      <c r="Z129" s="33"/>
      <c r="AA129" s="33"/>
      <c r="AB129" s="33"/>
      <c r="AC129" s="33"/>
      <c r="AD129" s="33"/>
      <c r="AE129" s="33"/>
      <c r="AR129" s="164" t="s">
        <v>158</v>
      </c>
      <c r="AT129" s="164" t="s">
        <v>153</v>
      </c>
      <c r="AU129" s="164" t="s">
        <v>151</v>
      </c>
      <c r="AY129" s="18" t="s">
        <v>150</v>
      </c>
      <c r="BE129" s="165">
        <f t="shared" si="24"/>
        <v>0</v>
      </c>
      <c r="BF129" s="165">
        <f t="shared" si="25"/>
        <v>0</v>
      </c>
      <c r="BG129" s="165">
        <f t="shared" si="26"/>
        <v>0</v>
      </c>
      <c r="BH129" s="165">
        <f t="shared" si="27"/>
        <v>0</v>
      </c>
      <c r="BI129" s="165">
        <f t="shared" si="28"/>
        <v>0</v>
      </c>
      <c r="BJ129" s="18" t="s">
        <v>80</v>
      </c>
      <c r="BK129" s="165">
        <f t="shared" si="29"/>
        <v>0</v>
      </c>
      <c r="BL129" s="18" t="s">
        <v>158</v>
      </c>
      <c r="BM129" s="164" t="s">
        <v>567</v>
      </c>
    </row>
    <row r="130" spans="1:65" s="2" customFormat="1" ht="16.5" customHeight="1">
      <c r="A130" s="33"/>
      <c r="B130" s="152"/>
      <c r="C130" s="153" t="s">
        <v>409</v>
      </c>
      <c r="D130" s="153" t="s">
        <v>153</v>
      </c>
      <c r="E130" s="154" t="s">
        <v>1249</v>
      </c>
      <c r="F130" s="155" t="s">
        <v>1250</v>
      </c>
      <c r="G130" s="156" t="s">
        <v>1212</v>
      </c>
      <c r="H130" s="157">
        <v>110</v>
      </c>
      <c r="I130" s="158"/>
      <c r="J130" s="159">
        <f t="shared" si="20"/>
        <v>0</v>
      </c>
      <c r="K130" s="155" t="s">
        <v>3</v>
      </c>
      <c r="L130" s="34"/>
      <c r="M130" s="160" t="s">
        <v>3</v>
      </c>
      <c r="N130" s="161" t="s">
        <v>43</v>
      </c>
      <c r="O130" s="54"/>
      <c r="P130" s="162">
        <f t="shared" si="21"/>
        <v>0</v>
      </c>
      <c r="Q130" s="162">
        <v>0</v>
      </c>
      <c r="R130" s="162">
        <f t="shared" si="22"/>
        <v>0</v>
      </c>
      <c r="S130" s="162">
        <v>0</v>
      </c>
      <c r="T130" s="163">
        <f t="shared" si="23"/>
        <v>0</v>
      </c>
      <c r="U130" s="33"/>
      <c r="V130" s="33"/>
      <c r="W130" s="33"/>
      <c r="X130" s="33"/>
      <c r="Y130" s="33"/>
      <c r="Z130" s="33"/>
      <c r="AA130" s="33"/>
      <c r="AB130" s="33"/>
      <c r="AC130" s="33"/>
      <c r="AD130" s="33"/>
      <c r="AE130" s="33"/>
      <c r="AR130" s="164" t="s">
        <v>158</v>
      </c>
      <c r="AT130" s="164" t="s">
        <v>153</v>
      </c>
      <c r="AU130" s="164" t="s">
        <v>151</v>
      </c>
      <c r="AY130" s="18" t="s">
        <v>150</v>
      </c>
      <c r="BE130" s="165">
        <f t="shared" si="24"/>
        <v>0</v>
      </c>
      <c r="BF130" s="165">
        <f t="shared" si="25"/>
        <v>0</v>
      </c>
      <c r="BG130" s="165">
        <f t="shared" si="26"/>
        <v>0</v>
      </c>
      <c r="BH130" s="165">
        <f t="shared" si="27"/>
        <v>0</v>
      </c>
      <c r="BI130" s="165">
        <f t="shared" si="28"/>
        <v>0</v>
      </c>
      <c r="BJ130" s="18" t="s">
        <v>80</v>
      </c>
      <c r="BK130" s="165">
        <f t="shared" si="29"/>
        <v>0</v>
      </c>
      <c r="BL130" s="18" t="s">
        <v>158</v>
      </c>
      <c r="BM130" s="164" t="s">
        <v>577</v>
      </c>
    </row>
    <row r="131" spans="1:65" s="2" customFormat="1" ht="16.5" customHeight="1">
      <c r="A131" s="33"/>
      <c r="B131" s="152"/>
      <c r="C131" s="153" t="s">
        <v>414</v>
      </c>
      <c r="D131" s="153" t="s">
        <v>153</v>
      </c>
      <c r="E131" s="154" t="s">
        <v>1251</v>
      </c>
      <c r="F131" s="155" t="s">
        <v>1252</v>
      </c>
      <c r="G131" s="156" t="s">
        <v>1212</v>
      </c>
      <c r="H131" s="157">
        <v>20</v>
      </c>
      <c r="I131" s="158"/>
      <c r="J131" s="159">
        <f t="shared" si="20"/>
        <v>0</v>
      </c>
      <c r="K131" s="155" t="s">
        <v>3</v>
      </c>
      <c r="L131" s="34"/>
      <c r="M131" s="160" t="s">
        <v>3</v>
      </c>
      <c r="N131" s="161" t="s">
        <v>43</v>
      </c>
      <c r="O131" s="54"/>
      <c r="P131" s="162">
        <f t="shared" si="21"/>
        <v>0</v>
      </c>
      <c r="Q131" s="162">
        <v>0</v>
      </c>
      <c r="R131" s="162">
        <f t="shared" si="22"/>
        <v>0</v>
      </c>
      <c r="S131" s="162">
        <v>0</v>
      </c>
      <c r="T131" s="163">
        <f t="shared" si="23"/>
        <v>0</v>
      </c>
      <c r="U131" s="33"/>
      <c r="V131" s="33"/>
      <c r="W131" s="33"/>
      <c r="X131" s="33"/>
      <c r="Y131" s="33"/>
      <c r="Z131" s="33"/>
      <c r="AA131" s="33"/>
      <c r="AB131" s="33"/>
      <c r="AC131" s="33"/>
      <c r="AD131" s="33"/>
      <c r="AE131" s="33"/>
      <c r="AR131" s="164" t="s">
        <v>158</v>
      </c>
      <c r="AT131" s="164" t="s">
        <v>153</v>
      </c>
      <c r="AU131" s="164" t="s">
        <v>151</v>
      </c>
      <c r="AY131" s="18" t="s">
        <v>150</v>
      </c>
      <c r="BE131" s="165">
        <f t="shared" si="24"/>
        <v>0</v>
      </c>
      <c r="BF131" s="165">
        <f t="shared" si="25"/>
        <v>0</v>
      </c>
      <c r="BG131" s="165">
        <f t="shared" si="26"/>
        <v>0</v>
      </c>
      <c r="BH131" s="165">
        <f t="shared" si="27"/>
        <v>0</v>
      </c>
      <c r="BI131" s="165">
        <f t="shared" si="28"/>
        <v>0</v>
      </c>
      <c r="BJ131" s="18" t="s">
        <v>80</v>
      </c>
      <c r="BK131" s="165">
        <f t="shared" si="29"/>
        <v>0</v>
      </c>
      <c r="BL131" s="18" t="s">
        <v>158</v>
      </c>
      <c r="BM131" s="164" t="s">
        <v>589</v>
      </c>
    </row>
    <row r="132" spans="1:65" s="2" customFormat="1" ht="16.5" customHeight="1">
      <c r="A132" s="33"/>
      <c r="B132" s="152"/>
      <c r="C132" s="153" t="s">
        <v>420</v>
      </c>
      <c r="D132" s="153" t="s">
        <v>153</v>
      </c>
      <c r="E132" s="154" t="s">
        <v>1253</v>
      </c>
      <c r="F132" s="155" t="s">
        <v>1254</v>
      </c>
      <c r="G132" s="156" t="s">
        <v>1212</v>
      </c>
      <c r="H132" s="157">
        <v>30</v>
      </c>
      <c r="I132" s="158"/>
      <c r="J132" s="159">
        <f t="shared" si="20"/>
        <v>0</v>
      </c>
      <c r="K132" s="155" t="s">
        <v>3</v>
      </c>
      <c r="L132" s="34"/>
      <c r="M132" s="160" t="s">
        <v>3</v>
      </c>
      <c r="N132" s="161" t="s">
        <v>43</v>
      </c>
      <c r="O132" s="54"/>
      <c r="P132" s="162">
        <f t="shared" si="21"/>
        <v>0</v>
      </c>
      <c r="Q132" s="162">
        <v>0</v>
      </c>
      <c r="R132" s="162">
        <f t="shared" si="22"/>
        <v>0</v>
      </c>
      <c r="S132" s="162">
        <v>0</v>
      </c>
      <c r="T132" s="163">
        <f t="shared" si="23"/>
        <v>0</v>
      </c>
      <c r="U132" s="33"/>
      <c r="V132" s="33"/>
      <c r="W132" s="33"/>
      <c r="X132" s="33"/>
      <c r="Y132" s="33"/>
      <c r="Z132" s="33"/>
      <c r="AA132" s="33"/>
      <c r="AB132" s="33"/>
      <c r="AC132" s="33"/>
      <c r="AD132" s="33"/>
      <c r="AE132" s="33"/>
      <c r="AR132" s="164" t="s">
        <v>158</v>
      </c>
      <c r="AT132" s="164" t="s">
        <v>153</v>
      </c>
      <c r="AU132" s="164" t="s">
        <v>151</v>
      </c>
      <c r="AY132" s="18" t="s">
        <v>150</v>
      </c>
      <c r="BE132" s="165">
        <f t="shared" si="24"/>
        <v>0</v>
      </c>
      <c r="BF132" s="165">
        <f t="shared" si="25"/>
        <v>0</v>
      </c>
      <c r="BG132" s="165">
        <f t="shared" si="26"/>
        <v>0</v>
      </c>
      <c r="BH132" s="165">
        <f t="shared" si="27"/>
        <v>0</v>
      </c>
      <c r="BI132" s="165">
        <f t="shared" si="28"/>
        <v>0</v>
      </c>
      <c r="BJ132" s="18" t="s">
        <v>80</v>
      </c>
      <c r="BK132" s="165">
        <f t="shared" si="29"/>
        <v>0</v>
      </c>
      <c r="BL132" s="18" t="s">
        <v>158</v>
      </c>
      <c r="BM132" s="164" t="s">
        <v>600</v>
      </c>
    </row>
    <row r="133" spans="1:65" s="2" customFormat="1" ht="16.5" customHeight="1">
      <c r="A133" s="33"/>
      <c r="B133" s="152"/>
      <c r="C133" s="153" t="s">
        <v>425</v>
      </c>
      <c r="D133" s="153" t="s">
        <v>153</v>
      </c>
      <c r="E133" s="154" t="s">
        <v>1255</v>
      </c>
      <c r="F133" s="155" t="s">
        <v>1256</v>
      </c>
      <c r="G133" s="156" t="s">
        <v>1212</v>
      </c>
      <c r="H133" s="157">
        <v>150</v>
      </c>
      <c r="I133" s="158"/>
      <c r="J133" s="159">
        <f t="shared" si="20"/>
        <v>0</v>
      </c>
      <c r="K133" s="155" t="s">
        <v>3</v>
      </c>
      <c r="L133" s="34"/>
      <c r="M133" s="160" t="s">
        <v>3</v>
      </c>
      <c r="N133" s="161" t="s">
        <v>43</v>
      </c>
      <c r="O133" s="54"/>
      <c r="P133" s="162">
        <f t="shared" si="21"/>
        <v>0</v>
      </c>
      <c r="Q133" s="162">
        <v>0</v>
      </c>
      <c r="R133" s="162">
        <f t="shared" si="22"/>
        <v>0</v>
      </c>
      <c r="S133" s="162">
        <v>0</v>
      </c>
      <c r="T133" s="163">
        <f t="shared" si="23"/>
        <v>0</v>
      </c>
      <c r="U133" s="33"/>
      <c r="V133" s="33"/>
      <c r="W133" s="33"/>
      <c r="X133" s="33"/>
      <c r="Y133" s="33"/>
      <c r="Z133" s="33"/>
      <c r="AA133" s="33"/>
      <c r="AB133" s="33"/>
      <c r="AC133" s="33"/>
      <c r="AD133" s="33"/>
      <c r="AE133" s="33"/>
      <c r="AR133" s="164" t="s">
        <v>158</v>
      </c>
      <c r="AT133" s="164" t="s">
        <v>153</v>
      </c>
      <c r="AU133" s="164" t="s">
        <v>151</v>
      </c>
      <c r="AY133" s="18" t="s">
        <v>150</v>
      </c>
      <c r="BE133" s="165">
        <f t="shared" si="24"/>
        <v>0</v>
      </c>
      <c r="BF133" s="165">
        <f t="shared" si="25"/>
        <v>0</v>
      </c>
      <c r="BG133" s="165">
        <f t="shared" si="26"/>
        <v>0</v>
      </c>
      <c r="BH133" s="165">
        <f t="shared" si="27"/>
        <v>0</v>
      </c>
      <c r="BI133" s="165">
        <f t="shared" si="28"/>
        <v>0</v>
      </c>
      <c r="BJ133" s="18" t="s">
        <v>80</v>
      </c>
      <c r="BK133" s="165">
        <f t="shared" si="29"/>
        <v>0</v>
      </c>
      <c r="BL133" s="18" t="s">
        <v>158</v>
      </c>
      <c r="BM133" s="164" t="s">
        <v>609</v>
      </c>
    </row>
    <row r="134" spans="1:65" s="12" customFormat="1" ht="20.85" customHeight="1">
      <c r="B134" s="139"/>
      <c r="D134" s="140" t="s">
        <v>71</v>
      </c>
      <c r="E134" s="150" t="s">
        <v>1257</v>
      </c>
      <c r="F134" s="150" t="s">
        <v>1258</v>
      </c>
      <c r="I134" s="142"/>
      <c r="J134" s="151">
        <f>BK134</f>
        <v>0</v>
      </c>
      <c r="L134" s="139"/>
      <c r="M134" s="144"/>
      <c r="N134" s="145"/>
      <c r="O134" s="145"/>
      <c r="P134" s="146">
        <f>SUM(P135:P145)</f>
        <v>0</v>
      </c>
      <c r="Q134" s="145"/>
      <c r="R134" s="146">
        <f>SUM(R135:R145)</f>
        <v>0</v>
      </c>
      <c r="S134" s="145"/>
      <c r="T134" s="147">
        <f>SUM(T135:T145)</f>
        <v>0</v>
      </c>
      <c r="AR134" s="140" t="s">
        <v>80</v>
      </c>
      <c r="AT134" s="148" t="s">
        <v>71</v>
      </c>
      <c r="AU134" s="148" t="s">
        <v>82</v>
      </c>
      <c r="AY134" s="140" t="s">
        <v>150</v>
      </c>
      <c r="BK134" s="149">
        <f>SUM(BK135:BK145)</f>
        <v>0</v>
      </c>
    </row>
    <row r="135" spans="1:65" s="2" customFormat="1" ht="16.5" customHeight="1">
      <c r="A135" s="33"/>
      <c r="B135" s="152"/>
      <c r="C135" s="153" t="s">
        <v>430</v>
      </c>
      <c r="D135" s="153" t="s">
        <v>153</v>
      </c>
      <c r="E135" s="154" t="s">
        <v>1259</v>
      </c>
      <c r="F135" s="155" t="s">
        <v>1260</v>
      </c>
      <c r="G135" s="156" t="s">
        <v>1212</v>
      </c>
      <c r="H135" s="157">
        <v>25</v>
      </c>
      <c r="I135" s="158"/>
      <c r="J135" s="159">
        <f t="shared" ref="J135:J145" si="30">ROUND(I135*H135,2)</f>
        <v>0</v>
      </c>
      <c r="K135" s="155" t="s">
        <v>3</v>
      </c>
      <c r="L135" s="34"/>
      <c r="M135" s="160" t="s">
        <v>3</v>
      </c>
      <c r="N135" s="161" t="s">
        <v>43</v>
      </c>
      <c r="O135" s="54"/>
      <c r="P135" s="162">
        <f t="shared" ref="P135:P145" si="31">O135*H135</f>
        <v>0</v>
      </c>
      <c r="Q135" s="162">
        <v>0</v>
      </c>
      <c r="R135" s="162">
        <f t="shared" ref="R135:R145" si="32">Q135*H135</f>
        <v>0</v>
      </c>
      <c r="S135" s="162">
        <v>0</v>
      </c>
      <c r="T135" s="163">
        <f t="shared" ref="T135:T145" si="33">S135*H135</f>
        <v>0</v>
      </c>
      <c r="U135" s="33"/>
      <c r="V135" s="33"/>
      <c r="W135" s="33"/>
      <c r="X135" s="33"/>
      <c r="Y135" s="33"/>
      <c r="Z135" s="33"/>
      <c r="AA135" s="33"/>
      <c r="AB135" s="33"/>
      <c r="AC135" s="33"/>
      <c r="AD135" s="33"/>
      <c r="AE135" s="33"/>
      <c r="AR135" s="164" t="s">
        <v>158</v>
      </c>
      <c r="AT135" s="164" t="s">
        <v>153</v>
      </c>
      <c r="AU135" s="164" t="s">
        <v>151</v>
      </c>
      <c r="AY135" s="18" t="s">
        <v>150</v>
      </c>
      <c r="BE135" s="165">
        <f t="shared" ref="BE135:BE145" si="34">IF(N135="základní",J135,0)</f>
        <v>0</v>
      </c>
      <c r="BF135" s="165">
        <f t="shared" ref="BF135:BF145" si="35">IF(N135="snížená",J135,0)</f>
        <v>0</v>
      </c>
      <c r="BG135" s="165">
        <f t="shared" ref="BG135:BG145" si="36">IF(N135="zákl. přenesená",J135,0)</f>
        <v>0</v>
      </c>
      <c r="BH135" s="165">
        <f t="shared" ref="BH135:BH145" si="37">IF(N135="sníž. přenesená",J135,0)</f>
        <v>0</v>
      </c>
      <c r="BI135" s="165">
        <f t="shared" ref="BI135:BI145" si="38">IF(N135="nulová",J135,0)</f>
        <v>0</v>
      </c>
      <c r="BJ135" s="18" t="s">
        <v>80</v>
      </c>
      <c r="BK135" s="165">
        <f t="shared" ref="BK135:BK145" si="39">ROUND(I135*H135,2)</f>
        <v>0</v>
      </c>
      <c r="BL135" s="18" t="s">
        <v>158</v>
      </c>
      <c r="BM135" s="164" t="s">
        <v>620</v>
      </c>
    </row>
    <row r="136" spans="1:65" s="2" customFormat="1" ht="16.5" customHeight="1">
      <c r="A136" s="33"/>
      <c r="B136" s="152"/>
      <c r="C136" s="153" t="s">
        <v>436</v>
      </c>
      <c r="D136" s="153" t="s">
        <v>153</v>
      </c>
      <c r="E136" s="154" t="s">
        <v>1261</v>
      </c>
      <c r="F136" s="155" t="s">
        <v>1262</v>
      </c>
      <c r="G136" s="156" t="s">
        <v>1212</v>
      </c>
      <c r="H136" s="157">
        <v>229</v>
      </c>
      <c r="I136" s="158"/>
      <c r="J136" s="159">
        <f t="shared" si="30"/>
        <v>0</v>
      </c>
      <c r="K136" s="155" t="s">
        <v>3</v>
      </c>
      <c r="L136" s="34"/>
      <c r="M136" s="160" t="s">
        <v>3</v>
      </c>
      <c r="N136" s="161" t="s">
        <v>43</v>
      </c>
      <c r="O136" s="54"/>
      <c r="P136" s="162">
        <f t="shared" si="31"/>
        <v>0</v>
      </c>
      <c r="Q136" s="162">
        <v>0</v>
      </c>
      <c r="R136" s="162">
        <f t="shared" si="32"/>
        <v>0</v>
      </c>
      <c r="S136" s="162">
        <v>0</v>
      </c>
      <c r="T136" s="163">
        <f t="shared" si="33"/>
        <v>0</v>
      </c>
      <c r="U136" s="33"/>
      <c r="V136" s="33"/>
      <c r="W136" s="33"/>
      <c r="X136" s="33"/>
      <c r="Y136" s="33"/>
      <c r="Z136" s="33"/>
      <c r="AA136" s="33"/>
      <c r="AB136" s="33"/>
      <c r="AC136" s="33"/>
      <c r="AD136" s="33"/>
      <c r="AE136" s="33"/>
      <c r="AR136" s="164" t="s">
        <v>158</v>
      </c>
      <c r="AT136" s="164" t="s">
        <v>153</v>
      </c>
      <c r="AU136" s="164" t="s">
        <v>151</v>
      </c>
      <c r="AY136" s="18" t="s">
        <v>150</v>
      </c>
      <c r="BE136" s="165">
        <f t="shared" si="34"/>
        <v>0</v>
      </c>
      <c r="BF136" s="165">
        <f t="shared" si="35"/>
        <v>0</v>
      </c>
      <c r="BG136" s="165">
        <f t="shared" si="36"/>
        <v>0</v>
      </c>
      <c r="BH136" s="165">
        <f t="shared" si="37"/>
        <v>0</v>
      </c>
      <c r="BI136" s="165">
        <f t="shared" si="38"/>
        <v>0</v>
      </c>
      <c r="BJ136" s="18" t="s">
        <v>80</v>
      </c>
      <c r="BK136" s="165">
        <f t="shared" si="39"/>
        <v>0</v>
      </c>
      <c r="BL136" s="18" t="s">
        <v>158</v>
      </c>
      <c r="BM136" s="164" t="s">
        <v>630</v>
      </c>
    </row>
    <row r="137" spans="1:65" s="2" customFormat="1" ht="24" customHeight="1">
      <c r="A137" s="33"/>
      <c r="B137" s="152"/>
      <c r="C137" s="153" t="s">
        <v>441</v>
      </c>
      <c r="D137" s="153" t="s">
        <v>153</v>
      </c>
      <c r="E137" s="154" t="s">
        <v>1263</v>
      </c>
      <c r="F137" s="155" t="s">
        <v>1264</v>
      </c>
      <c r="G137" s="156" t="s">
        <v>1212</v>
      </c>
      <c r="H137" s="157">
        <v>25</v>
      </c>
      <c r="I137" s="158"/>
      <c r="J137" s="159">
        <f t="shared" si="30"/>
        <v>0</v>
      </c>
      <c r="K137" s="155" t="s">
        <v>3</v>
      </c>
      <c r="L137" s="34"/>
      <c r="M137" s="160" t="s">
        <v>3</v>
      </c>
      <c r="N137" s="161" t="s">
        <v>43</v>
      </c>
      <c r="O137" s="54"/>
      <c r="P137" s="162">
        <f t="shared" si="31"/>
        <v>0</v>
      </c>
      <c r="Q137" s="162">
        <v>0</v>
      </c>
      <c r="R137" s="162">
        <f t="shared" si="32"/>
        <v>0</v>
      </c>
      <c r="S137" s="162">
        <v>0</v>
      </c>
      <c r="T137" s="163">
        <f t="shared" si="33"/>
        <v>0</v>
      </c>
      <c r="U137" s="33"/>
      <c r="V137" s="33"/>
      <c r="W137" s="33"/>
      <c r="X137" s="33"/>
      <c r="Y137" s="33"/>
      <c r="Z137" s="33"/>
      <c r="AA137" s="33"/>
      <c r="AB137" s="33"/>
      <c r="AC137" s="33"/>
      <c r="AD137" s="33"/>
      <c r="AE137" s="33"/>
      <c r="AR137" s="164" t="s">
        <v>158</v>
      </c>
      <c r="AT137" s="164" t="s">
        <v>153</v>
      </c>
      <c r="AU137" s="164" t="s">
        <v>151</v>
      </c>
      <c r="AY137" s="18" t="s">
        <v>150</v>
      </c>
      <c r="BE137" s="165">
        <f t="shared" si="34"/>
        <v>0</v>
      </c>
      <c r="BF137" s="165">
        <f t="shared" si="35"/>
        <v>0</v>
      </c>
      <c r="BG137" s="165">
        <f t="shared" si="36"/>
        <v>0</v>
      </c>
      <c r="BH137" s="165">
        <f t="shared" si="37"/>
        <v>0</v>
      </c>
      <c r="BI137" s="165">
        <f t="shared" si="38"/>
        <v>0</v>
      </c>
      <c r="BJ137" s="18" t="s">
        <v>80</v>
      </c>
      <c r="BK137" s="165">
        <f t="shared" si="39"/>
        <v>0</v>
      </c>
      <c r="BL137" s="18" t="s">
        <v>158</v>
      </c>
      <c r="BM137" s="164" t="s">
        <v>641</v>
      </c>
    </row>
    <row r="138" spans="1:65" s="2" customFormat="1" ht="24" customHeight="1">
      <c r="A138" s="33"/>
      <c r="B138" s="152"/>
      <c r="C138" s="153" t="s">
        <v>446</v>
      </c>
      <c r="D138" s="153" t="s">
        <v>153</v>
      </c>
      <c r="E138" s="154" t="s">
        <v>1265</v>
      </c>
      <c r="F138" s="155" t="s">
        <v>1266</v>
      </c>
      <c r="G138" s="156" t="s">
        <v>1212</v>
      </c>
      <c r="H138" s="157">
        <v>20</v>
      </c>
      <c r="I138" s="158"/>
      <c r="J138" s="159">
        <f t="shared" si="30"/>
        <v>0</v>
      </c>
      <c r="K138" s="155" t="s">
        <v>3</v>
      </c>
      <c r="L138" s="34"/>
      <c r="M138" s="160" t="s">
        <v>3</v>
      </c>
      <c r="N138" s="161" t="s">
        <v>43</v>
      </c>
      <c r="O138" s="54"/>
      <c r="P138" s="162">
        <f t="shared" si="31"/>
        <v>0</v>
      </c>
      <c r="Q138" s="162">
        <v>0</v>
      </c>
      <c r="R138" s="162">
        <f t="shared" si="32"/>
        <v>0</v>
      </c>
      <c r="S138" s="162">
        <v>0</v>
      </c>
      <c r="T138" s="163">
        <f t="shared" si="33"/>
        <v>0</v>
      </c>
      <c r="U138" s="33"/>
      <c r="V138" s="33"/>
      <c r="W138" s="33"/>
      <c r="X138" s="33"/>
      <c r="Y138" s="33"/>
      <c r="Z138" s="33"/>
      <c r="AA138" s="33"/>
      <c r="AB138" s="33"/>
      <c r="AC138" s="33"/>
      <c r="AD138" s="33"/>
      <c r="AE138" s="33"/>
      <c r="AR138" s="164" t="s">
        <v>158</v>
      </c>
      <c r="AT138" s="164" t="s">
        <v>153</v>
      </c>
      <c r="AU138" s="164" t="s">
        <v>151</v>
      </c>
      <c r="AY138" s="18" t="s">
        <v>150</v>
      </c>
      <c r="BE138" s="165">
        <f t="shared" si="34"/>
        <v>0</v>
      </c>
      <c r="BF138" s="165">
        <f t="shared" si="35"/>
        <v>0</v>
      </c>
      <c r="BG138" s="165">
        <f t="shared" si="36"/>
        <v>0</v>
      </c>
      <c r="BH138" s="165">
        <f t="shared" si="37"/>
        <v>0</v>
      </c>
      <c r="BI138" s="165">
        <f t="shared" si="38"/>
        <v>0</v>
      </c>
      <c r="BJ138" s="18" t="s">
        <v>80</v>
      </c>
      <c r="BK138" s="165">
        <f t="shared" si="39"/>
        <v>0</v>
      </c>
      <c r="BL138" s="18" t="s">
        <v>158</v>
      </c>
      <c r="BM138" s="164" t="s">
        <v>651</v>
      </c>
    </row>
    <row r="139" spans="1:65" s="2" customFormat="1" ht="24" customHeight="1">
      <c r="A139" s="33"/>
      <c r="B139" s="152"/>
      <c r="C139" s="153" t="s">
        <v>451</v>
      </c>
      <c r="D139" s="153" t="s">
        <v>153</v>
      </c>
      <c r="E139" s="154" t="s">
        <v>1267</v>
      </c>
      <c r="F139" s="155" t="s">
        <v>1268</v>
      </c>
      <c r="G139" s="156" t="s">
        <v>1212</v>
      </c>
      <c r="H139" s="157">
        <v>18</v>
      </c>
      <c r="I139" s="158"/>
      <c r="J139" s="159">
        <f t="shared" si="30"/>
        <v>0</v>
      </c>
      <c r="K139" s="155" t="s">
        <v>3</v>
      </c>
      <c r="L139" s="34"/>
      <c r="M139" s="160" t="s">
        <v>3</v>
      </c>
      <c r="N139" s="161" t="s">
        <v>43</v>
      </c>
      <c r="O139" s="54"/>
      <c r="P139" s="162">
        <f t="shared" si="31"/>
        <v>0</v>
      </c>
      <c r="Q139" s="162">
        <v>0</v>
      </c>
      <c r="R139" s="162">
        <f t="shared" si="32"/>
        <v>0</v>
      </c>
      <c r="S139" s="162">
        <v>0</v>
      </c>
      <c r="T139" s="163">
        <f t="shared" si="33"/>
        <v>0</v>
      </c>
      <c r="U139" s="33"/>
      <c r="V139" s="33"/>
      <c r="W139" s="33"/>
      <c r="X139" s="33"/>
      <c r="Y139" s="33"/>
      <c r="Z139" s="33"/>
      <c r="AA139" s="33"/>
      <c r="AB139" s="33"/>
      <c r="AC139" s="33"/>
      <c r="AD139" s="33"/>
      <c r="AE139" s="33"/>
      <c r="AR139" s="164" t="s">
        <v>158</v>
      </c>
      <c r="AT139" s="164" t="s">
        <v>153</v>
      </c>
      <c r="AU139" s="164" t="s">
        <v>151</v>
      </c>
      <c r="AY139" s="18" t="s">
        <v>150</v>
      </c>
      <c r="BE139" s="165">
        <f t="shared" si="34"/>
        <v>0</v>
      </c>
      <c r="BF139" s="165">
        <f t="shared" si="35"/>
        <v>0</v>
      </c>
      <c r="BG139" s="165">
        <f t="shared" si="36"/>
        <v>0</v>
      </c>
      <c r="BH139" s="165">
        <f t="shared" si="37"/>
        <v>0</v>
      </c>
      <c r="BI139" s="165">
        <f t="shared" si="38"/>
        <v>0</v>
      </c>
      <c r="BJ139" s="18" t="s">
        <v>80</v>
      </c>
      <c r="BK139" s="165">
        <f t="shared" si="39"/>
        <v>0</v>
      </c>
      <c r="BL139" s="18" t="s">
        <v>158</v>
      </c>
      <c r="BM139" s="164" t="s">
        <v>663</v>
      </c>
    </row>
    <row r="140" spans="1:65" s="2" customFormat="1" ht="24" customHeight="1">
      <c r="A140" s="33"/>
      <c r="B140" s="152"/>
      <c r="C140" s="153" t="s">
        <v>456</v>
      </c>
      <c r="D140" s="153" t="s">
        <v>153</v>
      </c>
      <c r="E140" s="154" t="s">
        <v>1269</v>
      </c>
      <c r="F140" s="155" t="s">
        <v>1270</v>
      </c>
      <c r="G140" s="156" t="s">
        <v>1212</v>
      </c>
      <c r="H140" s="157">
        <v>4</v>
      </c>
      <c r="I140" s="158"/>
      <c r="J140" s="159">
        <f t="shared" si="30"/>
        <v>0</v>
      </c>
      <c r="K140" s="155" t="s">
        <v>3</v>
      </c>
      <c r="L140" s="34"/>
      <c r="M140" s="160" t="s">
        <v>3</v>
      </c>
      <c r="N140" s="161" t="s">
        <v>43</v>
      </c>
      <c r="O140" s="54"/>
      <c r="P140" s="162">
        <f t="shared" si="31"/>
        <v>0</v>
      </c>
      <c r="Q140" s="162">
        <v>0</v>
      </c>
      <c r="R140" s="162">
        <f t="shared" si="32"/>
        <v>0</v>
      </c>
      <c r="S140" s="162">
        <v>0</v>
      </c>
      <c r="T140" s="163">
        <f t="shared" si="33"/>
        <v>0</v>
      </c>
      <c r="U140" s="33"/>
      <c r="V140" s="33"/>
      <c r="W140" s="33"/>
      <c r="X140" s="33"/>
      <c r="Y140" s="33"/>
      <c r="Z140" s="33"/>
      <c r="AA140" s="33"/>
      <c r="AB140" s="33"/>
      <c r="AC140" s="33"/>
      <c r="AD140" s="33"/>
      <c r="AE140" s="33"/>
      <c r="AR140" s="164" t="s">
        <v>158</v>
      </c>
      <c r="AT140" s="164" t="s">
        <v>153</v>
      </c>
      <c r="AU140" s="164" t="s">
        <v>151</v>
      </c>
      <c r="AY140" s="18" t="s">
        <v>150</v>
      </c>
      <c r="BE140" s="165">
        <f t="shared" si="34"/>
        <v>0</v>
      </c>
      <c r="BF140" s="165">
        <f t="shared" si="35"/>
        <v>0</v>
      </c>
      <c r="BG140" s="165">
        <f t="shared" si="36"/>
        <v>0</v>
      </c>
      <c r="BH140" s="165">
        <f t="shared" si="37"/>
        <v>0</v>
      </c>
      <c r="BI140" s="165">
        <f t="shared" si="38"/>
        <v>0</v>
      </c>
      <c r="BJ140" s="18" t="s">
        <v>80</v>
      </c>
      <c r="BK140" s="165">
        <f t="shared" si="39"/>
        <v>0</v>
      </c>
      <c r="BL140" s="18" t="s">
        <v>158</v>
      </c>
      <c r="BM140" s="164" t="s">
        <v>675</v>
      </c>
    </row>
    <row r="141" spans="1:65" s="2" customFormat="1" ht="16.5" customHeight="1">
      <c r="A141" s="33"/>
      <c r="B141" s="152"/>
      <c r="C141" s="153" t="s">
        <v>461</v>
      </c>
      <c r="D141" s="153" t="s">
        <v>153</v>
      </c>
      <c r="E141" s="154" t="s">
        <v>1271</v>
      </c>
      <c r="F141" s="155" t="s">
        <v>1272</v>
      </c>
      <c r="G141" s="156" t="s">
        <v>1212</v>
      </c>
      <c r="H141" s="157">
        <v>40</v>
      </c>
      <c r="I141" s="158"/>
      <c r="J141" s="159">
        <f t="shared" si="30"/>
        <v>0</v>
      </c>
      <c r="K141" s="155" t="s">
        <v>3</v>
      </c>
      <c r="L141" s="34"/>
      <c r="M141" s="160" t="s">
        <v>3</v>
      </c>
      <c r="N141" s="161" t="s">
        <v>43</v>
      </c>
      <c r="O141" s="54"/>
      <c r="P141" s="162">
        <f t="shared" si="31"/>
        <v>0</v>
      </c>
      <c r="Q141" s="162">
        <v>0</v>
      </c>
      <c r="R141" s="162">
        <f t="shared" si="32"/>
        <v>0</v>
      </c>
      <c r="S141" s="162">
        <v>0</v>
      </c>
      <c r="T141" s="163">
        <f t="shared" si="33"/>
        <v>0</v>
      </c>
      <c r="U141" s="33"/>
      <c r="V141" s="33"/>
      <c r="W141" s="33"/>
      <c r="X141" s="33"/>
      <c r="Y141" s="33"/>
      <c r="Z141" s="33"/>
      <c r="AA141" s="33"/>
      <c r="AB141" s="33"/>
      <c r="AC141" s="33"/>
      <c r="AD141" s="33"/>
      <c r="AE141" s="33"/>
      <c r="AR141" s="164" t="s">
        <v>158</v>
      </c>
      <c r="AT141" s="164" t="s">
        <v>153</v>
      </c>
      <c r="AU141" s="164" t="s">
        <v>151</v>
      </c>
      <c r="AY141" s="18" t="s">
        <v>150</v>
      </c>
      <c r="BE141" s="165">
        <f t="shared" si="34"/>
        <v>0</v>
      </c>
      <c r="BF141" s="165">
        <f t="shared" si="35"/>
        <v>0</v>
      </c>
      <c r="BG141" s="165">
        <f t="shared" si="36"/>
        <v>0</v>
      </c>
      <c r="BH141" s="165">
        <f t="shared" si="37"/>
        <v>0</v>
      </c>
      <c r="BI141" s="165">
        <f t="shared" si="38"/>
        <v>0</v>
      </c>
      <c r="BJ141" s="18" t="s">
        <v>80</v>
      </c>
      <c r="BK141" s="165">
        <f t="shared" si="39"/>
        <v>0</v>
      </c>
      <c r="BL141" s="18" t="s">
        <v>158</v>
      </c>
      <c r="BM141" s="164" t="s">
        <v>685</v>
      </c>
    </row>
    <row r="142" spans="1:65" s="2" customFormat="1" ht="16.5" customHeight="1">
      <c r="A142" s="33"/>
      <c r="B142" s="152"/>
      <c r="C142" s="153" t="s">
        <v>466</v>
      </c>
      <c r="D142" s="153" t="s">
        <v>153</v>
      </c>
      <c r="E142" s="154" t="s">
        <v>1273</v>
      </c>
      <c r="F142" s="155" t="s">
        <v>1274</v>
      </c>
      <c r="G142" s="156" t="s">
        <v>1212</v>
      </c>
      <c r="H142" s="157">
        <v>2</v>
      </c>
      <c r="I142" s="158"/>
      <c r="J142" s="159">
        <f t="shared" si="30"/>
        <v>0</v>
      </c>
      <c r="K142" s="155" t="s">
        <v>3</v>
      </c>
      <c r="L142" s="34"/>
      <c r="M142" s="160" t="s">
        <v>3</v>
      </c>
      <c r="N142" s="161" t="s">
        <v>43</v>
      </c>
      <c r="O142" s="54"/>
      <c r="P142" s="162">
        <f t="shared" si="31"/>
        <v>0</v>
      </c>
      <c r="Q142" s="162">
        <v>0</v>
      </c>
      <c r="R142" s="162">
        <f t="shared" si="32"/>
        <v>0</v>
      </c>
      <c r="S142" s="162">
        <v>0</v>
      </c>
      <c r="T142" s="163">
        <f t="shared" si="33"/>
        <v>0</v>
      </c>
      <c r="U142" s="33"/>
      <c r="V142" s="33"/>
      <c r="W142" s="33"/>
      <c r="X142" s="33"/>
      <c r="Y142" s="33"/>
      <c r="Z142" s="33"/>
      <c r="AA142" s="33"/>
      <c r="AB142" s="33"/>
      <c r="AC142" s="33"/>
      <c r="AD142" s="33"/>
      <c r="AE142" s="33"/>
      <c r="AR142" s="164" t="s">
        <v>158</v>
      </c>
      <c r="AT142" s="164" t="s">
        <v>153</v>
      </c>
      <c r="AU142" s="164" t="s">
        <v>151</v>
      </c>
      <c r="AY142" s="18" t="s">
        <v>150</v>
      </c>
      <c r="BE142" s="165">
        <f t="shared" si="34"/>
        <v>0</v>
      </c>
      <c r="BF142" s="165">
        <f t="shared" si="35"/>
        <v>0</v>
      </c>
      <c r="BG142" s="165">
        <f t="shared" si="36"/>
        <v>0</v>
      </c>
      <c r="BH142" s="165">
        <f t="shared" si="37"/>
        <v>0</v>
      </c>
      <c r="BI142" s="165">
        <f t="shared" si="38"/>
        <v>0</v>
      </c>
      <c r="BJ142" s="18" t="s">
        <v>80</v>
      </c>
      <c r="BK142" s="165">
        <f t="shared" si="39"/>
        <v>0</v>
      </c>
      <c r="BL142" s="18" t="s">
        <v>158</v>
      </c>
      <c r="BM142" s="164" t="s">
        <v>696</v>
      </c>
    </row>
    <row r="143" spans="1:65" s="2" customFormat="1" ht="24" customHeight="1">
      <c r="A143" s="33"/>
      <c r="B143" s="152"/>
      <c r="C143" s="153" t="s">
        <v>471</v>
      </c>
      <c r="D143" s="153" t="s">
        <v>153</v>
      </c>
      <c r="E143" s="154" t="s">
        <v>1275</v>
      </c>
      <c r="F143" s="155" t="s">
        <v>1276</v>
      </c>
      <c r="G143" s="156" t="s">
        <v>1212</v>
      </c>
      <c r="H143" s="157">
        <v>5</v>
      </c>
      <c r="I143" s="158"/>
      <c r="J143" s="159">
        <f t="shared" si="30"/>
        <v>0</v>
      </c>
      <c r="K143" s="155" t="s">
        <v>3</v>
      </c>
      <c r="L143" s="34"/>
      <c r="M143" s="160" t="s">
        <v>3</v>
      </c>
      <c r="N143" s="161" t="s">
        <v>43</v>
      </c>
      <c r="O143" s="54"/>
      <c r="P143" s="162">
        <f t="shared" si="31"/>
        <v>0</v>
      </c>
      <c r="Q143" s="162">
        <v>0</v>
      </c>
      <c r="R143" s="162">
        <f t="shared" si="32"/>
        <v>0</v>
      </c>
      <c r="S143" s="162">
        <v>0</v>
      </c>
      <c r="T143" s="163">
        <f t="shared" si="33"/>
        <v>0</v>
      </c>
      <c r="U143" s="33"/>
      <c r="V143" s="33"/>
      <c r="W143" s="33"/>
      <c r="X143" s="33"/>
      <c r="Y143" s="33"/>
      <c r="Z143" s="33"/>
      <c r="AA143" s="33"/>
      <c r="AB143" s="33"/>
      <c r="AC143" s="33"/>
      <c r="AD143" s="33"/>
      <c r="AE143" s="33"/>
      <c r="AR143" s="164" t="s">
        <v>158</v>
      </c>
      <c r="AT143" s="164" t="s">
        <v>153</v>
      </c>
      <c r="AU143" s="164" t="s">
        <v>151</v>
      </c>
      <c r="AY143" s="18" t="s">
        <v>150</v>
      </c>
      <c r="BE143" s="165">
        <f t="shared" si="34"/>
        <v>0</v>
      </c>
      <c r="BF143" s="165">
        <f t="shared" si="35"/>
        <v>0</v>
      </c>
      <c r="BG143" s="165">
        <f t="shared" si="36"/>
        <v>0</v>
      </c>
      <c r="BH143" s="165">
        <f t="shared" si="37"/>
        <v>0</v>
      </c>
      <c r="BI143" s="165">
        <f t="shared" si="38"/>
        <v>0</v>
      </c>
      <c r="BJ143" s="18" t="s">
        <v>80</v>
      </c>
      <c r="BK143" s="165">
        <f t="shared" si="39"/>
        <v>0</v>
      </c>
      <c r="BL143" s="18" t="s">
        <v>158</v>
      </c>
      <c r="BM143" s="164" t="s">
        <v>705</v>
      </c>
    </row>
    <row r="144" spans="1:65" s="2" customFormat="1" ht="16.5" customHeight="1">
      <c r="A144" s="33"/>
      <c r="B144" s="152"/>
      <c r="C144" s="153" t="s">
        <v>476</v>
      </c>
      <c r="D144" s="153" t="s">
        <v>153</v>
      </c>
      <c r="E144" s="154" t="s">
        <v>1277</v>
      </c>
      <c r="F144" s="155" t="s">
        <v>1278</v>
      </c>
      <c r="G144" s="156" t="s">
        <v>1212</v>
      </c>
      <c r="H144" s="157">
        <v>40</v>
      </c>
      <c r="I144" s="158"/>
      <c r="J144" s="159">
        <f t="shared" si="30"/>
        <v>0</v>
      </c>
      <c r="K144" s="155" t="s">
        <v>3</v>
      </c>
      <c r="L144" s="34"/>
      <c r="M144" s="160" t="s">
        <v>3</v>
      </c>
      <c r="N144" s="161" t="s">
        <v>43</v>
      </c>
      <c r="O144" s="54"/>
      <c r="P144" s="162">
        <f t="shared" si="31"/>
        <v>0</v>
      </c>
      <c r="Q144" s="162">
        <v>0</v>
      </c>
      <c r="R144" s="162">
        <f t="shared" si="32"/>
        <v>0</v>
      </c>
      <c r="S144" s="162">
        <v>0</v>
      </c>
      <c r="T144" s="163">
        <f t="shared" si="33"/>
        <v>0</v>
      </c>
      <c r="U144" s="33"/>
      <c r="V144" s="33"/>
      <c r="W144" s="33"/>
      <c r="X144" s="33"/>
      <c r="Y144" s="33"/>
      <c r="Z144" s="33"/>
      <c r="AA144" s="33"/>
      <c r="AB144" s="33"/>
      <c r="AC144" s="33"/>
      <c r="AD144" s="33"/>
      <c r="AE144" s="33"/>
      <c r="AR144" s="164" t="s">
        <v>158</v>
      </c>
      <c r="AT144" s="164" t="s">
        <v>153</v>
      </c>
      <c r="AU144" s="164" t="s">
        <v>151</v>
      </c>
      <c r="AY144" s="18" t="s">
        <v>150</v>
      </c>
      <c r="BE144" s="165">
        <f t="shared" si="34"/>
        <v>0</v>
      </c>
      <c r="BF144" s="165">
        <f t="shared" si="35"/>
        <v>0</v>
      </c>
      <c r="BG144" s="165">
        <f t="shared" si="36"/>
        <v>0</v>
      </c>
      <c r="BH144" s="165">
        <f t="shared" si="37"/>
        <v>0</v>
      </c>
      <c r="BI144" s="165">
        <f t="shared" si="38"/>
        <v>0</v>
      </c>
      <c r="BJ144" s="18" t="s">
        <v>80</v>
      </c>
      <c r="BK144" s="165">
        <f t="shared" si="39"/>
        <v>0</v>
      </c>
      <c r="BL144" s="18" t="s">
        <v>158</v>
      </c>
      <c r="BM144" s="164" t="s">
        <v>713</v>
      </c>
    </row>
    <row r="145" spans="1:65" s="2" customFormat="1" ht="16.5" customHeight="1">
      <c r="A145" s="33"/>
      <c r="B145" s="152"/>
      <c r="C145" s="153" t="s">
        <v>481</v>
      </c>
      <c r="D145" s="153" t="s">
        <v>153</v>
      </c>
      <c r="E145" s="154" t="s">
        <v>1279</v>
      </c>
      <c r="F145" s="155" t="s">
        <v>1280</v>
      </c>
      <c r="G145" s="156" t="s">
        <v>1212</v>
      </c>
      <c r="H145" s="157">
        <v>25</v>
      </c>
      <c r="I145" s="158"/>
      <c r="J145" s="159">
        <f t="shared" si="30"/>
        <v>0</v>
      </c>
      <c r="K145" s="155" t="s">
        <v>3</v>
      </c>
      <c r="L145" s="34"/>
      <c r="M145" s="160" t="s">
        <v>3</v>
      </c>
      <c r="N145" s="161" t="s">
        <v>43</v>
      </c>
      <c r="O145" s="54"/>
      <c r="P145" s="162">
        <f t="shared" si="31"/>
        <v>0</v>
      </c>
      <c r="Q145" s="162">
        <v>0</v>
      </c>
      <c r="R145" s="162">
        <f t="shared" si="32"/>
        <v>0</v>
      </c>
      <c r="S145" s="162">
        <v>0</v>
      </c>
      <c r="T145" s="163">
        <f t="shared" si="33"/>
        <v>0</v>
      </c>
      <c r="U145" s="33"/>
      <c r="V145" s="33"/>
      <c r="W145" s="33"/>
      <c r="X145" s="33"/>
      <c r="Y145" s="33"/>
      <c r="Z145" s="33"/>
      <c r="AA145" s="33"/>
      <c r="AB145" s="33"/>
      <c r="AC145" s="33"/>
      <c r="AD145" s="33"/>
      <c r="AE145" s="33"/>
      <c r="AR145" s="164" t="s">
        <v>158</v>
      </c>
      <c r="AT145" s="164" t="s">
        <v>153</v>
      </c>
      <c r="AU145" s="164" t="s">
        <v>151</v>
      </c>
      <c r="AY145" s="18" t="s">
        <v>150</v>
      </c>
      <c r="BE145" s="165">
        <f t="shared" si="34"/>
        <v>0</v>
      </c>
      <c r="BF145" s="165">
        <f t="shared" si="35"/>
        <v>0</v>
      </c>
      <c r="BG145" s="165">
        <f t="shared" si="36"/>
        <v>0</v>
      </c>
      <c r="BH145" s="165">
        <f t="shared" si="37"/>
        <v>0</v>
      </c>
      <c r="BI145" s="165">
        <f t="shared" si="38"/>
        <v>0</v>
      </c>
      <c r="BJ145" s="18" t="s">
        <v>80</v>
      </c>
      <c r="BK145" s="165">
        <f t="shared" si="39"/>
        <v>0</v>
      </c>
      <c r="BL145" s="18" t="s">
        <v>158</v>
      </c>
      <c r="BM145" s="164" t="s">
        <v>722</v>
      </c>
    </row>
    <row r="146" spans="1:65" s="12" customFormat="1" ht="20.85" customHeight="1">
      <c r="B146" s="139"/>
      <c r="D146" s="140" t="s">
        <v>71</v>
      </c>
      <c r="E146" s="150" t="s">
        <v>1281</v>
      </c>
      <c r="F146" s="150" t="s">
        <v>1282</v>
      </c>
      <c r="I146" s="142"/>
      <c r="J146" s="151">
        <f>BK146</f>
        <v>0</v>
      </c>
      <c r="L146" s="139"/>
      <c r="M146" s="144"/>
      <c r="N146" s="145"/>
      <c r="O146" s="145"/>
      <c r="P146" s="146">
        <f>SUM(P147:P152)</f>
        <v>0</v>
      </c>
      <c r="Q146" s="145"/>
      <c r="R146" s="146">
        <f>SUM(R147:R152)</f>
        <v>0</v>
      </c>
      <c r="S146" s="145"/>
      <c r="T146" s="147">
        <f>SUM(T147:T152)</f>
        <v>0</v>
      </c>
      <c r="AR146" s="140" t="s">
        <v>80</v>
      </c>
      <c r="AT146" s="148" t="s">
        <v>71</v>
      </c>
      <c r="AU146" s="148" t="s">
        <v>82</v>
      </c>
      <c r="AY146" s="140" t="s">
        <v>150</v>
      </c>
      <c r="BK146" s="149">
        <f>SUM(BK147:BK152)</f>
        <v>0</v>
      </c>
    </row>
    <row r="147" spans="1:65" s="2" customFormat="1" ht="24" customHeight="1">
      <c r="A147" s="33"/>
      <c r="B147" s="152"/>
      <c r="C147" s="153" t="s">
        <v>486</v>
      </c>
      <c r="D147" s="153" t="s">
        <v>153</v>
      </c>
      <c r="E147" s="154" t="s">
        <v>1283</v>
      </c>
      <c r="F147" s="155" t="s">
        <v>1284</v>
      </c>
      <c r="G147" s="156" t="s">
        <v>1212</v>
      </c>
      <c r="H147" s="157">
        <v>38</v>
      </c>
      <c r="I147" s="158"/>
      <c r="J147" s="159">
        <f t="shared" ref="J147:J152" si="40">ROUND(I147*H147,2)</f>
        <v>0</v>
      </c>
      <c r="K147" s="155" t="s">
        <v>3</v>
      </c>
      <c r="L147" s="34"/>
      <c r="M147" s="160" t="s">
        <v>3</v>
      </c>
      <c r="N147" s="161" t="s">
        <v>43</v>
      </c>
      <c r="O147" s="54"/>
      <c r="P147" s="162">
        <f t="shared" ref="P147:P152" si="41">O147*H147</f>
        <v>0</v>
      </c>
      <c r="Q147" s="162">
        <v>0</v>
      </c>
      <c r="R147" s="162">
        <f t="shared" ref="R147:R152" si="42">Q147*H147</f>
        <v>0</v>
      </c>
      <c r="S147" s="162">
        <v>0</v>
      </c>
      <c r="T147" s="163">
        <f t="shared" ref="T147:T152" si="43">S147*H147</f>
        <v>0</v>
      </c>
      <c r="U147" s="33"/>
      <c r="V147" s="33"/>
      <c r="W147" s="33"/>
      <c r="X147" s="33"/>
      <c r="Y147" s="33"/>
      <c r="Z147" s="33"/>
      <c r="AA147" s="33"/>
      <c r="AB147" s="33"/>
      <c r="AC147" s="33"/>
      <c r="AD147" s="33"/>
      <c r="AE147" s="33"/>
      <c r="AR147" s="164" t="s">
        <v>158</v>
      </c>
      <c r="AT147" s="164" t="s">
        <v>153</v>
      </c>
      <c r="AU147" s="164" t="s">
        <v>151</v>
      </c>
      <c r="AY147" s="18" t="s">
        <v>150</v>
      </c>
      <c r="BE147" s="165">
        <f t="shared" ref="BE147:BE152" si="44">IF(N147="základní",J147,0)</f>
        <v>0</v>
      </c>
      <c r="BF147" s="165">
        <f t="shared" ref="BF147:BF152" si="45">IF(N147="snížená",J147,0)</f>
        <v>0</v>
      </c>
      <c r="BG147" s="165">
        <f t="shared" ref="BG147:BG152" si="46">IF(N147="zákl. přenesená",J147,0)</f>
        <v>0</v>
      </c>
      <c r="BH147" s="165">
        <f t="shared" ref="BH147:BH152" si="47">IF(N147="sníž. přenesená",J147,0)</f>
        <v>0</v>
      </c>
      <c r="BI147" s="165">
        <f t="shared" ref="BI147:BI152" si="48">IF(N147="nulová",J147,0)</f>
        <v>0</v>
      </c>
      <c r="BJ147" s="18" t="s">
        <v>80</v>
      </c>
      <c r="BK147" s="165">
        <f t="shared" ref="BK147:BK152" si="49">ROUND(I147*H147,2)</f>
        <v>0</v>
      </c>
      <c r="BL147" s="18" t="s">
        <v>158</v>
      </c>
      <c r="BM147" s="164" t="s">
        <v>731</v>
      </c>
    </row>
    <row r="148" spans="1:65" s="2" customFormat="1" ht="24" customHeight="1">
      <c r="A148" s="33"/>
      <c r="B148" s="152"/>
      <c r="C148" s="153" t="s">
        <v>491</v>
      </c>
      <c r="D148" s="153" t="s">
        <v>153</v>
      </c>
      <c r="E148" s="154" t="s">
        <v>1285</v>
      </c>
      <c r="F148" s="155" t="s">
        <v>1286</v>
      </c>
      <c r="G148" s="156" t="s">
        <v>1212</v>
      </c>
      <c r="H148" s="157">
        <v>5</v>
      </c>
      <c r="I148" s="158"/>
      <c r="J148" s="159">
        <f t="shared" si="40"/>
        <v>0</v>
      </c>
      <c r="K148" s="155" t="s">
        <v>3</v>
      </c>
      <c r="L148" s="34"/>
      <c r="M148" s="160" t="s">
        <v>3</v>
      </c>
      <c r="N148" s="161" t="s">
        <v>43</v>
      </c>
      <c r="O148" s="54"/>
      <c r="P148" s="162">
        <f t="shared" si="41"/>
        <v>0</v>
      </c>
      <c r="Q148" s="162">
        <v>0</v>
      </c>
      <c r="R148" s="162">
        <f t="shared" si="42"/>
        <v>0</v>
      </c>
      <c r="S148" s="162">
        <v>0</v>
      </c>
      <c r="T148" s="163">
        <f t="shared" si="43"/>
        <v>0</v>
      </c>
      <c r="U148" s="33"/>
      <c r="V148" s="33"/>
      <c r="W148" s="33"/>
      <c r="X148" s="33"/>
      <c r="Y148" s="33"/>
      <c r="Z148" s="33"/>
      <c r="AA148" s="33"/>
      <c r="AB148" s="33"/>
      <c r="AC148" s="33"/>
      <c r="AD148" s="33"/>
      <c r="AE148" s="33"/>
      <c r="AR148" s="164" t="s">
        <v>158</v>
      </c>
      <c r="AT148" s="164" t="s">
        <v>153</v>
      </c>
      <c r="AU148" s="164" t="s">
        <v>151</v>
      </c>
      <c r="AY148" s="18" t="s">
        <v>150</v>
      </c>
      <c r="BE148" s="165">
        <f t="shared" si="44"/>
        <v>0</v>
      </c>
      <c r="BF148" s="165">
        <f t="shared" si="45"/>
        <v>0</v>
      </c>
      <c r="BG148" s="165">
        <f t="shared" si="46"/>
        <v>0</v>
      </c>
      <c r="BH148" s="165">
        <f t="shared" si="47"/>
        <v>0</v>
      </c>
      <c r="BI148" s="165">
        <f t="shared" si="48"/>
        <v>0</v>
      </c>
      <c r="BJ148" s="18" t="s">
        <v>80</v>
      </c>
      <c r="BK148" s="165">
        <f t="shared" si="49"/>
        <v>0</v>
      </c>
      <c r="BL148" s="18" t="s">
        <v>158</v>
      </c>
      <c r="BM148" s="164" t="s">
        <v>741</v>
      </c>
    </row>
    <row r="149" spans="1:65" s="2" customFormat="1" ht="24" customHeight="1">
      <c r="A149" s="33"/>
      <c r="B149" s="152"/>
      <c r="C149" s="153" t="s">
        <v>496</v>
      </c>
      <c r="D149" s="153" t="s">
        <v>153</v>
      </c>
      <c r="E149" s="154" t="s">
        <v>1287</v>
      </c>
      <c r="F149" s="155" t="s">
        <v>1288</v>
      </c>
      <c r="G149" s="156" t="s">
        <v>1212</v>
      </c>
      <c r="H149" s="157">
        <v>17</v>
      </c>
      <c r="I149" s="158"/>
      <c r="J149" s="159">
        <f t="shared" si="40"/>
        <v>0</v>
      </c>
      <c r="K149" s="155" t="s">
        <v>3</v>
      </c>
      <c r="L149" s="34"/>
      <c r="M149" s="160" t="s">
        <v>3</v>
      </c>
      <c r="N149" s="161" t="s">
        <v>43</v>
      </c>
      <c r="O149" s="54"/>
      <c r="P149" s="162">
        <f t="shared" si="41"/>
        <v>0</v>
      </c>
      <c r="Q149" s="162">
        <v>0</v>
      </c>
      <c r="R149" s="162">
        <f t="shared" si="42"/>
        <v>0</v>
      </c>
      <c r="S149" s="162">
        <v>0</v>
      </c>
      <c r="T149" s="163">
        <f t="shared" si="43"/>
        <v>0</v>
      </c>
      <c r="U149" s="33"/>
      <c r="V149" s="33"/>
      <c r="W149" s="33"/>
      <c r="X149" s="33"/>
      <c r="Y149" s="33"/>
      <c r="Z149" s="33"/>
      <c r="AA149" s="33"/>
      <c r="AB149" s="33"/>
      <c r="AC149" s="33"/>
      <c r="AD149" s="33"/>
      <c r="AE149" s="33"/>
      <c r="AR149" s="164" t="s">
        <v>158</v>
      </c>
      <c r="AT149" s="164" t="s">
        <v>153</v>
      </c>
      <c r="AU149" s="164" t="s">
        <v>151</v>
      </c>
      <c r="AY149" s="18" t="s">
        <v>150</v>
      </c>
      <c r="BE149" s="165">
        <f t="shared" si="44"/>
        <v>0</v>
      </c>
      <c r="BF149" s="165">
        <f t="shared" si="45"/>
        <v>0</v>
      </c>
      <c r="BG149" s="165">
        <f t="shared" si="46"/>
        <v>0</v>
      </c>
      <c r="BH149" s="165">
        <f t="shared" si="47"/>
        <v>0</v>
      </c>
      <c r="BI149" s="165">
        <f t="shared" si="48"/>
        <v>0</v>
      </c>
      <c r="BJ149" s="18" t="s">
        <v>80</v>
      </c>
      <c r="BK149" s="165">
        <f t="shared" si="49"/>
        <v>0</v>
      </c>
      <c r="BL149" s="18" t="s">
        <v>158</v>
      </c>
      <c r="BM149" s="164" t="s">
        <v>749</v>
      </c>
    </row>
    <row r="150" spans="1:65" s="2" customFormat="1" ht="24" customHeight="1">
      <c r="A150" s="33"/>
      <c r="B150" s="152"/>
      <c r="C150" s="153" t="s">
        <v>501</v>
      </c>
      <c r="D150" s="153" t="s">
        <v>153</v>
      </c>
      <c r="E150" s="154" t="s">
        <v>1289</v>
      </c>
      <c r="F150" s="155" t="s">
        <v>1290</v>
      </c>
      <c r="G150" s="156" t="s">
        <v>1212</v>
      </c>
      <c r="H150" s="157">
        <v>2</v>
      </c>
      <c r="I150" s="158"/>
      <c r="J150" s="159">
        <f t="shared" si="40"/>
        <v>0</v>
      </c>
      <c r="K150" s="155" t="s">
        <v>3</v>
      </c>
      <c r="L150" s="34"/>
      <c r="M150" s="160" t="s">
        <v>3</v>
      </c>
      <c r="N150" s="161" t="s">
        <v>43</v>
      </c>
      <c r="O150" s="54"/>
      <c r="P150" s="162">
        <f t="shared" si="41"/>
        <v>0</v>
      </c>
      <c r="Q150" s="162">
        <v>0</v>
      </c>
      <c r="R150" s="162">
        <f t="shared" si="42"/>
        <v>0</v>
      </c>
      <c r="S150" s="162">
        <v>0</v>
      </c>
      <c r="T150" s="163">
        <f t="shared" si="43"/>
        <v>0</v>
      </c>
      <c r="U150" s="33"/>
      <c r="V150" s="33"/>
      <c r="W150" s="33"/>
      <c r="X150" s="33"/>
      <c r="Y150" s="33"/>
      <c r="Z150" s="33"/>
      <c r="AA150" s="33"/>
      <c r="AB150" s="33"/>
      <c r="AC150" s="33"/>
      <c r="AD150" s="33"/>
      <c r="AE150" s="33"/>
      <c r="AR150" s="164" t="s">
        <v>158</v>
      </c>
      <c r="AT150" s="164" t="s">
        <v>153</v>
      </c>
      <c r="AU150" s="164" t="s">
        <v>151</v>
      </c>
      <c r="AY150" s="18" t="s">
        <v>150</v>
      </c>
      <c r="BE150" s="165">
        <f t="shared" si="44"/>
        <v>0</v>
      </c>
      <c r="BF150" s="165">
        <f t="shared" si="45"/>
        <v>0</v>
      </c>
      <c r="BG150" s="165">
        <f t="shared" si="46"/>
        <v>0</v>
      </c>
      <c r="BH150" s="165">
        <f t="shared" si="47"/>
        <v>0</v>
      </c>
      <c r="BI150" s="165">
        <f t="shared" si="48"/>
        <v>0</v>
      </c>
      <c r="BJ150" s="18" t="s">
        <v>80</v>
      </c>
      <c r="BK150" s="165">
        <f t="shared" si="49"/>
        <v>0</v>
      </c>
      <c r="BL150" s="18" t="s">
        <v>158</v>
      </c>
      <c r="BM150" s="164" t="s">
        <v>758</v>
      </c>
    </row>
    <row r="151" spans="1:65" s="2" customFormat="1" ht="24" customHeight="1">
      <c r="A151" s="33"/>
      <c r="B151" s="152"/>
      <c r="C151" s="153" t="s">
        <v>507</v>
      </c>
      <c r="D151" s="153" t="s">
        <v>153</v>
      </c>
      <c r="E151" s="154" t="s">
        <v>1291</v>
      </c>
      <c r="F151" s="155" t="s">
        <v>1292</v>
      </c>
      <c r="G151" s="156" t="s">
        <v>1212</v>
      </c>
      <c r="H151" s="157">
        <v>26</v>
      </c>
      <c r="I151" s="158"/>
      <c r="J151" s="159">
        <f t="shared" si="40"/>
        <v>0</v>
      </c>
      <c r="K151" s="155" t="s">
        <v>3</v>
      </c>
      <c r="L151" s="34"/>
      <c r="M151" s="160" t="s">
        <v>3</v>
      </c>
      <c r="N151" s="161" t="s">
        <v>43</v>
      </c>
      <c r="O151" s="54"/>
      <c r="P151" s="162">
        <f t="shared" si="41"/>
        <v>0</v>
      </c>
      <c r="Q151" s="162">
        <v>0</v>
      </c>
      <c r="R151" s="162">
        <f t="shared" si="42"/>
        <v>0</v>
      </c>
      <c r="S151" s="162">
        <v>0</v>
      </c>
      <c r="T151" s="163">
        <f t="shared" si="43"/>
        <v>0</v>
      </c>
      <c r="U151" s="33"/>
      <c r="V151" s="33"/>
      <c r="W151" s="33"/>
      <c r="X151" s="33"/>
      <c r="Y151" s="33"/>
      <c r="Z151" s="33"/>
      <c r="AA151" s="33"/>
      <c r="AB151" s="33"/>
      <c r="AC151" s="33"/>
      <c r="AD151" s="33"/>
      <c r="AE151" s="33"/>
      <c r="AR151" s="164" t="s">
        <v>158</v>
      </c>
      <c r="AT151" s="164" t="s">
        <v>153</v>
      </c>
      <c r="AU151" s="164" t="s">
        <v>151</v>
      </c>
      <c r="AY151" s="18" t="s">
        <v>150</v>
      </c>
      <c r="BE151" s="165">
        <f t="shared" si="44"/>
        <v>0</v>
      </c>
      <c r="BF151" s="165">
        <f t="shared" si="45"/>
        <v>0</v>
      </c>
      <c r="BG151" s="165">
        <f t="shared" si="46"/>
        <v>0</v>
      </c>
      <c r="BH151" s="165">
        <f t="shared" si="47"/>
        <v>0</v>
      </c>
      <c r="BI151" s="165">
        <f t="shared" si="48"/>
        <v>0</v>
      </c>
      <c r="BJ151" s="18" t="s">
        <v>80</v>
      </c>
      <c r="BK151" s="165">
        <f t="shared" si="49"/>
        <v>0</v>
      </c>
      <c r="BL151" s="18" t="s">
        <v>158</v>
      </c>
      <c r="BM151" s="164" t="s">
        <v>766</v>
      </c>
    </row>
    <row r="152" spans="1:65" s="2" customFormat="1" ht="24" customHeight="1">
      <c r="A152" s="33"/>
      <c r="B152" s="152"/>
      <c r="C152" s="153" t="s">
        <v>512</v>
      </c>
      <c r="D152" s="153" t="s">
        <v>153</v>
      </c>
      <c r="E152" s="154" t="s">
        <v>1293</v>
      </c>
      <c r="F152" s="155" t="s">
        <v>1294</v>
      </c>
      <c r="G152" s="156" t="s">
        <v>1212</v>
      </c>
      <c r="H152" s="157">
        <v>1</v>
      </c>
      <c r="I152" s="158"/>
      <c r="J152" s="159">
        <f t="shared" si="40"/>
        <v>0</v>
      </c>
      <c r="K152" s="155" t="s">
        <v>3</v>
      </c>
      <c r="L152" s="34"/>
      <c r="M152" s="160" t="s">
        <v>3</v>
      </c>
      <c r="N152" s="161" t="s">
        <v>43</v>
      </c>
      <c r="O152" s="54"/>
      <c r="P152" s="162">
        <f t="shared" si="41"/>
        <v>0</v>
      </c>
      <c r="Q152" s="162">
        <v>0</v>
      </c>
      <c r="R152" s="162">
        <f t="shared" si="42"/>
        <v>0</v>
      </c>
      <c r="S152" s="162">
        <v>0</v>
      </c>
      <c r="T152" s="163">
        <f t="shared" si="43"/>
        <v>0</v>
      </c>
      <c r="U152" s="33"/>
      <c r="V152" s="33"/>
      <c r="W152" s="33"/>
      <c r="X152" s="33"/>
      <c r="Y152" s="33"/>
      <c r="Z152" s="33"/>
      <c r="AA152" s="33"/>
      <c r="AB152" s="33"/>
      <c r="AC152" s="33"/>
      <c r="AD152" s="33"/>
      <c r="AE152" s="33"/>
      <c r="AR152" s="164" t="s">
        <v>158</v>
      </c>
      <c r="AT152" s="164" t="s">
        <v>153</v>
      </c>
      <c r="AU152" s="164" t="s">
        <v>151</v>
      </c>
      <c r="AY152" s="18" t="s">
        <v>150</v>
      </c>
      <c r="BE152" s="165">
        <f t="shared" si="44"/>
        <v>0</v>
      </c>
      <c r="BF152" s="165">
        <f t="shared" si="45"/>
        <v>0</v>
      </c>
      <c r="BG152" s="165">
        <f t="shared" si="46"/>
        <v>0</v>
      </c>
      <c r="BH152" s="165">
        <f t="shared" si="47"/>
        <v>0</v>
      </c>
      <c r="BI152" s="165">
        <f t="shared" si="48"/>
        <v>0</v>
      </c>
      <c r="BJ152" s="18" t="s">
        <v>80</v>
      </c>
      <c r="BK152" s="165">
        <f t="shared" si="49"/>
        <v>0</v>
      </c>
      <c r="BL152" s="18" t="s">
        <v>158</v>
      </c>
      <c r="BM152" s="164" t="s">
        <v>776</v>
      </c>
    </row>
    <row r="153" spans="1:65" s="12" customFormat="1" ht="20.85" customHeight="1">
      <c r="B153" s="139"/>
      <c r="D153" s="140" t="s">
        <v>71</v>
      </c>
      <c r="E153" s="150" t="s">
        <v>1295</v>
      </c>
      <c r="F153" s="150" t="s">
        <v>1296</v>
      </c>
      <c r="I153" s="142"/>
      <c r="J153" s="151">
        <f>BK153</f>
        <v>0</v>
      </c>
      <c r="L153" s="139"/>
      <c r="M153" s="144"/>
      <c r="N153" s="145"/>
      <c r="O153" s="145"/>
      <c r="P153" s="146">
        <f>SUM(P154:P156)</f>
        <v>0</v>
      </c>
      <c r="Q153" s="145"/>
      <c r="R153" s="146">
        <f>SUM(R154:R156)</f>
        <v>0</v>
      </c>
      <c r="S153" s="145"/>
      <c r="T153" s="147">
        <f>SUM(T154:T156)</f>
        <v>0</v>
      </c>
      <c r="AR153" s="140" t="s">
        <v>80</v>
      </c>
      <c r="AT153" s="148" t="s">
        <v>71</v>
      </c>
      <c r="AU153" s="148" t="s">
        <v>82</v>
      </c>
      <c r="AY153" s="140" t="s">
        <v>150</v>
      </c>
      <c r="BK153" s="149">
        <f>SUM(BK154:BK156)</f>
        <v>0</v>
      </c>
    </row>
    <row r="154" spans="1:65" s="2" customFormat="1" ht="48" customHeight="1">
      <c r="A154" s="33"/>
      <c r="B154" s="152"/>
      <c r="C154" s="153" t="s">
        <v>518</v>
      </c>
      <c r="D154" s="153" t="s">
        <v>153</v>
      </c>
      <c r="E154" s="154" t="s">
        <v>1297</v>
      </c>
      <c r="F154" s="155" t="s">
        <v>1298</v>
      </c>
      <c r="G154" s="156" t="s">
        <v>1212</v>
      </c>
      <c r="H154" s="157">
        <v>128</v>
      </c>
      <c r="I154" s="158"/>
      <c r="J154" s="159">
        <f>ROUND(I154*H154,2)</f>
        <v>0</v>
      </c>
      <c r="K154" s="155" t="s">
        <v>3</v>
      </c>
      <c r="L154" s="34"/>
      <c r="M154" s="160" t="s">
        <v>3</v>
      </c>
      <c r="N154" s="161" t="s">
        <v>43</v>
      </c>
      <c r="O154" s="54"/>
      <c r="P154" s="162">
        <f>O154*H154</f>
        <v>0</v>
      </c>
      <c r="Q154" s="162">
        <v>0</v>
      </c>
      <c r="R154" s="162">
        <f>Q154*H154</f>
        <v>0</v>
      </c>
      <c r="S154" s="162">
        <v>0</v>
      </c>
      <c r="T154" s="163">
        <f>S154*H154</f>
        <v>0</v>
      </c>
      <c r="U154" s="33"/>
      <c r="V154" s="33"/>
      <c r="W154" s="33"/>
      <c r="X154" s="33"/>
      <c r="Y154" s="33"/>
      <c r="Z154" s="33"/>
      <c r="AA154" s="33"/>
      <c r="AB154" s="33"/>
      <c r="AC154" s="33"/>
      <c r="AD154" s="33"/>
      <c r="AE154" s="33"/>
      <c r="AR154" s="164" t="s">
        <v>158</v>
      </c>
      <c r="AT154" s="164" t="s">
        <v>153</v>
      </c>
      <c r="AU154" s="164" t="s">
        <v>151</v>
      </c>
      <c r="AY154" s="18" t="s">
        <v>150</v>
      </c>
      <c r="BE154" s="165">
        <f>IF(N154="základní",J154,0)</f>
        <v>0</v>
      </c>
      <c r="BF154" s="165">
        <f>IF(N154="snížená",J154,0)</f>
        <v>0</v>
      </c>
      <c r="BG154" s="165">
        <f>IF(N154="zákl. přenesená",J154,0)</f>
        <v>0</v>
      </c>
      <c r="BH154" s="165">
        <f>IF(N154="sníž. přenesená",J154,0)</f>
        <v>0</v>
      </c>
      <c r="BI154" s="165">
        <f>IF(N154="nulová",J154,0)</f>
        <v>0</v>
      </c>
      <c r="BJ154" s="18" t="s">
        <v>80</v>
      </c>
      <c r="BK154" s="165">
        <f>ROUND(I154*H154,2)</f>
        <v>0</v>
      </c>
      <c r="BL154" s="18" t="s">
        <v>158</v>
      </c>
      <c r="BM154" s="164" t="s">
        <v>785</v>
      </c>
    </row>
    <row r="155" spans="1:65" s="2" customFormat="1" ht="48" customHeight="1">
      <c r="A155" s="33"/>
      <c r="B155" s="152"/>
      <c r="C155" s="153" t="s">
        <v>523</v>
      </c>
      <c r="D155" s="153" t="s">
        <v>153</v>
      </c>
      <c r="E155" s="154" t="s">
        <v>1299</v>
      </c>
      <c r="F155" s="155" t="s">
        <v>1300</v>
      </c>
      <c r="G155" s="156" t="s">
        <v>1212</v>
      </c>
      <c r="H155" s="157">
        <v>10</v>
      </c>
      <c r="I155" s="158"/>
      <c r="J155" s="159">
        <f>ROUND(I155*H155,2)</f>
        <v>0</v>
      </c>
      <c r="K155" s="155" t="s">
        <v>3</v>
      </c>
      <c r="L155" s="34"/>
      <c r="M155" s="160" t="s">
        <v>3</v>
      </c>
      <c r="N155" s="161" t="s">
        <v>43</v>
      </c>
      <c r="O155" s="54"/>
      <c r="P155" s="162">
        <f>O155*H155</f>
        <v>0</v>
      </c>
      <c r="Q155" s="162">
        <v>0</v>
      </c>
      <c r="R155" s="162">
        <f>Q155*H155</f>
        <v>0</v>
      </c>
      <c r="S155" s="162">
        <v>0</v>
      </c>
      <c r="T155" s="163">
        <f>S155*H155</f>
        <v>0</v>
      </c>
      <c r="U155" s="33"/>
      <c r="V155" s="33"/>
      <c r="W155" s="33"/>
      <c r="X155" s="33"/>
      <c r="Y155" s="33"/>
      <c r="Z155" s="33"/>
      <c r="AA155" s="33"/>
      <c r="AB155" s="33"/>
      <c r="AC155" s="33"/>
      <c r="AD155" s="33"/>
      <c r="AE155" s="33"/>
      <c r="AR155" s="164" t="s">
        <v>158</v>
      </c>
      <c r="AT155" s="164" t="s">
        <v>153</v>
      </c>
      <c r="AU155" s="164" t="s">
        <v>151</v>
      </c>
      <c r="AY155" s="18" t="s">
        <v>150</v>
      </c>
      <c r="BE155" s="165">
        <f>IF(N155="základní",J155,0)</f>
        <v>0</v>
      </c>
      <c r="BF155" s="165">
        <f>IF(N155="snížená",J155,0)</f>
        <v>0</v>
      </c>
      <c r="BG155" s="165">
        <f>IF(N155="zákl. přenesená",J155,0)</f>
        <v>0</v>
      </c>
      <c r="BH155" s="165">
        <f>IF(N155="sníž. přenesená",J155,0)</f>
        <v>0</v>
      </c>
      <c r="BI155" s="165">
        <f>IF(N155="nulová",J155,0)</f>
        <v>0</v>
      </c>
      <c r="BJ155" s="18" t="s">
        <v>80</v>
      </c>
      <c r="BK155" s="165">
        <f>ROUND(I155*H155,2)</f>
        <v>0</v>
      </c>
      <c r="BL155" s="18" t="s">
        <v>158</v>
      </c>
      <c r="BM155" s="164" t="s">
        <v>796</v>
      </c>
    </row>
    <row r="156" spans="1:65" s="2" customFormat="1" ht="48" customHeight="1">
      <c r="A156" s="33"/>
      <c r="B156" s="152"/>
      <c r="C156" s="153" t="s">
        <v>529</v>
      </c>
      <c r="D156" s="153" t="s">
        <v>153</v>
      </c>
      <c r="E156" s="154" t="s">
        <v>1301</v>
      </c>
      <c r="F156" s="155" t="s">
        <v>1302</v>
      </c>
      <c r="G156" s="156" t="s">
        <v>1212</v>
      </c>
      <c r="H156" s="157">
        <v>2</v>
      </c>
      <c r="I156" s="158"/>
      <c r="J156" s="159">
        <f>ROUND(I156*H156,2)</f>
        <v>0</v>
      </c>
      <c r="K156" s="155" t="s">
        <v>3</v>
      </c>
      <c r="L156" s="34"/>
      <c r="M156" s="160" t="s">
        <v>3</v>
      </c>
      <c r="N156" s="161" t="s">
        <v>43</v>
      </c>
      <c r="O156" s="54"/>
      <c r="P156" s="162">
        <f>O156*H156</f>
        <v>0</v>
      </c>
      <c r="Q156" s="162">
        <v>0</v>
      </c>
      <c r="R156" s="162">
        <f>Q156*H156</f>
        <v>0</v>
      </c>
      <c r="S156" s="162">
        <v>0</v>
      </c>
      <c r="T156" s="163">
        <f>S156*H156</f>
        <v>0</v>
      </c>
      <c r="U156" s="33"/>
      <c r="V156" s="33"/>
      <c r="W156" s="33"/>
      <c r="X156" s="33"/>
      <c r="Y156" s="33"/>
      <c r="Z156" s="33"/>
      <c r="AA156" s="33"/>
      <c r="AB156" s="33"/>
      <c r="AC156" s="33"/>
      <c r="AD156" s="33"/>
      <c r="AE156" s="33"/>
      <c r="AR156" s="164" t="s">
        <v>158</v>
      </c>
      <c r="AT156" s="164" t="s">
        <v>153</v>
      </c>
      <c r="AU156" s="164" t="s">
        <v>151</v>
      </c>
      <c r="AY156" s="18" t="s">
        <v>150</v>
      </c>
      <c r="BE156" s="165">
        <f>IF(N156="základní",J156,0)</f>
        <v>0</v>
      </c>
      <c r="BF156" s="165">
        <f>IF(N156="snížená",J156,0)</f>
        <v>0</v>
      </c>
      <c r="BG156" s="165">
        <f>IF(N156="zákl. přenesená",J156,0)</f>
        <v>0</v>
      </c>
      <c r="BH156" s="165">
        <f>IF(N156="sníž. přenesená",J156,0)</f>
        <v>0</v>
      </c>
      <c r="BI156" s="165">
        <f>IF(N156="nulová",J156,0)</f>
        <v>0</v>
      </c>
      <c r="BJ156" s="18" t="s">
        <v>80</v>
      </c>
      <c r="BK156" s="165">
        <f>ROUND(I156*H156,2)</f>
        <v>0</v>
      </c>
      <c r="BL156" s="18" t="s">
        <v>158</v>
      </c>
      <c r="BM156" s="164" t="s">
        <v>806</v>
      </c>
    </row>
    <row r="157" spans="1:65" s="12" customFormat="1" ht="20.85" customHeight="1">
      <c r="B157" s="139"/>
      <c r="D157" s="140" t="s">
        <v>71</v>
      </c>
      <c r="E157" s="150" t="s">
        <v>1303</v>
      </c>
      <c r="F157" s="150" t="s">
        <v>1304</v>
      </c>
      <c r="I157" s="142"/>
      <c r="J157" s="151">
        <f>BK157</f>
        <v>0</v>
      </c>
      <c r="L157" s="139"/>
      <c r="M157" s="144"/>
      <c r="N157" s="145"/>
      <c r="O157" s="145"/>
      <c r="P157" s="146">
        <f>SUM(P158:P161)</f>
        <v>0</v>
      </c>
      <c r="Q157" s="145"/>
      <c r="R157" s="146">
        <f>SUM(R158:R161)</f>
        <v>0</v>
      </c>
      <c r="S157" s="145"/>
      <c r="T157" s="147">
        <f>SUM(T158:T161)</f>
        <v>0</v>
      </c>
      <c r="AR157" s="140" t="s">
        <v>80</v>
      </c>
      <c r="AT157" s="148" t="s">
        <v>71</v>
      </c>
      <c r="AU157" s="148" t="s">
        <v>82</v>
      </c>
      <c r="AY157" s="140" t="s">
        <v>150</v>
      </c>
      <c r="BK157" s="149">
        <f>SUM(BK158:BK161)</f>
        <v>0</v>
      </c>
    </row>
    <row r="158" spans="1:65" s="2" customFormat="1" ht="16.5" customHeight="1">
      <c r="A158" s="33"/>
      <c r="B158" s="152"/>
      <c r="C158" s="153" t="s">
        <v>534</v>
      </c>
      <c r="D158" s="153" t="s">
        <v>153</v>
      </c>
      <c r="E158" s="154" t="s">
        <v>1305</v>
      </c>
      <c r="F158" s="155" t="s">
        <v>1306</v>
      </c>
      <c r="G158" s="156" t="s">
        <v>1212</v>
      </c>
      <c r="H158" s="157">
        <v>240</v>
      </c>
      <c r="I158" s="158"/>
      <c r="J158" s="159">
        <f>ROUND(I158*H158,2)</f>
        <v>0</v>
      </c>
      <c r="K158" s="155" t="s">
        <v>3</v>
      </c>
      <c r="L158" s="34"/>
      <c r="M158" s="160" t="s">
        <v>3</v>
      </c>
      <c r="N158" s="161" t="s">
        <v>43</v>
      </c>
      <c r="O158" s="54"/>
      <c r="P158" s="162">
        <f>O158*H158</f>
        <v>0</v>
      </c>
      <c r="Q158" s="162">
        <v>0</v>
      </c>
      <c r="R158" s="162">
        <f>Q158*H158</f>
        <v>0</v>
      </c>
      <c r="S158" s="162">
        <v>0</v>
      </c>
      <c r="T158" s="163">
        <f>S158*H158</f>
        <v>0</v>
      </c>
      <c r="U158" s="33"/>
      <c r="V158" s="33"/>
      <c r="W158" s="33"/>
      <c r="X158" s="33"/>
      <c r="Y158" s="33"/>
      <c r="Z158" s="33"/>
      <c r="AA158" s="33"/>
      <c r="AB158" s="33"/>
      <c r="AC158" s="33"/>
      <c r="AD158" s="33"/>
      <c r="AE158" s="33"/>
      <c r="AR158" s="164" t="s">
        <v>158</v>
      </c>
      <c r="AT158" s="164" t="s">
        <v>153</v>
      </c>
      <c r="AU158" s="164" t="s">
        <v>151</v>
      </c>
      <c r="AY158" s="18" t="s">
        <v>150</v>
      </c>
      <c r="BE158" s="165">
        <f>IF(N158="základní",J158,0)</f>
        <v>0</v>
      </c>
      <c r="BF158" s="165">
        <f>IF(N158="snížená",J158,0)</f>
        <v>0</v>
      </c>
      <c r="BG158" s="165">
        <f>IF(N158="zákl. přenesená",J158,0)</f>
        <v>0</v>
      </c>
      <c r="BH158" s="165">
        <f>IF(N158="sníž. přenesená",J158,0)</f>
        <v>0</v>
      </c>
      <c r="BI158" s="165">
        <f>IF(N158="nulová",J158,0)</f>
        <v>0</v>
      </c>
      <c r="BJ158" s="18" t="s">
        <v>80</v>
      </c>
      <c r="BK158" s="165">
        <f>ROUND(I158*H158,2)</f>
        <v>0</v>
      </c>
      <c r="BL158" s="18" t="s">
        <v>158</v>
      </c>
      <c r="BM158" s="164" t="s">
        <v>816</v>
      </c>
    </row>
    <row r="159" spans="1:65" s="2" customFormat="1" ht="16.5" customHeight="1">
      <c r="A159" s="33"/>
      <c r="B159" s="152"/>
      <c r="C159" s="153" t="s">
        <v>538</v>
      </c>
      <c r="D159" s="153" t="s">
        <v>153</v>
      </c>
      <c r="E159" s="154" t="s">
        <v>1307</v>
      </c>
      <c r="F159" s="155" t="s">
        <v>1308</v>
      </c>
      <c r="G159" s="156" t="s">
        <v>1212</v>
      </c>
      <c r="H159" s="157">
        <v>6</v>
      </c>
      <c r="I159" s="158"/>
      <c r="J159" s="159">
        <f>ROUND(I159*H159,2)</f>
        <v>0</v>
      </c>
      <c r="K159" s="155" t="s">
        <v>3</v>
      </c>
      <c r="L159" s="34"/>
      <c r="M159" s="160" t="s">
        <v>3</v>
      </c>
      <c r="N159" s="161" t="s">
        <v>43</v>
      </c>
      <c r="O159" s="54"/>
      <c r="P159" s="162">
        <f>O159*H159</f>
        <v>0</v>
      </c>
      <c r="Q159" s="162">
        <v>0</v>
      </c>
      <c r="R159" s="162">
        <f>Q159*H159</f>
        <v>0</v>
      </c>
      <c r="S159" s="162">
        <v>0</v>
      </c>
      <c r="T159" s="163">
        <f>S159*H159</f>
        <v>0</v>
      </c>
      <c r="U159" s="33"/>
      <c r="V159" s="33"/>
      <c r="W159" s="33"/>
      <c r="X159" s="33"/>
      <c r="Y159" s="33"/>
      <c r="Z159" s="33"/>
      <c r="AA159" s="33"/>
      <c r="AB159" s="33"/>
      <c r="AC159" s="33"/>
      <c r="AD159" s="33"/>
      <c r="AE159" s="33"/>
      <c r="AR159" s="164" t="s">
        <v>158</v>
      </c>
      <c r="AT159" s="164" t="s">
        <v>153</v>
      </c>
      <c r="AU159" s="164" t="s">
        <v>151</v>
      </c>
      <c r="AY159" s="18" t="s">
        <v>150</v>
      </c>
      <c r="BE159" s="165">
        <f>IF(N159="základní",J159,0)</f>
        <v>0</v>
      </c>
      <c r="BF159" s="165">
        <f>IF(N159="snížená",J159,0)</f>
        <v>0</v>
      </c>
      <c r="BG159" s="165">
        <f>IF(N159="zákl. přenesená",J159,0)</f>
        <v>0</v>
      </c>
      <c r="BH159" s="165">
        <f>IF(N159="sníž. přenesená",J159,0)</f>
        <v>0</v>
      </c>
      <c r="BI159" s="165">
        <f>IF(N159="nulová",J159,0)</f>
        <v>0</v>
      </c>
      <c r="BJ159" s="18" t="s">
        <v>80</v>
      </c>
      <c r="BK159" s="165">
        <f>ROUND(I159*H159,2)</f>
        <v>0</v>
      </c>
      <c r="BL159" s="18" t="s">
        <v>158</v>
      </c>
      <c r="BM159" s="164" t="s">
        <v>825</v>
      </c>
    </row>
    <row r="160" spans="1:65" s="2" customFormat="1" ht="16.5" customHeight="1">
      <c r="A160" s="33"/>
      <c r="B160" s="152"/>
      <c r="C160" s="153" t="s">
        <v>542</v>
      </c>
      <c r="D160" s="153" t="s">
        <v>153</v>
      </c>
      <c r="E160" s="154" t="s">
        <v>1309</v>
      </c>
      <c r="F160" s="155" t="s">
        <v>1310</v>
      </c>
      <c r="G160" s="156" t="s">
        <v>1212</v>
      </c>
      <c r="H160" s="157">
        <v>10</v>
      </c>
      <c r="I160" s="158"/>
      <c r="J160" s="159">
        <f>ROUND(I160*H160,2)</f>
        <v>0</v>
      </c>
      <c r="K160" s="155" t="s">
        <v>3</v>
      </c>
      <c r="L160" s="34"/>
      <c r="M160" s="160" t="s">
        <v>3</v>
      </c>
      <c r="N160" s="161" t="s">
        <v>43</v>
      </c>
      <c r="O160" s="54"/>
      <c r="P160" s="162">
        <f>O160*H160</f>
        <v>0</v>
      </c>
      <c r="Q160" s="162">
        <v>0</v>
      </c>
      <c r="R160" s="162">
        <f>Q160*H160</f>
        <v>0</v>
      </c>
      <c r="S160" s="162">
        <v>0</v>
      </c>
      <c r="T160" s="163">
        <f>S160*H160</f>
        <v>0</v>
      </c>
      <c r="U160" s="33"/>
      <c r="V160" s="33"/>
      <c r="W160" s="33"/>
      <c r="X160" s="33"/>
      <c r="Y160" s="33"/>
      <c r="Z160" s="33"/>
      <c r="AA160" s="33"/>
      <c r="AB160" s="33"/>
      <c r="AC160" s="33"/>
      <c r="AD160" s="33"/>
      <c r="AE160" s="33"/>
      <c r="AR160" s="164" t="s">
        <v>158</v>
      </c>
      <c r="AT160" s="164" t="s">
        <v>153</v>
      </c>
      <c r="AU160" s="164" t="s">
        <v>151</v>
      </c>
      <c r="AY160" s="18" t="s">
        <v>150</v>
      </c>
      <c r="BE160" s="165">
        <f>IF(N160="základní",J160,0)</f>
        <v>0</v>
      </c>
      <c r="BF160" s="165">
        <f>IF(N160="snížená",J160,0)</f>
        <v>0</v>
      </c>
      <c r="BG160" s="165">
        <f>IF(N160="zákl. přenesená",J160,0)</f>
        <v>0</v>
      </c>
      <c r="BH160" s="165">
        <f>IF(N160="sníž. přenesená",J160,0)</f>
        <v>0</v>
      </c>
      <c r="BI160" s="165">
        <f>IF(N160="nulová",J160,0)</f>
        <v>0</v>
      </c>
      <c r="BJ160" s="18" t="s">
        <v>80</v>
      </c>
      <c r="BK160" s="165">
        <f>ROUND(I160*H160,2)</f>
        <v>0</v>
      </c>
      <c r="BL160" s="18" t="s">
        <v>158</v>
      </c>
      <c r="BM160" s="164" t="s">
        <v>835</v>
      </c>
    </row>
    <row r="161" spans="1:65" s="2" customFormat="1" ht="16.5" customHeight="1">
      <c r="A161" s="33"/>
      <c r="B161" s="152"/>
      <c r="C161" s="153" t="s">
        <v>549</v>
      </c>
      <c r="D161" s="153" t="s">
        <v>153</v>
      </c>
      <c r="E161" s="154" t="s">
        <v>1311</v>
      </c>
      <c r="F161" s="155" t="s">
        <v>1312</v>
      </c>
      <c r="G161" s="156" t="s">
        <v>1212</v>
      </c>
      <c r="H161" s="157">
        <v>4</v>
      </c>
      <c r="I161" s="158"/>
      <c r="J161" s="159">
        <f>ROUND(I161*H161,2)</f>
        <v>0</v>
      </c>
      <c r="K161" s="155" t="s">
        <v>3</v>
      </c>
      <c r="L161" s="34"/>
      <c r="M161" s="160" t="s">
        <v>3</v>
      </c>
      <c r="N161" s="161" t="s">
        <v>43</v>
      </c>
      <c r="O161" s="54"/>
      <c r="P161" s="162">
        <f>O161*H161</f>
        <v>0</v>
      </c>
      <c r="Q161" s="162">
        <v>0</v>
      </c>
      <c r="R161" s="162">
        <f>Q161*H161</f>
        <v>0</v>
      </c>
      <c r="S161" s="162">
        <v>0</v>
      </c>
      <c r="T161" s="163">
        <f>S161*H161</f>
        <v>0</v>
      </c>
      <c r="U161" s="33"/>
      <c r="V161" s="33"/>
      <c r="W161" s="33"/>
      <c r="X161" s="33"/>
      <c r="Y161" s="33"/>
      <c r="Z161" s="33"/>
      <c r="AA161" s="33"/>
      <c r="AB161" s="33"/>
      <c r="AC161" s="33"/>
      <c r="AD161" s="33"/>
      <c r="AE161" s="33"/>
      <c r="AR161" s="164" t="s">
        <v>158</v>
      </c>
      <c r="AT161" s="164" t="s">
        <v>153</v>
      </c>
      <c r="AU161" s="164" t="s">
        <v>151</v>
      </c>
      <c r="AY161" s="18" t="s">
        <v>150</v>
      </c>
      <c r="BE161" s="165">
        <f>IF(N161="základní",J161,0)</f>
        <v>0</v>
      </c>
      <c r="BF161" s="165">
        <f>IF(N161="snížená",J161,0)</f>
        <v>0</v>
      </c>
      <c r="BG161" s="165">
        <f>IF(N161="zákl. přenesená",J161,0)</f>
        <v>0</v>
      </c>
      <c r="BH161" s="165">
        <f>IF(N161="sníž. přenesená",J161,0)</f>
        <v>0</v>
      </c>
      <c r="BI161" s="165">
        <f>IF(N161="nulová",J161,0)</f>
        <v>0</v>
      </c>
      <c r="BJ161" s="18" t="s">
        <v>80</v>
      </c>
      <c r="BK161" s="165">
        <f>ROUND(I161*H161,2)</f>
        <v>0</v>
      </c>
      <c r="BL161" s="18" t="s">
        <v>158</v>
      </c>
      <c r="BM161" s="164" t="s">
        <v>849</v>
      </c>
    </row>
    <row r="162" spans="1:65" s="12" customFormat="1" ht="20.85" customHeight="1">
      <c r="B162" s="139"/>
      <c r="D162" s="140" t="s">
        <v>71</v>
      </c>
      <c r="E162" s="150" t="s">
        <v>1313</v>
      </c>
      <c r="F162" s="150" t="s">
        <v>1314</v>
      </c>
      <c r="I162" s="142"/>
      <c r="J162" s="151">
        <f>BK162</f>
        <v>0</v>
      </c>
      <c r="L162" s="139"/>
      <c r="M162" s="144"/>
      <c r="N162" s="145"/>
      <c r="O162" s="145"/>
      <c r="P162" s="146">
        <f>SUM(P163:P167)</f>
        <v>0</v>
      </c>
      <c r="Q162" s="145"/>
      <c r="R162" s="146">
        <f>SUM(R163:R167)</f>
        <v>0</v>
      </c>
      <c r="S162" s="145"/>
      <c r="T162" s="147">
        <f>SUM(T163:T167)</f>
        <v>0</v>
      </c>
      <c r="AR162" s="140" t="s">
        <v>80</v>
      </c>
      <c r="AT162" s="148" t="s">
        <v>71</v>
      </c>
      <c r="AU162" s="148" t="s">
        <v>82</v>
      </c>
      <c r="AY162" s="140" t="s">
        <v>150</v>
      </c>
      <c r="BK162" s="149">
        <f>SUM(BK163:BK167)</f>
        <v>0</v>
      </c>
    </row>
    <row r="163" spans="1:65" s="2" customFormat="1" ht="24" customHeight="1">
      <c r="A163" s="33"/>
      <c r="B163" s="152"/>
      <c r="C163" s="153" t="s">
        <v>558</v>
      </c>
      <c r="D163" s="153" t="s">
        <v>153</v>
      </c>
      <c r="E163" s="154" t="s">
        <v>1315</v>
      </c>
      <c r="F163" s="155" t="s">
        <v>1316</v>
      </c>
      <c r="G163" s="156" t="s">
        <v>1212</v>
      </c>
      <c r="H163" s="157">
        <v>1</v>
      </c>
      <c r="I163" s="158"/>
      <c r="J163" s="159">
        <f>ROUND(I163*H163,2)</f>
        <v>0</v>
      </c>
      <c r="K163" s="155" t="s">
        <v>3</v>
      </c>
      <c r="L163" s="34"/>
      <c r="M163" s="160" t="s">
        <v>3</v>
      </c>
      <c r="N163" s="161" t="s">
        <v>43</v>
      </c>
      <c r="O163" s="54"/>
      <c r="P163" s="162">
        <f>O163*H163</f>
        <v>0</v>
      </c>
      <c r="Q163" s="162">
        <v>0</v>
      </c>
      <c r="R163" s="162">
        <f>Q163*H163</f>
        <v>0</v>
      </c>
      <c r="S163" s="162">
        <v>0</v>
      </c>
      <c r="T163" s="163">
        <f>S163*H163</f>
        <v>0</v>
      </c>
      <c r="U163" s="33"/>
      <c r="V163" s="33"/>
      <c r="W163" s="33"/>
      <c r="X163" s="33"/>
      <c r="Y163" s="33"/>
      <c r="Z163" s="33"/>
      <c r="AA163" s="33"/>
      <c r="AB163" s="33"/>
      <c r="AC163" s="33"/>
      <c r="AD163" s="33"/>
      <c r="AE163" s="33"/>
      <c r="AR163" s="164" t="s">
        <v>158</v>
      </c>
      <c r="AT163" s="164" t="s">
        <v>153</v>
      </c>
      <c r="AU163" s="164" t="s">
        <v>151</v>
      </c>
      <c r="AY163" s="18" t="s">
        <v>150</v>
      </c>
      <c r="BE163" s="165">
        <f>IF(N163="základní",J163,0)</f>
        <v>0</v>
      </c>
      <c r="BF163" s="165">
        <f>IF(N163="snížená",J163,0)</f>
        <v>0</v>
      </c>
      <c r="BG163" s="165">
        <f>IF(N163="zákl. přenesená",J163,0)</f>
        <v>0</v>
      </c>
      <c r="BH163" s="165">
        <f>IF(N163="sníž. přenesená",J163,0)</f>
        <v>0</v>
      </c>
      <c r="BI163" s="165">
        <f>IF(N163="nulová",J163,0)</f>
        <v>0</v>
      </c>
      <c r="BJ163" s="18" t="s">
        <v>80</v>
      </c>
      <c r="BK163" s="165">
        <f>ROUND(I163*H163,2)</f>
        <v>0</v>
      </c>
      <c r="BL163" s="18" t="s">
        <v>158</v>
      </c>
      <c r="BM163" s="164" t="s">
        <v>857</v>
      </c>
    </row>
    <row r="164" spans="1:65" s="2" customFormat="1" ht="24" customHeight="1">
      <c r="A164" s="33"/>
      <c r="B164" s="152"/>
      <c r="C164" s="153" t="s">
        <v>563</v>
      </c>
      <c r="D164" s="153" t="s">
        <v>153</v>
      </c>
      <c r="E164" s="154" t="s">
        <v>1317</v>
      </c>
      <c r="F164" s="155" t="s">
        <v>1318</v>
      </c>
      <c r="G164" s="156" t="s">
        <v>1212</v>
      </c>
      <c r="H164" s="157">
        <v>1</v>
      </c>
      <c r="I164" s="158"/>
      <c r="J164" s="159">
        <f>ROUND(I164*H164,2)</f>
        <v>0</v>
      </c>
      <c r="K164" s="155" t="s">
        <v>3</v>
      </c>
      <c r="L164" s="34"/>
      <c r="M164" s="160" t="s">
        <v>3</v>
      </c>
      <c r="N164" s="161" t="s">
        <v>43</v>
      </c>
      <c r="O164" s="54"/>
      <c r="P164" s="162">
        <f>O164*H164</f>
        <v>0</v>
      </c>
      <c r="Q164" s="162">
        <v>0</v>
      </c>
      <c r="R164" s="162">
        <f>Q164*H164</f>
        <v>0</v>
      </c>
      <c r="S164" s="162">
        <v>0</v>
      </c>
      <c r="T164" s="163">
        <f>S164*H164</f>
        <v>0</v>
      </c>
      <c r="U164" s="33"/>
      <c r="V164" s="33"/>
      <c r="W164" s="33"/>
      <c r="X164" s="33"/>
      <c r="Y164" s="33"/>
      <c r="Z164" s="33"/>
      <c r="AA164" s="33"/>
      <c r="AB164" s="33"/>
      <c r="AC164" s="33"/>
      <c r="AD164" s="33"/>
      <c r="AE164" s="33"/>
      <c r="AR164" s="164" t="s">
        <v>158</v>
      </c>
      <c r="AT164" s="164" t="s">
        <v>153</v>
      </c>
      <c r="AU164" s="164" t="s">
        <v>151</v>
      </c>
      <c r="AY164" s="18" t="s">
        <v>150</v>
      </c>
      <c r="BE164" s="165">
        <f>IF(N164="základní",J164,0)</f>
        <v>0</v>
      </c>
      <c r="BF164" s="165">
        <f>IF(N164="snížená",J164,0)</f>
        <v>0</v>
      </c>
      <c r="BG164" s="165">
        <f>IF(N164="zákl. přenesená",J164,0)</f>
        <v>0</v>
      </c>
      <c r="BH164" s="165">
        <f>IF(N164="sníž. přenesená",J164,0)</f>
        <v>0</v>
      </c>
      <c r="BI164" s="165">
        <f>IF(N164="nulová",J164,0)</f>
        <v>0</v>
      </c>
      <c r="BJ164" s="18" t="s">
        <v>80</v>
      </c>
      <c r="BK164" s="165">
        <f>ROUND(I164*H164,2)</f>
        <v>0</v>
      </c>
      <c r="BL164" s="18" t="s">
        <v>158</v>
      </c>
      <c r="BM164" s="164" t="s">
        <v>868</v>
      </c>
    </row>
    <row r="165" spans="1:65" s="2" customFormat="1" ht="24" customHeight="1">
      <c r="A165" s="33"/>
      <c r="B165" s="152"/>
      <c r="C165" s="153" t="s">
        <v>567</v>
      </c>
      <c r="D165" s="153" t="s">
        <v>153</v>
      </c>
      <c r="E165" s="154" t="s">
        <v>1319</v>
      </c>
      <c r="F165" s="155" t="s">
        <v>1320</v>
      </c>
      <c r="G165" s="156" t="s">
        <v>1212</v>
      </c>
      <c r="H165" s="157">
        <v>1</v>
      </c>
      <c r="I165" s="158"/>
      <c r="J165" s="159">
        <f>ROUND(I165*H165,2)</f>
        <v>0</v>
      </c>
      <c r="K165" s="155" t="s">
        <v>3</v>
      </c>
      <c r="L165" s="34"/>
      <c r="M165" s="160" t="s">
        <v>3</v>
      </c>
      <c r="N165" s="161" t="s">
        <v>43</v>
      </c>
      <c r="O165" s="54"/>
      <c r="P165" s="162">
        <f>O165*H165</f>
        <v>0</v>
      </c>
      <c r="Q165" s="162">
        <v>0</v>
      </c>
      <c r="R165" s="162">
        <f>Q165*H165</f>
        <v>0</v>
      </c>
      <c r="S165" s="162">
        <v>0</v>
      </c>
      <c r="T165" s="163">
        <f>S165*H165</f>
        <v>0</v>
      </c>
      <c r="U165" s="33"/>
      <c r="V165" s="33"/>
      <c r="W165" s="33"/>
      <c r="X165" s="33"/>
      <c r="Y165" s="33"/>
      <c r="Z165" s="33"/>
      <c r="AA165" s="33"/>
      <c r="AB165" s="33"/>
      <c r="AC165" s="33"/>
      <c r="AD165" s="33"/>
      <c r="AE165" s="33"/>
      <c r="AR165" s="164" t="s">
        <v>158</v>
      </c>
      <c r="AT165" s="164" t="s">
        <v>153</v>
      </c>
      <c r="AU165" s="164" t="s">
        <v>151</v>
      </c>
      <c r="AY165" s="18" t="s">
        <v>150</v>
      </c>
      <c r="BE165" s="165">
        <f>IF(N165="základní",J165,0)</f>
        <v>0</v>
      </c>
      <c r="BF165" s="165">
        <f>IF(N165="snížená",J165,0)</f>
        <v>0</v>
      </c>
      <c r="BG165" s="165">
        <f>IF(N165="zákl. přenesená",J165,0)</f>
        <v>0</v>
      </c>
      <c r="BH165" s="165">
        <f>IF(N165="sníž. přenesená",J165,0)</f>
        <v>0</v>
      </c>
      <c r="BI165" s="165">
        <f>IF(N165="nulová",J165,0)</f>
        <v>0</v>
      </c>
      <c r="BJ165" s="18" t="s">
        <v>80</v>
      </c>
      <c r="BK165" s="165">
        <f>ROUND(I165*H165,2)</f>
        <v>0</v>
      </c>
      <c r="BL165" s="18" t="s">
        <v>158</v>
      </c>
      <c r="BM165" s="164" t="s">
        <v>878</v>
      </c>
    </row>
    <row r="166" spans="1:65" s="2" customFormat="1" ht="16.5" customHeight="1">
      <c r="A166" s="33"/>
      <c r="B166" s="152"/>
      <c r="C166" s="153" t="s">
        <v>572</v>
      </c>
      <c r="D166" s="153" t="s">
        <v>153</v>
      </c>
      <c r="E166" s="154" t="s">
        <v>1321</v>
      </c>
      <c r="F166" s="155" t="s">
        <v>1322</v>
      </c>
      <c r="G166" s="156" t="s">
        <v>1212</v>
      </c>
      <c r="H166" s="157">
        <v>1</v>
      </c>
      <c r="I166" s="158"/>
      <c r="J166" s="159">
        <f>ROUND(I166*H166,2)</f>
        <v>0</v>
      </c>
      <c r="K166" s="155" t="s">
        <v>3</v>
      </c>
      <c r="L166" s="34"/>
      <c r="M166" s="160" t="s">
        <v>3</v>
      </c>
      <c r="N166" s="161" t="s">
        <v>43</v>
      </c>
      <c r="O166" s="54"/>
      <c r="P166" s="162">
        <f>O166*H166</f>
        <v>0</v>
      </c>
      <c r="Q166" s="162">
        <v>0</v>
      </c>
      <c r="R166" s="162">
        <f>Q166*H166</f>
        <v>0</v>
      </c>
      <c r="S166" s="162">
        <v>0</v>
      </c>
      <c r="T166" s="163">
        <f>S166*H166</f>
        <v>0</v>
      </c>
      <c r="U166" s="33"/>
      <c r="V166" s="33"/>
      <c r="W166" s="33"/>
      <c r="X166" s="33"/>
      <c r="Y166" s="33"/>
      <c r="Z166" s="33"/>
      <c r="AA166" s="33"/>
      <c r="AB166" s="33"/>
      <c r="AC166" s="33"/>
      <c r="AD166" s="33"/>
      <c r="AE166" s="33"/>
      <c r="AR166" s="164" t="s">
        <v>158</v>
      </c>
      <c r="AT166" s="164" t="s">
        <v>153</v>
      </c>
      <c r="AU166" s="164" t="s">
        <v>151</v>
      </c>
      <c r="AY166" s="18" t="s">
        <v>150</v>
      </c>
      <c r="BE166" s="165">
        <f>IF(N166="základní",J166,0)</f>
        <v>0</v>
      </c>
      <c r="BF166" s="165">
        <f>IF(N166="snížená",J166,0)</f>
        <v>0</v>
      </c>
      <c r="BG166" s="165">
        <f>IF(N166="zákl. přenesená",J166,0)</f>
        <v>0</v>
      </c>
      <c r="BH166" s="165">
        <f>IF(N166="sníž. přenesená",J166,0)</f>
        <v>0</v>
      </c>
      <c r="BI166" s="165">
        <f>IF(N166="nulová",J166,0)</f>
        <v>0</v>
      </c>
      <c r="BJ166" s="18" t="s">
        <v>80</v>
      </c>
      <c r="BK166" s="165">
        <f>ROUND(I166*H166,2)</f>
        <v>0</v>
      </c>
      <c r="BL166" s="18" t="s">
        <v>158</v>
      </c>
      <c r="BM166" s="164" t="s">
        <v>888</v>
      </c>
    </row>
    <row r="167" spans="1:65" s="2" customFormat="1" ht="24" customHeight="1">
      <c r="A167" s="33"/>
      <c r="B167" s="152"/>
      <c r="C167" s="153" t="s">
        <v>577</v>
      </c>
      <c r="D167" s="153" t="s">
        <v>153</v>
      </c>
      <c r="E167" s="154" t="s">
        <v>1323</v>
      </c>
      <c r="F167" s="155" t="s">
        <v>1324</v>
      </c>
      <c r="G167" s="156" t="s">
        <v>1212</v>
      </c>
      <c r="H167" s="157">
        <v>1</v>
      </c>
      <c r="I167" s="158"/>
      <c r="J167" s="159">
        <f>ROUND(I167*H167,2)</f>
        <v>0</v>
      </c>
      <c r="K167" s="155" t="s">
        <v>3</v>
      </c>
      <c r="L167" s="34"/>
      <c r="M167" s="160" t="s">
        <v>3</v>
      </c>
      <c r="N167" s="161" t="s">
        <v>43</v>
      </c>
      <c r="O167" s="54"/>
      <c r="P167" s="162">
        <f>O167*H167</f>
        <v>0</v>
      </c>
      <c r="Q167" s="162">
        <v>0</v>
      </c>
      <c r="R167" s="162">
        <f>Q167*H167</f>
        <v>0</v>
      </c>
      <c r="S167" s="162">
        <v>0</v>
      </c>
      <c r="T167" s="163">
        <f>S167*H167</f>
        <v>0</v>
      </c>
      <c r="U167" s="33"/>
      <c r="V167" s="33"/>
      <c r="W167" s="33"/>
      <c r="X167" s="33"/>
      <c r="Y167" s="33"/>
      <c r="Z167" s="33"/>
      <c r="AA167" s="33"/>
      <c r="AB167" s="33"/>
      <c r="AC167" s="33"/>
      <c r="AD167" s="33"/>
      <c r="AE167" s="33"/>
      <c r="AR167" s="164" t="s">
        <v>158</v>
      </c>
      <c r="AT167" s="164" t="s">
        <v>153</v>
      </c>
      <c r="AU167" s="164" t="s">
        <v>151</v>
      </c>
      <c r="AY167" s="18" t="s">
        <v>150</v>
      </c>
      <c r="BE167" s="165">
        <f>IF(N167="základní",J167,0)</f>
        <v>0</v>
      </c>
      <c r="BF167" s="165">
        <f>IF(N167="snížená",J167,0)</f>
        <v>0</v>
      </c>
      <c r="BG167" s="165">
        <f>IF(N167="zákl. přenesená",J167,0)</f>
        <v>0</v>
      </c>
      <c r="BH167" s="165">
        <f>IF(N167="sníž. přenesená",J167,0)</f>
        <v>0</v>
      </c>
      <c r="BI167" s="165">
        <f>IF(N167="nulová",J167,0)</f>
        <v>0</v>
      </c>
      <c r="BJ167" s="18" t="s">
        <v>80</v>
      </c>
      <c r="BK167" s="165">
        <f>ROUND(I167*H167,2)</f>
        <v>0</v>
      </c>
      <c r="BL167" s="18" t="s">
        <v>158</v>
      </c>
      <c r="BM167" s="164" t="s">
        <v>897</v>
      </c>
    </row>
    <row r="168" spans="1:65" s="12" customFormat="1" ht="20.85" customHeight="1">
      <c r="B168" s="139"/>
      <c r="D168" s="140" t="s">
        <v>71</v>
      </c>
      <c r="E168" s="150" t="s">
        <v>1325</v>
      </c>
      <c r="F168" s="150" t="s">
        <v>1326</v>
      </c>
      <c r="I168" s="142"/>
      <c r="J168" s="151">
        <f>BK168</f>
        <v>0</v>
      </c>
      <c r="L168" s="139"/>
      <c r="M168" s="144"/>
      <c r="N168" s="145"/>
      <c r="O168" s="145"/>
      <c r="P168" s="146">
        <f>SUM(P169:P175)</f>
        <v>0</v>
      </c>
      <c r="Q168" s="145"/>
      <c r="R168" s="146">
        <f>SUM(R169:R175)</f>
        <v>0</v>
      </c>
      <c r="S168" s="145"/>
      <c r="T168" s="147">
        <f>SUM(T169:T175)</f>
        <v>0</v>
      </c>
      <c r="AR168" s="140" t="s">
        <v>80</v>
      </c>
      <c r="AT168" s="148" t="s">
        <v>71</v>
      </c>
      <c r="AU168" s="148" t="s">
        <v>82</v>
      </c>
      <c r="AY168" s="140" t="s">
        <v>150</v>
      </c>
      <c r="BK168" s="149">
        <f>SUM(BK169:BK175)</f>
        <v>0</v>
      </c>
    </row>
    <row r="169" spans="1:65" s="2" customFormat="1" ht="24" customHeight="1">
      <c r="A169" s="33"/>
      <c r="B169" s="152"/>
      <c r="C169" s="153" t="s">
        <v>583</v>
      </c>
      <c r="D169" s="153" t="s">
        <v>153</v>
      </c>
      <c r="E169" s="154" t="s">
        <v>1327</v>
      </c>
      <c r="F169" s="155" t="s">
        <v>1328</v>
      </c>
      <c r="G169" s="156" t="s">
        <v>1212</v>
      </c>
      <c r="H169" s="157">
        <v>2</v>
      </c>
      <c r="I169" s="158"/>
      <c r="J169" s="159">
        <f t="shared" ref="J169:J175" si="50">ROUND(I169*H169,2)</f>
        <v>0</v>
      </c>
      <c r="K169" s="155" t="s">
        <v>3</v>
      </c>
      <c r="L169" s="34"/>
      <c r="M169" s="160" t="s">
        <v>3</v>
      </c>
      <c r="N169" s="161" t="s">
        <v>43</v>
      </c>
      <c r="O169" s="54"/>
      <c r="P169" s="162">
        <f t="shared" ref="P169:P175" si="51">O169*H169</f>
        <v>0</v>
      </c>
      <c r="Q169" s="162">
        <v>0</v>
      </c>
      <c r="R169" s="162">
        <f t="shared" ref="R169:R175" si="52">Q169*H169</f>
        <v>0</v>
      </c>
      <c r="S169" s="162">
        <v>0</v>
      </c>
      <c r="T169" s="163">
        <f t="shared" ref="T169:T175" si="53">S169*H169</f>
        <v>0</v>
      </c>
      <c r="U169" s="33"/>
      <c r="V169" s="33"/>
      <c r="W169" s="33"/>
      <c r="X169" s="33"/>
      <c r="Y169" s="33"/>
      <c r="Z169" s="33"/>
      <c r="AA169" s="33"/>
      <c r="AB169" s="33"/>
      <c r="AC169" s="33"/>
      <c r="AD169" s="33"/>
      <c r="AE169" s="33"/>
      <c r="AR169" s="164" t="s">
        <v>158</v>
      </c>
      <c r="AT169" s="164" t="s">
        <v>153</v>
      </c>
      <c r="AU169" s="164" t="s">
        <v>151</v>
      </c>
      <c r="AY169" s="18" t="s">
        <v>150</v>
      </c>
      <c r="BE169" s="165">
        <f t="shared" ref="BE169:BE175" si="54">IF(N169="základní",J169,0)</f>
        <v>0</v>
      </c>
      <c r="BF169" s="165">
        <f t="shared" ref="BF169:BF175" si="55">IF(N169="snížená",J169,0)</f>
        <v>0</v>
      </c>
      <c r="BG169" s="165">
        <f t="shared" ref="BG169:BG175" si="56">IF(N169="zákl. přenesená",J169,0)</f>
        <v>0</v>
      </c>
      <c r="BH169" s="165">
        <f t="shared" ref="BH169:BH175" si="57">IF(N169="sníž. přenesená",J169,0)</f>
        <v>0</v>
      </c>
      <c r="BI169" s="165">
        <f t="shared" ref="BI169:BI175" si="58">IF(N169="nulová",J169,0)</f>
        <v>0</v>
      </c>
      <c r="BJ169" s="18" t="s">
        <v>80</v>
      </c>
      <c r="BK169" s="165">
        <f t="shared" ref="BK169:BK175" si="59">ROUND(I169*H169,2)</f>
        <v>0</v>
      </c>
      <c r="BL169" s="18" t="s">
        <v>158</v>
      </c>
      <c r="BM169" s="164" t="s">
        <v>907</v>
      </c>
    </row>
    <row r="170" spans="1:65" s="2" customFormat="1" ht="24" customHeight="1">
      <c r="A170" s="33"/>
      <c r="B170" s="152"/>
      <c r="C170" s="153" t="s">
        <v>589</v>
      </c>
      <c r="D170" s="153" t="s">
        <v>153</v>
      </c>
      <c r="E170" s="154" t="s">
        <v>1329</v>
      </c>
      <c r="F170" s="155" t="s">
        <v>1330</v>
      </c>
      <c r="G170" s="156" t="s">
        <v>200</v>
      </c>
      <c r="H170" s="157">
        <v>1</v>
      </c>
      <c r="I170" s="158"/>
      <c r="J170" s="159">
        <f t="shared" si="50"/>
        <v>0</v>
      </c>
      <c r="K170" s="155" t="s">
        <v>3</v>
      </c>
      <c r="L170" s="34"/>
      <c r="M170" s="160" t="s">
        <v>3</v>
      </c>
      <c r="N170" s="161" t="s">
        <v>43</v>
      </c>
      <c r="O170" s="54"/>
      <c r="P170" s="162">
        <f t="shared" si="51"/>
        <v>0</v>
      </c>
      <c r="Q170" s="162">
        <v>0</v>
      </c>
      <c r="R170" s="162">
        <f t="shared" si="52"/>
        <v>0</v>
      </c>
      <c r="S170" s="162">
        <v>0</v>
      </c>
      <c r="T170" s="163">
        <f t="shared" si="53"/>
        <v>0</v>
      </c>
      <c r="U170" s="33"/>
      <c r="V170" s="33"/>
      <c r="W170" s="33"/>
      <c r="X170" s="33"/>
      <c r="Y170" s="33"/>
      <c r="Z170" s="33"/>
      <c r="AA170" s="33"/>
      <c r="AB170" s="33"/>
      <c r="AC170" s="33"/>
      <c r="AD170" s="33"/>
      <c r="AE170" s="33"/>
      <c r="AR170" s="164" t="s">
        <v>158</v>
      </c>
      <c r="AT170" s="164" t="s">
        <v>153</v>
      </c>
      <c r="AU170" s="164" t="s">
        <v>151</v>
      </c>
      <c r="AY170" s="18" t="s">
        <v>150</v>
      </c>
      <c r="BE170" s="165">
        <f t="shared" si="54"/>
        <v>0</v>
      </c>
      <c r="BF170" s="165">
        <f t="shared" si="55"/>
        <v>0</v>
      </c>
      <c r="BG170" s="165">
        <f t="shared" si="56"/>
        <v>0</v>
      </c>
      <c r="BH170" s="165">
        <f t="shared" si="57"/>
        <v>0</v>
      </c>
      <c r="BI170" s="165">
        <f t="shared" si="58"/>
        <v>0</v>
      </c>
      <c r="BJ170" s="18" t="s">
        <v>80</v>
      </c>
      <c r="BK170" s="165">
        <f t="shared" si="59"/>
        <v>0</v>
      </c>
      <c r="BL170" s="18" t="s">
        <v>158</v>
      </c>
      <c r="BM170" s="164" t="s">
        <v>917</v>
      </c>
    </row>
    <row r="171" spans="1:65" s="2" customFormat="1" ht="16.5" customHeight="1">
      <c r="A171" s="33"/>
      <c r="B171" s="152"/>
      <c r="C171" s="153" t="s">
        <v>595</v>
      </c>
      <c r="D171" s="153" t="s">
        <v>153</v>
      </c>
      <c r="E171" s="154" t="s">
        <v>1331</v>
      </c>
      <c r="F171" s="155" t="s">
        <v>1332</v>
      </c>
      <c r="G171" s="156" t="s">
        <v>1212</v>
      </c>
      <c r="H171" s="157">
        <v>140</v>
      </c>
      <c r="I171" s="158"/>
      <c r="J171" s="159">
        <f t="shared" si="50"/>
        <v>0</v>
      </c>
      <c r="K171" s="155" t="s">
        <v>3</v>
      </c>
      <c r="L171" s="34"/>
      <c r="M171" s="160" t="s">
        <v>3</v>
      </c>
      <c r="N171" s="161" t="s">
        <v>43</v>
      </c>
      <c r="O171" s="54"/>
      <c r="P171" s="162">
        <f t="shared" si="51"/>
        <v>0</v>
      </c>
      <c r="Q171" s="162">
        <v>0</v>
      </c>
      <c r="R171" s="162">
        <f t="shared" si="52"/>
        <v>0</v>
      </c>
      <c r="S171" s="162">
        <v>0</v>
      </c>
      <c r="T171" s="163">
        <f t="shared" si="53"/>
        <v>0</v>
      </c>
      <c r="U171" s="33"/>
      <c r="V171" s="33"/>
      <c r="W171" s="33"/>
      <c r="X171" s="33"/>
      <c r="Y171" s="33"/>
      <c r="Z171" s="33"/>
      <c r="AA171" s="33"/>
      <c r="AB171" s="33"/>
      <c r="AC171" s="33"/>
      <c r="AD171" s="33"/>
      <c r="AE171" s="33"/>
      <c r="AR171" s="164" t="s">
        <v>158</v>
      </c>
      <c r="AT171" s="164" t="s">
        <v>153</v>
      </c>
      <c r="AU171" s="164" t="s">
        <v>151</v>
      </c>
      <c r="AY171" s="18" t="s">
        <v>150</v>
      </c>
      <c r="BE171" s="165">
        <f t="shared" si="54"/>
        <v>0</v>
      </c>
      <c r="BF171" s="165">
        <f t="shared" si="55"/>
        <v>0</v>
      </c>
      <c r="BG171" s="165">
        <f t="shared" si="56"/>
        <v>0</v>
      </c>
      <c r="BH171" s="165">
        <f t="shared" si="57"/>
        <v>0</v>
      </c>
      <c r="BI171" s="165">
        <f t="shared" si="58"/>
        <v>0</v>
      </c>
      <c r="BJ171" s="18" t="s">
        <v>80</v>
      </c>
      <c r="BK171" s="165">
        <f t="shared" si="59"/>
        <v>0</v>
      </c>
      <c r="BL171" s="18" t="s">
        <v>158</v>
      </c>
      <c r="BM171" s="164" t="s">
        <v>926</v>
      </c>
    </row>
    <row r="172" spans="1:65" s="2" customFormat="1" ht="16.5" customHeight="1">
      <c r="A172" s="33"/>
      <c r="B172" s="152"/>
      <c r="C172" s="153" t="s">
        <v>600</v>
      </c>
      <c r="D172" s="153" t="s">
        <v>153</v>
      </c>
      <c r="E172" s="154" t="s">
        <v>1333</v>
      </c>
      <c r="F172" s="155" t="s">
        <v>1334</v>
      </c>
      <c r="G172" s="156" t="s">
        <v>1212</v>
      </c>
      <c r="H172" s="157">
        <v>2</v>
      </c>
      <c r="I172" s="158"/>
      <c r="J172" s="159">
        <f t="shared" si="50"/>
        <v>0</v>
      </c>
      <c r="K172" s="155" t="s">
        <v>3</v>
      </c>
      <c r="L172" s="34"/>
      <c r="M172" s="160" t="s">
        <v>3</v>
      </c>
      <c r="N172" s="161" t="s">
        <v>43</v>
      </c>
      <c r="O172" s="54"/>
      <c r="P172" s="162">
        <f t="shared" si="51"/>
        <v>0</v>
      </c>
      <c r="Q172" s="162">
        <v>0</v>
      </c>
      <c r="R172" s="162">
        <f t="shared" si="52"/>
        <v>0</v>
      </c>
      <c r="S172" s="162">
        <v>0</v>
      </c>
      <c r="T172" s="163">
        <f t="shared" si="53"/>
        <v>0</v>
      </c>
      <c r="U172" s="33"/>
      <c r="V172" s="33"/>
      <c r="W172" s="33"/>
      <c r="X172" s="33"/>
      <c r="Y172" s="33"/>
      <c r="Z172" s="33"/>
      <c r="AA172" s="33"/>
      <c r="AB172" s="33"/>
      <c r="AC172" s="33"/>
      <c r="AD172" s="33"/>
      <c r="AE172" s="33"/>
      <c r="AR172" s="164" t="s">
        <v>158</v>
      </c>
      <c r="AT172" s="164" t="s">
        <v>153</v>
      </c>
      <c r="AU172" s="164" t="s">
        <v>151</v>
      </c>
      <c r="AY172" s="18" t="s">
        <v>150</v>
      </c>
      <c r="BE172" s="165">
        <f t="shared" si="54"/>
        <v>0</v>
      </c>
      <c r="BF172" s="165">
        <f t="shared" si="55"/>
        <v>0</v>
      </c>
      <c r="BG172" s="165">
        <f t="shared" si="56"/>
        <v>0</v>
      </c>
      <c r="BH172" s="165">
        <f t="shared" si="57"/>
        <v>0</v>
      </c>
      <c r="BI172" s="165">
        <f t="shared" si="58"/>
        <v>0</v>
      </c>
      <c r="BJ172" s="18" t="s">
        <v>80</v>
      </c>
      <c r="BK172" s="165">
        <f t="shared" si="59"/>
        <v>0</v>
      </c>
      <c r="BL172" s="18" t="s">
        <v>158</v>
      </c>
      <c r="BM172" s="164" t="s">
        <v>936</v>
      </c>
    </row>
    <row r="173" spans="1:65" s="2" customFormat="1" ht="16.5" customHeight="1">
      <c r="A173" s="33"/>
      <c r="B173" s="152"/>
      <c r="C173" s="153" t="s">
        <v>604</v>
      </c>
      <c r="D173" s="153" t="s">
        <v>153</v>
      </c>
      <c r="E173" s="154" t="s">
        <v>1335</v>
      </c>
      <c r="F173" s="155" t="s">
        <v>1336</v>
      </c>
      <c r="G173" s="156" t="s">
        <v>1212</v>
      </c>
      <c r="H173" s="157">
        <v>10</v>
      </c>
      <c r="I173" s="158"/>
      <c r="J173" s="159">
        <f t="shared" si="50"/>
        <v>0</v>
      </c>
      <c r="K173" s="155" t="s">
        <v>3</v>
      </c>
      <c r="L173" s="34"/>
      <c r="M173" s="160" t="s">
        <v>3</v>
      </c>
      <c r="N173" s="161" t="s">
        <v>43</v>
      </c>
      <c r="O173" s="54"/>
      <c r="P173" s="162">
        <f t="shared" si="51"/>
        <v>0</v>
      </c>
      <c r="Q173" s="162">
        <v>0</v>
      </c>
      <c r="R173" s="162">
        <f t="shared" si="52"/>
        <v>0</v>
      </c>
      <c r="S173" s="162">
        <v>0</v>
      </c>
      <c r="T173" s="163">
        <f t="shared" si="53"/>
        <v>0</v>
      </c>
      <c r="U173" s="33"/>
      <c r="V173" s="33"/>
      <c r="W173" s="33"/>
      <c r="X173" s="33"/>
      <c r="Y173" s="33"/>
      <c r="Z173" s="33"/>
      <c r="AA173" s="33"/>
      <c r="AB173" s="33"/>
      <c r="AC173" s="33"/>
      <c r="AD173" s="33"/>
      <c r="AE173" s="33"/>
      <c r="AR173" s="164" t="s">
        <v>158</v>
      </c>
      <c r="AT173" s="164" t="s">
        <v>153</v>
      </c>
      <c r="AU173" s="164" t="s">
        <v>151</v>
      </c>
      <c r="AY173" s="18" t="s">
        <v>150</v>
      </c>
      <c r="BE173" s="165">
        <f t="shared" si="54"/>
        <v>0</v>
      </c>
      <c r="BF173" s="165">
        <f t="shared" si="55"/>
        <v>0</v>
      </c>
      <c r="BG173" s="165">
        <f t="shared" si="56"/>
        <v>0</v>
      </c>
      <c r="BH173" s="165">
        <f t="shared" si="57"/>
        <v>0</v>
      </c>
      <c r="BI173" s="165">
        <f t="shared" si="58"/>
        <v>0</v>
      </c>
      <c r="BJ173" s="18" t="s">
        <v>80</v>
      </c>
      <c r="BK173" s="165">
        <f t="shared" si="59"/>
        <v>0</v>
      </c>
      <c r="BL173" s="18" t="s">
        <v>158</v>
      </c>
      <c r="BM173" s="164" t="s">
        <v>947</v>
      </c>
    </row>
    <row r="174" spans="1:65" s="2" customFormat="1" ht="24" customHeight="1">
      <c r="A174" s="33"/>
      <c r="B174" s="152"/>
      <c r="C174" s="153" t="s">
        <v>609</v>
      </c>
      <c r="D174" s="153" t="s">
        <v>153</v>
      </c>
      <c r="E174" s="154" t="s">
        <v>1337</v>
      </c>
      <c r="F174" s="155" t="s">
        <v>1338</v>
      </c>
      <c r="G174" s="156" t="s">
        <v>1212</v>
      </c>
      <c r="H174" s="157">
        <v>10</v>
      </c>
      <c r="I174" s="158"/>
      <c r="J174" s="159">
        <f t="shared" si="50"/>
        <v>0</v>
      </c>
      <c r="K174" s="155" t="s">
        <v>3</v>
      </c>
      <c r="L174" s="34"/>
      <c r="M174" s="160" t="s">
        <v>3</v>
      </c>
      <c r="N174" s="161" t="s">
        <v>43</v>
      </c>
      <c r="O174" s="54"/>
      <c r="P174" s="162">
        <f t="shared" si="51"/>
        <v>0</v>
      </c>
      <c r="Q174" s="162">
        <v>0</v>
      </c>
      <c r="R174" s="162">
        <f t="shared" si="52"/>
        <v>0</v>
      </c>
      <c r="S174" s="162">
        <v>0</v>
      </c>
      <c r="T174" s="163">
        <f t="shared" si="53"/>
        <v>0</v>
      </c>
      <c r="U174" s="33"/>
      <c r="V174" s="33"/>
      <c r="W174" s="33"/>
      <c r="X174" s="33"/>
      <c r="Y174" s="33"/>
      <c r="Z174" s="33"/>
      <c r="AA174" s="33"/>
      <c r="AB174" s="33"/>
      <c r="AC174" s="33"/>
      <c r="AD174" s="33"/>
      <c r="AE174" s="33"/>
      <c r="AR174" s="164" t="s">
        <v>158</v>
      </c>
      <c r="AT174" s="164" t="s">
        <v>153</v>
      </c>
      <c r="AU174" s="164" t="s">
        <v>151</v>
      </c>
      <c r="AY174" s="18" t="s">
        <v>150</v>
      </c>
      <c r="BE174" s="165">
        <f t="shared" si="54"/>
        <v>0</v>
      </c>
      <c r="BF174" s="165">
        <f t="shared" si="55"/>
        <v>0</v>
      </c>
      <c r="BG174" s="165">
        <f t="shared" si="56"/>
        <v>0</v>
      </c>
      <c r="BH174" s="165">
        <f t="shared" si="57"/>
        <v>0</v>
      </c>
      <c r="BI174" s="165">
        <f t="shared" si="58"/>
        <v>0</v>
      </c>
      <c r="BJ174" s="18" t="s">
        <v>80</v>
      </c>
      <c r="BK174" s="165">
        <f t="shared" si="59"/>
        <v>0</v>
      </c>
      <c r="BL174" s="18" t="s">
        <v>158</v>
      </c>
      <c r="BM174" s="164" t="s">
        <v>968</v>
      </c>
    </row>
    <row r="175" spans="1:65" s="2" customFormat="1" ht="24" customHeight="1">
      <c r="A175" s="33"/>
      <c r="B175" s="152"/>
      <c r="C175" s="153" t="s">
        <v>614</v>
      </c>
      <c r="D175" s="153" t="s">
        <v>153</v>
      </c>
      <c r="E175" s="154" t="s">
        <v>1339</v>
      </c>
      <c r="F175" s="155" t="s">
        <v>1340</v>
      </c>
      <c r="G175" s="156" t="s">
        <v>1212</v>
      </c>
      <c r="H175" s="157">
        <v>3</v>
      </c>
      <c r="I175" s="158"/>
      <c r="J175" s="159">
        <f t="shared" si="50"/>
        <v>0</v>
      </c>
      <c r="K175" s="155" t="s">
        <v>3</v>
      </c>
      <c r="L175" s="34"/>
      <c r="M175" s="160" t="s">
        <v>3</v>
      </c>
      <c r="N175" s="161" t="s">
        <v>43</v>
      </c>
      <c r="O175" s="54"/>
      <c r="P175" s="162">
        <f t="shared" si="51"/>
        <v>0</v>
      </c>
      <c r="Q175" s="162">
        <v>0</v>
      </c>
      <c r="R175" s="162">
        <f t="shared" si="52"/>
        <v>0</v>
      </c>
      <c r="S175" s="162">
        <v>0</v>
      </c>
      <c r="T175" s="163">
        <f t="shared" si="53"/>
        <v>0</v>
      </c>
      <c r="U175" s="33"/>
      <c r="V175" s="33"/>
      <c r="W175" s="33"/>
      <c r="X175" s="33"/>
      <c r="Y175" s="33"/>
      <c r="Z175" s="33"/>
      <c r="AA175" s="33"/>
      <c r="AB175" s="33"/>
      <c r="AC175" s="33"/>
      <c r="AD175" s="33"/>
      <c r="AE175" s="33"/>
      <c r="AR175" s="164" t="s">
        <v>158</v>
      </c>
      <c r="AT175" s="164" t="s">
        <v>153</v>
      </c>
      <c r="AU175" s="164" t="s">
        <v>151</v>
      </c>
      <c r="AY175" s="18" t="s">
        <v>150</v>
      </c>
      <c r="BE175" s="165">
        <f t="shared" si="54"/>
        <v>0</v>
      </c>
      <c r="BF175" s="165">
        <f t="shared" si="55"/>
        <v>0</v>
      </c>
      <c r="BG175" s="165">
        <f t="shared" si="56"/>
        <v>0</v>
      </c>
      <c r="BH175" s="165">
        <f t="shared" si="57"/>
        <v>0</v>
      </c>
      <c r="BI175" s="165">
        <f t="shared" si="58"/>
        <v>0</v>
      </c>
      <c r="BJ175" s="18" t="s">
        <v>80</v>
      </c>
      <c r="BK175" s="165">
        <f t="shared" si="59"/>
        <v>0</v>
      </c>
      <c r="BL175" s="18" t="s">
        <v>158</v>
      </c>
      <c r="BM175" s="164" t="s">
        <v>978</v>
      </c>
    </row>
    <row r="176" spans="1:65" s="12" customFormat="1" ht="20.85" customHeight="1">
      <c r="B176" s="139"/>
      <c r="D176" s="140" t="s">
        <v>71</v>
      </c>
      <c r="E176" s="150" t="s">
        <v>1341</v>
      </c>
      <c r="F176" s="150" t="s">
        <v>1342</v>
      </c>
      <c r="I176" s="142"/>
      <c r="J176" s="151">
        <f>BK176</f>
        <v>0</v>
      </c>
      <c r="L176" s="139"/>
      <c r="M176" s="144"/>
      <c r="N176" s="145"/>
      <c r="O176" s="145"/>
      <c r="P176" s="146">
        <f>SUM(P177:P195)</f>
        <v>0</v>
      </c>
      <c r="Q176" s="145"/>
      <c r="R176" s="146">
        <f>SUM(R177:R195)</f>
        <v>0</v>
      </c>
      <c r="S176" s="145"/>
      <c r="T176" s="147">
        <f>SUM(T177:T195)</f>
        <v>0</v>
      </c>
      <c r="AR176" s="140" t="s">
        <v>80</v>
      </c>
      <c r="AT176" s="148" t="s">
        <v>71</v>
      </c>
      <c r="AU176" s="148" t="s">
        <v>82</v>
      </c>
      <c r="AY176" s="140" t="s">
        <v>150</v>
      </c>
      <c r="BK176" s="149">
        <f>SUM(BK177:BK195)</f>
        <v>0</v>
      </c>
    </row>
    <row r="177" spans="1:65" s="2" customFormat="1" ht="16.5" customHeight="1">
      <c r="A177" s="33"/>
      <c r="B177" s="152"/>
      <c r="C177" s="153" t="s">
        <v>620</v>
      </c>
      <c r="D177" s="153" t="s">
        <v>153</v>
      </c>
      <c r="E177" s="154" t="s">
        <v>1343</v>
      </c>
      <c r="F177" s="155" t="s">
        <v>1344</v>
      </c>
      <c r="G177" s="156" t="s">
        <v>1111</v>
      </c>
      <c r="H177" s="157">
        <v>10</v>
      </c>
      <c r="I177" s="158"/>
      <c r="J177" s="159">
        <f t="shared" ref="J177:J195" si="60">ROUND(I177*H177,2)</f>
        <v>0</v>
      </c>
      <c r="K177" s="155" t="s">
        <v>3</v>
      </c>
      <c r="L177" s="34"/>
      <c r="M177" s="160" t="s">
        <v>3</v>
      </c>
      <c r="N177" s="161" t="s">
        <v>43</v>
      </c>
      <c r="O177" s="54"/>
      <c r="P177" s="162">
        <f t="shared" ref="P177:P195" si="61">O177*H177</f>
        <v>0</v>
      </c>
      <c r="Q177" s="162">
        <v>0</v>
      </c>
      <c r="R177" s="162">
        <f t="shared" ref="R177:R195" si="62">Q177*H177</f>
        <v>0</v>
      </c>
      <c r="S177" s="162">
        <v>0</v>
      </c>
      <c r="T177" s="163">
        <f t="shared" ref="T177:T195" si="63">S177*H177</f>
        <v>0</v>
      </c>
      <c r="U177" s="33"/>
      <c r="V177" s="33"/>
      <c r="W177" s="33"/>
      <c r="X177" s="33"/>
      <c r="Y177" s="33"/>
      <c r="Z177" s="33"/>
      <c r="AA177" s="33"/>
      <c r="AB177" s="33"/>
      <c r="AC177" s="33"/>
      <c r="AD177" s="33"/>
      <c r="AE177" s="33"/>
      <c r="AR177" s="164" t="s">
        <v>158</v>
      </c>
      <c r="AT177" s="164" t="s">
        <v>153</v>
      </c>
      <c r="AU177" s="164" t="s">
        <v>151</v>
      </c>
      <c r="AY177" s="18" t="s">
        <v>150</v>
      </c>
      <c r="BE177" s="165">
        <f t="shared" ref="BE177:BE195" si="64">IF(N177="základní",J177,0)</f>
        <v>0</v>
      </c>
      <c r="BF177" s="165">
        <f t="shared" ref="BF177:BF195" si="65">IF(N177="snížená",J177,0)</f>
        <v>0</v>
      </c>
      <c r="BG177" s="165">
        <f t="shared" ref="BG177:BG195" si="66">IF(N177="zákl. přenesená",J177,0)</f>
        <v>0</v>
      </c>
      <c r="BH177" s="165">
        <f t="shared" ref="BH177:BH195" si="67">IF(N177="sníž. přenesená",J177,0)</f>
        <v>0</v>
      </c>
      <c r="BI177" s="165">
        <f t="shared" ref="BI177:BI195" si="68">IF(N177="nulová",J177,0)</f>
        <v>0</v>
      </c>
      <c r="BJ177" s="18" t="s">
        <v>80</v>
      </c>
      <c r="BK177" s="165">
        <f t="shared" ref="BK177:BK195" si="69">ROUND(I177*H177,2)</f>
        <v>0</v>
      </c>
      <c r="BL177" s="18" t="s">
        <v>158</v>
      </c>
      <c r="BM177" s="164" t="s">
        <v>986</v>
      </c>
    </row>
    <row r="178" spans="1:65" s="2" customFormat="1" ht="16.5" customHeight="1">
      <c r="A178" s="33"/>
      <c r="B178" s="152"/>
      <c r="C178" s="153" t="s">
        <v>624</v>
      </c>
      <c r="D178" s="153" t="s">
        <v>153</v>
      </c>
      <c r="E178" s="154" t="s">
        <v>1345</v>
      </c>
      <c r="F178" s="155" t="s">
        <v>1346</v>
      </c>
      <c r="G178" s="156" t="s">
        <v>1111</v>
      </c>
      <c r="H178" s="157">
        <v>10</v>
      </c>
      <c r="I178" s="158"/>
      <c r="J178" s="159">
        <f t="shared" si="60"/>
        <v>0</v>
      </c>
      <c r="K178" s="155" t="s">
        <v>3</v>
      </c>
      <c r="L178" s="34"/>
      <c r="M178" s="160" t="s">
        <v>3</v>
      </c>
      <c r="N178" s="161" t="s">
        <v>43</v>
      </c>
      <c r="O178" s="54"/>
      <c r="P178" s="162">
        <f t="shared" si="61"/>
        <v>0</v>
      </c>
      <c r="Q178" s="162">
        <v>0</v>
      </c>
      <c r="R178" s="162">
        <f t="shared" si="62"/>
        <v>0</v>
      </c>
      <c r="S178" s="162">
        <v>0</v>
      </c>
      <c r="T178" s="163">
        <f t="shared" si="63"/>
        <v>0</v>
      </c>
      <c r="U178" s="33"/>
      <c r="V178" s="33"/>
      <c r="W178" s="33"/>
      <c r="X178" s="33"/>
      <c r="Y178" s="33"/>
      <c r="Z178" s="33"/>
      <c r="AA178" s="33"/>
      <c r="AB178" s="33"/>
      <c r="AC178" s="33"/>
      <c r="AD178" s="33"/>
      <c r="AE178" s="33"/>
      <c r="AR178" s="164" t="s">
        <v>158</v>
      </c>
      <c r="AT178" s="164" t="s">
        <v>153</v>
      </c>
      <c r="AU178" s="164" t="s">
        <v>151</v>
      </c>
      <c r="AY178" s="18" t="s">
        <v>150</v>
      </c>
      <c r="BE178" s="165">
        <f t="shared" si="64"/>
        <v>0</v>
      </c>
      <c r="BF178" s="165">
        <f t="shared" si="65"/>
        <v>0</v>
      </c>
      <c r="BG178" s="165">
        <f t="shared" si="66"/>
        <v>0</v>
      </c>
      <c r="BH178" s="165">
        <f t="shared" si="67"/>
        <v>0</v>
      </c>
      <c r="BI178" s="165">
        <f t="shared" si="68"/>
        <v>0</v>
      </c>
      <c r="BJ178" s="18" t="s">
        <v>80</v>
      </c>
      <c r="BK178" s="165">
        <f t="shared" si="69"/>
        <v>0</v>
      </c>
      <c r="BL178" s="18" t="s">
        <v>158</v>
      </c>
      <c r="BM178" s="164" t="s">
        <v>997</v>
      </c>
    </row>
    <row r="179" spans="1:65" s="2" customFormat="1" ht="16.5" customHeight="1">
      <c r="A179" s="33"/>
      <c r="B179" s="152"/>
      <c r="C179" s="153" t="s">
        <v>630</v>
      </c>
      <c r="D179" s="153" t="s">
        <v>153</v>
      </c>
      <c r="E179" s="154" t="s">
        <v>1347</v>
      </c>
      <c r="F179" s="155" t="s">
        <v>1348</v>
      </c>
      <c r="G179" s="156" t="s">
        <v>1111</v>
      </c>
      <c r="H179" s="157">
        <v>5</v>
      </c>
      <c r="I179" s="158"/>
      <c r="J179" s="159">
        <f t="shared" si="60"/>
        <v>0</v>
      </c>
      <c r="K179" s="155" t="s">
        <v>3</v>
      </c>
      <c r="L179" s="34"/>
      <c r="M179" s="160" t="s">
        <v>3</v>
      </c>
      <c r="N179" s="161" t="s">
        <v>43</v>
      </c>
      <c r="O179" s="54"/>
      <c r="P179" s="162">
        <f t="shared" si="61"/>
        <v>0</v>
      </c>
      <c r="Q179" s="162">
        <v>0</v>
      </c>
      <c r="R179" s="162">
        <f t="shared" si="62"/>
        <v>0</v>
      </c>
      <c r="S179" s="162">
        <v>0</v>
      </c>
      <c r="T179" s="163">
        <f t="shared" si="63"/>
        <v>0</v>
      </c>
      <c r="U179" s="33"/>
      <c r="V179" s="33"/>
      <c r="W179" s="33"/>
      <c r="X179" s="33"/>
      <c r="Y179" s="33"/>
      <c r="Z179" s="33"/>
      <c r="AA179" s="33"/>
      <c r="AB179" s="33"/>
      <c r="AC179" s="33"/>
      <c r="AD179" s="33"/>
      <c r="AE179" s="33"/>
      <c r="AR179" s="164" t="s">
        <v>158</v>
      </c>
      <c r="AT179" s="164" t="s">
        <v>153</v>
      </c>
      <c r="AU179" s="164" t="s">
        <v>151</v>
      </c>
      <c r="AY179" s="18" t="s">
        <v>150</v>
      </c>
      <c r="BE179" s="165">
        <f t="shared" si="64"/>
        <v>0</v>
      </c>
      <c r="BF179" s="165">
        <f t="shared" si="65"/>
        <v>0</v>
      </c>
      <c r="BG179" s="165">
        <f t="shared" si="66"/>
        <v>0</v>
      </c>
      <c r="BH179" s="165">
        <f t="shared" si="67"/>
        <v>0</v>
      </c>
      <c r="BI179" s="165">
        <f t="shared" si="68"/>
        <v>0</v>
      </c>
      <c r="BJ179" s="18" t="s">
        <v>80</v>
      </c>
      <c r="BK179" s="165">
        <f t="shared" si="69"/>
        <v>0</v>
      </c>
      <c r="BL179" s="18" t="s">
        <v>158</v>
      </c>
      <c r="BM179" s="164" t="s">
        <v>1005</v>
      </c>
    </row>
    <row r="180" spans="1:65" s="2" customFormat="1" ht="16.5" customHeight="1">
      <c r="A180" s="33"/>
      <c r="B180" s="152"/>
      <c r="C180" s="153" t="s">
        <v>636</v>
      </c>
      <c r="D180" s="153" t="s">
        <v>153</v>
      </c>
      <c r="E180" s="154" t="s">
        <v>1349</v>
      </c>
      <c r="F180" s="155" t="s">
        <v>1350</v>
      </c>
      <c r="G180" s="156" t="s">
        <v>1111</v>
      </c>
      <c r="H180" s="157">
        <v>5</v>
      </c>
      <c r="I180" s="158"/>
      <c r="J180" s="159">
        <f t="shared" si="60"/>
        <v>0</v>
      </c>
      <c r="K180" s="155" t="s">
        <v>3</v>
      </c>
      <c r="L180" s="34"/>
      <c r="M180" s="160" t="s">
        <v>3</v>
      </c>
      <c r="N180" s="161" t="s">
        <v>43</v>
      </c>
      <c r="O180" s="54"/>
      <c r="P180" s="162">
        <f t="shared" si="61"/>
        <v>0</v>
      </c>
      <c r="Q180" s="162">
        <v>0</v>
      </c>
      <c r="R180" s="162">
        <f t="shared" si="62"/>
        <v>0</v>
      </c>
      <c r="S180" s="162">
        <v>0</v>
      </c>
      <c r="T180" s="163">
        <f t="shared" si="63"/>
        <v>0</v>
      </c>
      <c r="U180" s="33"/>
      <c r="V180" s="33"/>
      <c r="W180" s="33"/>
      <c r="X180" s="33"/>
      <c r="Y180" s="33"/>
      <c r="Z180" s="33"/>
      <c r="AA180" s="33"/>
      <c r="AB180" s="33"/>
      <c r="AC180" s="33"/>
      <c r="AD180" s="33"/>
      <c r="AE180" s="33"/>
      <c r="AR180" s="164" t="s">
        <v>158</v>
      </c>
      <c r="AT180" s="164" t="s">
        <v>153</v>
      </c>
      <c r="AU180" s="164" t="s">
        <v>151</v>
      </c>
      <c r="AY180" s="18" t="s">
        <v>150</v>
      </c>
      <c r="BE180" s="165">
        <f t="shared" si="64"/>
        <v>0</v>
      </c>
      <c r="BF180" s="165">
        <f t="shared" si="65"/>
        <v>0</v>
      </c>
      <c r="BG180" s="165">
        <f t="shared" si="66"/>
        <v>0</v>
      </c>
      <c r="BH180" s="165">
        <f t="shared" si="67"/>
        <v>0</v>
      </c>
      <c r="BI180" s="165">
        <f t="shared" si="68"/>
        <v>0</v>
      </c>
      <c r="BJ180" s="18" t="s">
        <v>80</v>
      </c>
      <c r="BK180" s="165">
        <f t="shared" si="69"/>
        <v>0</v>
      </c>
      <c r="BL180" s="18" t="s">
        <v>158</v>
      </c>
      <c r="BM180" s="164" t="s">
        <v>1016</v>
      </c>
    </row>
    <row r="181" spans="1:65" s="2" customFormat="1" ht="16.5" customHeight="1">
      <c r="A181" s="33"/>
      <c r="B181" s="152"/>
      <c r="C181" s="153" t="s">
        <v>641</v>
      </c>
      <c r="D181" s="153" t="s">
        <v>153</v>
      </c>
      <c r="E181" s="154" t="s">
        <v>1351</v>
      </c>
      <c r="F181" s="155" t="s">
        <v>1352</v>
      </c>
      <c r="G181" s="156" t="s">
        <v>1111</v>
      </c>
      <c r="H181" s="157">
        <v>5</v>
      </c>
      <c r="I181" s="158"/>
      <c r="J181" s="159">
        <f t="shared" si="60"/>
        <v>0</v>
      </c>
      <c r="K181" s="155" t="s">
        <v>3</v>
      </c>
      <c r="L181" s="34"/>
      <c r="M181" s="160" t="s">
        <v>3</v>
      </c>
      <c r="N181" s="161" t="s">
        <v>43</v>
      </c>
      <c r="O181" s="54"/>
      <c r="P181" s="162">
        <f t="shared" si="61"/>
        <v>0</v>
      </c>
      <c r="Q181" s="162">
        <v>0</v>
      </c>
      <c r="R181" s="162">
        <f t="shared" si="62"/>
        <v>0</v>
      </c>
      <c r="S181" s="162">
        <v>0</v>
      </c>
      <c r="T181" s="163">
        <f t="shared" si="63"/>
        <v>0</v>
      </c>
      <c r="U181" s="33"/>
      <c r="V181" s="33"/>
      <c r="W181" s="33"/>
      <c r="X181" s="33"/>
      <c r="Y181" s="33"/>
      <c r="Z181" s="33"/>
      <c r="AA181" s="33"/>
      <c r="AB181" s="33"/>
      <c r="AC181" s="33"/>
      <c r="AD181" s="33"/>
      <c r="AE181" s="33"/>
      <c r="AR181" s="164" t="s">
        <v>158</v>
      </c>
      <c r="AT181" s="164" t="s">
        <v>153</v>
      </c>
      <c r="AU181" s="164" t="s">
        <v>151</v>
      </c>
      <c r="AY181" s="18" t="s">
        <v>150</v>
      </c>
      <c r="BE181" s="165">
        <f t="shared" si="64"/>
        <v>0</v>
      </c>
      <c r="BF181" s="165">
        <f t="shared" si="65"/>
        <v>0</v>
      </c>
      <c r="BG181" s="165">
        <f t="shared" si="66"/>
        <v>0</v>
      </c>
      <c r="BH181" s="165">
        <f t="shared" si="67"/>
        <v>0</v>
      </c>
      <c r="BI181" s="165">
        <f t="shared" si="68"/>
        <v>0</v>
      </c>
      <c r="BJ181" s="18" t="s">
        <v>80</v>
      </c>
      <c r="BK181" s="165">
        <f t="shared" si="69"/>
        <v>0</v>
      </c>
      <c r="BL181" s="18" t="s">
        <v>158</v>
      </c>
      <c r="BM181" s="164" t="s">
        <v>1024</v>
      </c>
    </row>
    <row r="182" spans="1:65" s="2" customFormat="1" ht="16.5" customHeight="1">
      <c r="A182" s="33"/>
      <c r="B182" s="152"/>
      <c r="C182" s="153" t="s">
        <v>645</v>
      </c>
      <c r="D182" s="153" t="s">
        <v>153</v>
      </c>
      <c r="E182" s="154" t="s">
        <v>1353</v>
      </c>
      <c r="F182" s="155" t="s">
        <v>1354</v>
      </c>
      <c r="G182" s="156" t="s">
        <v>1111</v>
      </c>
      <c r="H182" s="157">
        <v>5</v>
      </c>
      <c r="I182" s="158"/>
      <c r="J182" s="159">
        <f t="shared" si="60"/>
        <v>0</v>
      </c>
      <c r="K182" s="155" t="s">
        <v>3</v>
      </c>
      <c r="L182" s="34"/>
      <c r="M182" s="160" t="s">
        <v>3</v>
      </c>
      <c r="N182" s="161" t="s">
        <v>43</v>
      </c>
      <c r="O182" s="54"/>
      <c r="P182" s="162">
        <f t="shared" si="61"/>
        <v>0</v>
      </c>
      <c r="Q182" s="162">
        <v>0</v>
      </c>
      <c r="R182" s="162">
        <f t="shared" si="62"/>
        <v>0</v>
      </c>
      <c r="S182" s="162">
        <v>0</v>
      </c>
      <c r="T182" s="163">
        <f t="shared" si="63"/>
        <v>0</v>
      </c>
      <c r="U182" s="33"/>
      <c r="V182" s="33"/>
      <c r="W182" s="33"/>
      <c r="X182" s="33"/>
      <c r="Y182" s="33"/>
      <c r="Z182" s="33"/>
      <c r="AA182" s="33"/>
      <c r="AB182" s="33"/>
      <c r="AC182" s="33"/>
      <c r="AD182" s="33"/>
      <c r="AE182" s="33"/>
      <c r="AR182" s="164" t="s">
        <v>158</v>
      </c>
      <c r="AT182" s="164" t="s">
        <v>153</v>
      </c>
      <c r="AU182" s="164" t="s">
        <v>151</v>
      </c>
      <c r="AY182" s="18" t="s">
        <v>150</v>
      </c>
      <c r="BE182" s="165">
        <f t="shared" si="64"/>
        <v>0</v>
      </c>
      <c r="BF182" s="165">
        <f t="shared" si="65"/>
        <v>0</v>
      </c>
      <c r="BG182" s="165">
        <f t="shared" si="66"/>
        <v>0</v>
      </c>
      <c r="BH182" s="165">
        <f t="shared" si="67"/>
        <v>0</v>
      </c>
      <c r="BI182" s="165">
        <f t="shared" si="68"/>
        <v>0</v>
      </c>
      <c r="BJ182" s="18" t="s">
        <v>80</v>
      </c>
      <c r="BK182" s="165">
        <f t="shared" si="69"/>
        <v>0</v>
      </c>
      <c r="BL182" s="18" t="s">
        <v>158</v>
      </c>
      <c r="BM182" s="164" t="s">
        <v>1033</v>
      </c>
    </row>
    <row r="183" spans="1:65" s="2" customFormat="1" ht="16.5" customHeight="1">
      <c r="A183" s="33"/>
      <c r="B183" s="152"/>
      <c r="C183" s="153" t="s">
        <v>651</v>
      </c>
      <c r="D183" s="153" t="s">
        <v>153</v>
      </c>
      <c r="E183" s="154" t="s">
        <v>1355</v>
      </c>
      <c r="F183" s="155" t="s">
        <v>1356</v>
      </c>
      <c r="G183" s="156" t="s">
        <v>1111</v>
      </c>
      <c r="H183" s="157">
        <v>5</v>
      </c>
      <c r="I183" s="158"/>
      <c r="J183" s="159">
        <f t="shared" si="60"/>
        <v>0</v>
      </c>
      <c r="K183" s="155" t="s">
        <v>3</v>
      </c>
      <c r="L183" s="34"/>
      <c r="M183" s="160" t="s">
        <v>3</v>
      </c>
      <c r="N183" s="161" t="s">
        <v>43</v>
      </c>
      <c r="O183" s="54"/>
      <c r="P183" s="162">
        <f t="shared" si="61"/>
        <v>0</v>
      </c>
      <c r="Q183" s="162">
        <v>0</v>
      </c>
      <c r="R183" s="162">
        <f t="shared" si="62"/>
        <v>0</v>
      </c>
      <c r="S183" s="162">
        <v>0</v>
      </c>
      <c r="T183" s="163">
        <f t="shared" si="63"/>
        <v>0</v>
      </c>
      <c r="U183" s="33"/>
      <c r="V183" s="33"/>
      <c r="W183" s="33"/>
      <c r="X183" s="33"/>
      <c r="Y183" s="33"/>
      <c r="Z183" s="33"/>
      <c r="AA183" s="33"/>
      <c r="AB183" s="33"/>
      <c r="AC183" s="33"/>
      <c r="AD183" s="33"/>
      <c r="AE183" s="33"/>
      <c r="AR183" s="164" t="s">
        <v>158</v>
      </c>
      <c r="AT183" s="164" t="s">
        <v>153</v>
      </c>
      <c r="AU183" s="164" t="s">
        <v>151</v>
      </c>
      <c r="AY183" s="18" t="s">
        <v>150</v>
      </c>
      <c r="BE183" s="165">
        <f t="shared" si="64"/>
        <v>0</v>
      </c>
      <c r="BF183" s="165">
        <f t="shared" si="65"/>
        <v>0</v>
      </c>
      <c r="BG183" s="165">
        <f t="shared" si="66"/>
        <v>0</v>
      </c>
      <c r="BH183" s="165">
        <f t="shared" si="67"/>
        <v>0</v>
      </c>
      <c r="BI183" s="165">
        <f t="shared" si="68"/>
        <v>0</v>
      </c>
      <c r="BJ183" s="18" t="s">
        <v>80</v>
      </c>
      <c r="BK183" s="165">
        <f t="shared" si="69"/>
        <v>0</v>
      </c>
      <c r="BL183" s="18" t="s">
        <v>158</v>
      </c>
      <c r="BM183" s="164" t="s">
        <v>1056</v>
      </c>
    </row>
    <row r="184" spans="1:65" s="2" customFormat="1" ht="16.5" customHeight="1">
      <c r="A184" s="33"/>
      <c r="B184" s="152"/>
      <c r="C184" s="153" t="s">
        <v>655</v>
      </c>
      <c r="D184" s="153" t="s">
        <v>153</v>
      </c>
      <c r="E184" s="154" t="s">
        <v>1357</v>
      </c>
      <c r="F184" s="155" t="s">
        <v>1358</v>
      </c>
      <c r="G184" s="156" t="s">
        <v>1111</v>
      </c>
      <c r="H184" s="157">
        <v>10</v>
      </c>
      <c r="I184" s="158"/>
      <c r="J184" s="159">
        <f t="shared" si="60"/>
        <v>0</v>
      </c>
      <c r="K184" s="155" t="s">
        <v>3</v>
      </c>
      <c r="L184" s="34"/>
      <c r="M184" s="160" t="s">
        <v>3</v>
      </c>
      <c r="N184" s="161" t="s">
        <v>43</v>
      </c>
      <c r="O184" s="54"/>
      <c r="P184" s="162">
        <f t="shared" si="61"/>
        <v>0</v>
      </c>
      <c r="Q184" s="162">
        <v>0</v>
      </c>
      <c r="R184" s="162">
        <f t="shared" si="62"/>
        <v>0</v>
      </c>
      <c r="S184" s="162">
        <v>0</v>
      </c>
      <c r="T184" s="163">
        <f t="shared" si="63"/>
        <v>0</v>
      </c>
      <c r="U184" s="33"/>
      <c r="V184" s="33"/>
      <c r="W184" s="33"/>
      <c r="X184" s="33"/>
      <c r="Y184" s="33"/>
      <c r="Z184" s="33"/>
      <c r="AA184" s="33"/>
      <c r="AB184" s="33"/>
      <c r="AC184" s="33"/>
      <c r="AD184" s="33"/>
      <c r="AE184" s="33"/>
      <c r="AR184" s="164" t="s">
        <v>158</v>
      </c>
      <c r="AT184" s="164" t="s">
        <v>153</v>
      </c>
      <c r="AU184" s="164" t="s">
        <v>151</v>
      </c>
      <c r="AY184" s="18" t="s">
        <v>150</v>
      </c>
      <c r="BE184" s="165">
        <f t="shared" si="64"/>
        <v>0</v>
      </c>
      <c r="BF184" s="165">
        <f t="shared" si="65"/>
        <v>0</v>
      </c>
      <c r="BG184" s="165">
        <f t="shared" si="66"/>
        <v>0</v>
      </c>
      <c r="BH184" s="165">
        <f t="shared" si="67"/>
        <v>0</v>
      </c>
      <c r="BI184" s="165">
        <f t="shared" si="68"/>
        <v>0</v>
      </c>
      <c r="BJ184" s="18" t="s">
        <v>80</v>
      </c>
      <c r="BK184" s="165">
        <f t="shared" si="69"/>
        <v>0</v>
      </c>
      <c r="BL184" s="18" t="s">
        <v>158</v>
      </c>
      <c r="BM184" s="164" t="s">
        <v>1066</v>
      </c>
    </row>
    <row r="185" spans="1:65" s="2" customFormat="1" ht="16.5" customHeight="1">
      <c r="A185" s="33"/>
      <c r="B185" s="152"/>
      <c r="C185" s="153" t="s">
        <v>663</v>
      </c>
      <c r="D185" s="153" t="s">
        <v>153</v>
      </c>
      <c r="E185" s="154" t="s">
        <v>1359</v>
      </c>
      <c r="F185" s="155" t="s">
        <v>1360</v>
      </c>
      <c r="G185" s="156" t="s">
        <v>1111</v>
      </c>
      <c r="H185" s="157">
        <v>5</v>
      </c>
      <c r="I185" s="158"/>
      <c r="J185" s="159">
        <f t="shared" si="60"/>
        <v>0</v>
      </c>
      <c r="K185" s="155" t="s">
        <v>3</v>
      </c>
      <c r="L185" s="34"/>
      <c r="M185" s="160" t="s">
        <v>3</v>
      </c>
      <c r="N185" s="161" t="s">
        <v>43</v>
      </c>
      <c r="O185" s="54"/>
      <c r="P185" s="162">
        <f t="shared" si="61"/>
        <v>0</v>
      </c>
      <c r="Q185" s="162">
        <v>0</v>
      </c>
      <c r="R185" s="162">
        <f t="shared" si="62"/>
        <v>0</v>
      </c>
      <c r="S185" s="162">
        <v>0</v>
      </c>
      <c r="T185" s="163">
        <f t="shared" si="63"/>
        <v>0</v>
      </c>
      <c r="U185" s="33"/>
      <c r="V185" s="33"/>
      <c r="W185" s="33"/>
      <c r="X185" s="33"/>
      <c r="Y185" s="33"/>
      <c r="Z185" s="33"/>
      <c r="AA185" s="33"/>
      <c r="AB185" s="33"/>
      <c r="AC185" s="33"/>
      <c r="AD185" s="33"/>
      <c r="AE185" s="33"/>
      <c r="AR185" s="164" t="s">
        <v>158</v>
      </c>
      <c r="AT185" s="164" t="s">
        <v>153</v>
      </c>
      <c r="AU185" s="164" t="s">
        <v>151</v>
      </c>
      <c r="AY185" s="18" t="s">
        <v>150</v>
      </c>
      <c r="BE185" s="165">
        <f t="shared" si="64"/>
        <v>0</v>
      </c>
      <c r="BF185" s="165">
        <f t="shared" si="65"/>
        <v>0</v>
      </c>
      <c r="BG185" s="165">
        <f t="shared" si="66"/>
        <v>0</v>
      </c>
      <c r="BH185" s="165">
        <f t="shared" si="67"/>
        <v>0</v>
      </c>
      <c r="BI185" s="165">
        <f t="shared" si="68"/>
        <v>0</v>
      </c>
      <c r="BJ185" s="18" t="s">
        <v>80</v>
      </c>
      <c r="BK185" s="165">
        <f t="shared" si="69"/>
        <v>0</v>
      </c>
      <c r="BL185" s="18" t="s">
        <v>158</v>
      </c>
      <c r="BM185" s="164" t="s">
        <v>1075</v>
      </c>
    </row>
    <row r="186" spans="1:65" s="2" customFormat="1" ht="16.5" customHeight="1">
      <c r="A186" s="33"/>
      <c r="B186" s="152"/>
      <c r="C186" s="153" t="s">
        <v>669</v>
      </c>
      <c r="D186" s="153" t="s">
        <v>153</v>
      </c>
      <c r="E186" s="154" t="s">
        <v>1361</v>
      </c>
      <c r="F186" s="155" t="s">
        <v>1362</v>
      </c>
      <c r="G186" s="156" t="s">
        <v>1111</v>
      </c>
      <c r="H186" s="157">
        <v>5</v>
      </c>
      <c r="I186" s="158"/>
      <c r="J186" s="159">
        <f t="shared" si="60"/>
        <v>0</v>
      </c>
      <c r="K186" s="155" t="s">
        <v>3</v>
      </c>
      <c r="L186" s="34"/>
      <c r="M186" s="160" t="s">
        <v>3</v>
      </c>
      <c r="N186" s="161" t="s">
        <v>43</v>
      </c>
      <c r="O186" s="54"/>
      <c r="P186" s="162">
        <f t="shared" si="61"/>
        <v>0</v>
      </c>
      <c r="Q186" s="162">
        <v>0</v>
      </c>
      <c r="R186" s="162">
        <f t="shared" si="62"/>
        <v>0</v>
      </c>
      <c r="S186" s="162">
        <v>0</v>
      </c>
      <c r="T186" s="163">
        <f t="shared" si="63"/>
        <v>0</v>
      </c>
      <c r="U186" s="33"/>
      <c r="V186" s="33"/>
      <c r="W186" s="33"/>
      <c r="X186" s="33"/>
      <c r="Y186" s="33"/>
      <c r="Z186" s="33"/>
      <c r="AA186" s="33"/>
      <c r="AB186" s="33"/>
      <c r="AC186" s="33"/>
      <c r="AD186" s="33"/>
      <c r="AE186" s="33"/>
      <c r="AR186" s="164" t="s">
        <v>158</v>
      </c>
      <c r="AT186" s="164" t="s">
        <v>153</v>
      </c>
      <c r="AU186" s="164" t="s">
        <v>151</v>
      </c>
      <c r="AY186" s="18" t="s">
        <v>150</v>
      </c>
      <c r="BE186" s="165">
        <f t="shared" si="64"/>
        <v>0</v>
      </c>
      <c r="BF186" s="165">
        <f t="shared" si="65"/>
        <v>0</v>
      </c>
      <c r="BG186" s="165">
        <f t="shared" si="66"/>
        <v>0</v>
      </c>
      <c r="BH186" s="165">
        <f t="shared" si="67"/>
        <v>0</v>
      </c>
      <c r="BI186" s="165">
        <f t="shared" si="68"/>
        <v>0</v>
      </c>
      <c r="BJ186" s="18" t="s">
        <v>80</v>
      </c>
      <c r="BK186" s="165">
        <f t="shared" si="69"/>
        <v>0</v>
      </c>
      <c r="BL186" s="18" t="s">
        <v>158</v>
      </c>
      <c r="BM186" s="164" t="s">
        <v>1083</v>
      </c>
    </row>
    <row r="187" spans="1:65" s="2" customFormat="1" ht="16.5" customHeight="1">
      <c r="A187" s="33"/>
      <c r="B187" s="152"/>
      <c r="C187" s="153" t="s">
        <v>675</v>
      </c>
      <c r="D187" s="153" t="s">
        <v>153</v>
      </c>
      <c r="E187" s="154" t="s">
        <v>1363</v>
      </c>
      <c r="F187" s="155" t="s">
        <v>1364</v>
      </c>
      <c r="G187" s="156" t="s">
        <v>1111</v>
      </c>
      <c r="H187" s="157">
        <v>20</v>
      </c>
      <c r="I187" s="158"/>
      <c r="J187" s="159">
        <f t="shared" si="60"/>
        <v>0</v>
      </c>
      <c r="K187" s="155" t="s">
        <v>3</v>
      </c>
      <c r="L187" s="34"/>
      <c r="M187" s="160" t="s">
        <v>3</v>
      </c>
      <c r="N187" s="161" t="s">
        <v>43</v>
      </c>
      <c r="O187" s="54"/>
      <c r="P187" s="162">
        <f t="shared" si="61"/>
        <v>0</v>
      </c>
      <c r="Q187" s="162">
        <v>0</v>
      </c>
      <c r="R187" s="162">
        <f t="shared" si="62"/>
        <v>0</v>
      </c>
      <c r="S187" s="162">
        <v>0</v>
      </c>
      <c r="T187" s="163">
        <f t="shared" si="63"/>
        <v>0</v>
      </c>
      <c r="U187" s="33"/>
      <c r="V187" s="33"/>
      <c r="W187" s="33"/>
      <c r="X187" s="33"/>
      <c r="Y187" s="33"/>
      <c r="Z187" s="33"/>
      <c r="AA187" s="33"/>
      <c r="AB187" s="33"/>
      <c r="AC187" s="33"/>
      <c r="AD187" s="33"/>
      <c r="AE187" s="33"/>
      <c r="AR187" s="164" t="s">
        <v>158</v>
      </c>
      <c r="AT187" s="164" t="s">
        <v>153</v>
      </c>
      <c r="AU187" s="164" t="s">
        <v>151</v>
      </c>
      <c r="AY187" s="18" t="s">
        <v>150</v>
      </c>
      <c r="BE187" s="165">
        <f t="shared" si="64"/>
        <v>0</v>
      </c>
      <c r="BF187" s="165">
        <f t="shared" si="65"/>
        <v>0</v>
      </c>
      <c r="BG187" s="165">
        <f t="shared" si="66"/>
        <v>0</v>
      </c>
      <c r="BH187" s="165">
        <f t="shared" si="67"/>
        <v>0</v>
      </c>
      <c r="BI187" s="165">
        <f t="shared" si="68"/>
        <v>0</v>
      </c>
      <c r="BJ187" s="18" t="s">
        <v>80</v>
      </c>
      <c r="BK187" s="165">
        <f t="shared" si="69"/>
        <v>0</v>
      </c>
      <c r="BL187" s="18" t="s">
        <v>158</v>
      </c>
      <c r="BM187" s="164" t="s">
        <v>1092</v>
      </c>
    </row>
    <row r="188" spans="1:65" s="2" customFormat="1" ht="24" customHeight="1">
      <c r="A188" s="33"/>
      <c r="B188" s="152"/>
      <c r="C188" s="153" t="s">
        <v>680</v>
      </c>
      <c r="D188" s="153" t="s">
        <v>153</v>
      </c>
      <c r="E188" s="154" t="s">
        <v>1365</v>
      </c>
      <c r="F188" s="155" t="s">
        <v>1366</v>
      </c>
      <c r="G188" s="156" t="s">
        <v>1111</v>
      </c>
      <c r="H188" s="157">
        <v>20</v>
      </c>
      <c r="I188" s="158"/>
      <c r="J188" s="159">
        <f t="shared" si="60"/>
        <v>0</v>
      </c>
      <c r="K188" s="155" t="s">
        <v>3</v>
      </c>
      <c r="L188" s="34"/>
      <c r="M188" s="160" t="s">
        <v>3</v>
      </c>
      <c r="N188" s="161" t="s">
        <v>43</v>
      </c>
      <c r="O188" s="54"/>
      <c r="P188" s="162">
        <f t="shared" si="61"/>
        <v>0</v>
      </c>
      <c r="Q188" s="162">
        <v>0</v>
      </c>
      <c r="R188" s="162">
        <f t="shared" si="62"/>
        <v>0</v>
      </c>
      <c r="S188" s="162">
        <v>0</v>
      </c>
      <c r="T188" s="163">
        <f t="shared" si="63"/>
        <v>0</v>
      </c>
      <c r="U188" s="33"/>
      <c r="V188" s="33"/>
      <c r="W188" s="33"/>
      <c r="X188" s="33"/>
      <c r="Y188" s="33"/>
      <c r="Z188" s="33"/>
      <c r="AA188" s="33"/>
      <c r="AB188" s="33"/>
      <c r="AC188" s="33"/>
      <c r="AD188" s="33"/>
      <c r="AE188" s="33"/>
      <c r="AR188" s="164" t="s">
        <v>158</v>
      </c>
      <c r="AT188" s="164" t="s">
        <v>153</v>
      </c>
      <c r="AU188" s="164" t="s">
        <v>151</v>
      </c>
      <c r="AY188" s="18" t="s">
        <v>150</v>
      </c>
      <c r="BE188" s="165">
        <f t="shared" si="64"/>
        <v>0</v>
      </c>
      <c r="BF188" s="165">
        <f t="shared" si="65"/>
        <v>0</v>
      </c>
      <c r="BG188" s="165">
        <f t="shared" si="66"/>
        <v>0</v>
      </c>
      <c r="BH188" s="165">
        <f t="shared" si="67"/>
        <v>0</v>
      </c>
      <c r="BI188" s="165">
        <f t="shared" si="68"/>
        <v>0</v>
      </c>
      <c r="BJ188" s="18" t="s">
        <v>80</v>
      </c>
      <c r="BK188" s="165">
        <f t="shared" si="69"/>
        <v>0</v>
      </c>
      <c r="BL188" s="18" t="s">
        <v>158</v>
      </c>
      <c r="BM188" s="164" t="s">
        <v>1102</v>
      </c>
    </row>
    <row r="189" spans="1:65" s="2" customFormat="1" ht="16.5" customHeight="1">
      <c r="A189" s="33"/>
      <c r="B189" s="152"/>
      <c r="C189" s="153" t="s">
        <v>685</v>
      </c>
      <c r="D189" s="153" t="s">
        <v>153</v>
      </c>
      <c r="E189" s="154" t="s">
        <v>1367</v>
      </c>
      <c r="F189" s="155" t="s">
        <v>1368</v>
      </c>
      <c r="G189" s="156" t="s">
        <v>1111</v>
      </c>
      <c r="H189" s="157">
        <v>50</v>
      </c>
      <c r="I189" s="158"/>
      <c r="J189" s="159">
        <f t="shared" si="60"/>
        <v>0</v>
      </c>
      <c r="K189" s="155" t="s">
        <v>3</v>
      </c>
      <c r="L189" s="34"/>
      <c r="M189" s="160" t="s">
        <v>3</v>
      </c>
      <c r="N189" s="161" t="s">
        <v>43</v>
      </c>
      <c r="O189" s="54"/>
      <c r="P189" s="162">
        <f t="shared" si="61"/>
        <v>0</v>
      </c>
      <c r="Q189" s="162">
        <v>0</v>
      </c>
      <c r="R189" s="162">
        <f t="shared" si="62"/>
        <v>0</v>
      </c>
      <c r="S189" s="162">
        <v>0</v>
      </c>
      <c r="T189" s="163">
        <f t="shared" si="63"/>
        <v>0</v>
      </c>
      <c r="U189" s="33"/>
      <c r="V189" s="33"/>
      <c r="W189" s="33"/>
      <c r="X189" s="33"/>
      <c r="Y189" s="33"/>
      <c r="Z189" s="33"/>
      <c r="AA189" s="33"/>
      <c r="AB189" s="33"/>
      <c r="AC189" s="33"/>
      <c r="AD189" s="33"/>
      <c r="AE189" s="33"/>
      <c r="AR189" s="164" t="s">
        <v>158</v>
      </c>
      <c r="AT189" s="164" t="s">
        <v>153</v>
      </c>
      <c r="AU189" s="164" t="s">
        <v>151</v>
      </c>
      <c r="AY189" s="18" t="s">
        <v>150</v>
      </c>
      <c r="BE189" s="165">
        <f t="shared" si="64"/>
        <v>0</v>
      </c>
      <c r="BF189" s="165">
        <f t="shared" si="65"/>
        <v>0</v>
      </c>
      <c r="BG189" s="165">
        <f t="shared" si="66"/>
        <v>0</v>
      </c>
      <c r="BH189" s="165">
        <f t="shared" si="67"/>
        <v>0</v>
      </c>
      <c r="BI189" s="165">
        <f t="shared" si="68"/>
        <v>0</v>
      </c>
      <c r="BJ189" s="18" t="s">
        <v>80</v>
      </c>
      <c r="BK189" s="165">
        <f t="shared" si="69"/>
        <v>0</v>
      </c>
      <c r="BL189" s="18" t="s">
        <v>158</v>
      </c>
      <c r="BM189" s="164" t="s">
        <v>1116</v>
      </c>
    </row>
    <row r="190" spans="1:65" s="2" customFormat="1" ht="16.5" customHeight="1">
      <c r="A190" s="33"/>
      <c r="B190" s="152"/>
      <c r="C190" s="153" t="s">
        <v>691</v>
      </c>
      <c r="D190" s="153" t="s">
        <v>153</v>
      </c>
      <c r="E190" s="154" t="s">
        <v>1369</v>
      </c>
      <c r="F190" s="155" t="s">
        <v>1370</v>
      </c>
      <c r="G190" s="156" t="s">
        <v>1111</v>
      </c>
      <c r="H190" s="157">
        <v>40</v>
      </c>
      <c r="I190" s="158"/>
      <c r="J190" s="159">
        <f t="shared" si="60"/>
        <v>0</v>
      </c>
      <c r="K190" s="155" t="s">
        <v>3</v>
      </c>
      <c r="L190" s="34"/>
      <c r="M190" s="160" t="s">
        <v>3</v>
      </c>
      <c r="N190" s="161" t="s">
        <v>43</v>
      </c>
      <c r="O190" s="54"/>
      <c r="P190" s="162">
        <f t="shared" si="61"/>
        <v>0</v>
      </c>
      <c r="Q190" s="162">
        <v>0</v>
      </c>
      <c r="R190" s="162">
        <f t="shared" si="62"/>
        <v>0</v>
      </c>
      <c r="S190" s="162">
        <v>0</v>
      </c>
      <c r="T190" s="163">
        <f t="shared" si="63"/>
        <v>0</v>
      </c>
      <c r="U190" s="33"/>
      <c r="V190" s="33"/>
      <c r="W190" s="33"/>
      <c r="X190" s="33"/>
      <c r="Y190" s="33"/>
      <c r="Z190" s="33"/>
      <c r="AA190" s="33"/>
      <c r="AB190" s="33"/>
      <c r="AC190" s="33"/>
      <c r="AD190" s="33"/>
      <c r="AE190" s="33"/>
      <c r="AR190" s="164" t="s">
        <v>158</v>
      </c>
      <c r="AT190" s="164" t="s">
        <v>153</v>
      </c>
      <c r="AU190" s="164" t="s">
        <v>151</v>
      </c>
      <c r="AY190" s="18" t="s">
        <v>150</v>
      </c>
      <c r="BE190" s="165">
        <f t="shared" si="64"/>
        <v>0</v>
      </c>
      <c r="BF190" s="165">
        <f t="shared" si="65"/>
        <v>0</v>
      </c>
      <c r="BG190" s="165">
        <f t="shared" si="66"/>
        <v>0</v>
      </c>
      <c r="BH190" s="165">
        <f t="shared" si="67"/>
        <v>0</v>
      </c>
      <c r="BI190" s="165">
        <f t="shared" si="68"/>
        <v>0</v>
      </c>
      <c r="BJ190" s="18" t="s">
        <v>80</v>
      </c>
      <c r="BK190" s="165">
        <f t="shared" si="69"/>
        <v>0</v>
      </c>
      <c r="BL190" s="18" t="s">
        <v>158</v>
      </c>
      <c r="BM190" s="164" t="s">
        <v>1128</v>
      </c>
    </row>
    <row r="191" spans="1:65" s="2" customFormat="1" ht="16.5" customHeight="1">
      <c r="A191" s="33"/>
      <c r="B191" s="152"/>
      <c r="C191" s="153" t="s">
        <v>696</v>
      </c>
      <c r="D191" s="153" t="s">
        <v>153</v>
      </c>
      <c r="E191" s="154" t="s">
        <v>1371</v>
      </c>
      <c r="F191" s="155" t="s">
        <v>1372</v>
      </c>
      <c r="G191" s="156" t="s">
        <v>1111</v>
      </c>
      <c r="H191" s="157">
        <v>20</v>
      </c>
      <c r="I191" s="158"/>
      <c r="J191" s="159">
        <f t="shared" si="60"/>
        <v>0</v>
      </c>
      <c r="K191" s="155" t="s">
        <v>3</v>
      </c>
      <c r="L191" s="34"/>
      <c r="M191" s="160" t="s">
        <v>3</v>
      </c>
      <c r="N191" s="161" t="s">
        <v>43</v>
      </c>
      <c r="O191" s="54"/>
      <c r="P191" s="162">
        <f t="shared" si="61"/>
        <v>0</v>
      </c>
      <c r="Q191" s="162">
        <v>0</v>
      </c>
      <c r="R191" s="162">
        <f t="shared" si="62"/>
        <v>0</v>
      </c>
      <c r="S191" s="162">
        <v>0</v>
      </c>
      <c r="T191" s="163">
        <f t="shared" si="63"/>
        <v>0</v>
      </c>
      <c r="U191" s="33"/>
      <c r="V191" s="33"/>
      <c r="W191" s="33"/>
      <c r="X191" s="33"/>
      <c r="Y191" s="33"/>
      <c r="Z191" s="33"/>
      <c r="AA191" s="33"/>
      <c r="AB191" s="33"/>
      <c r="AC191" s="33"/>
      <c r="AD191" s="33"/>
      <c r="AE191" s="33"/>
      <c r="AR191" s="164" t="s">
        <v>158</v>
      </c>
      <c r="AT191" s="164" t="s">
        <v>153</v>
      </c>
      <c r="AU191" s="164" t="s">
        <v>151</v>
      </c>
      <c r="AY191" s="18" t="s">
        <v>150</v>
      </c>
      <c r="BE191" s="165">
        <f t="shared" si="64"/>
        <v>0</v>
      </c>
      <c r="BF191" s="165">
        <f t="shared" si="65"/>
        <v>0</v>
      </c>
      <c r="BG191" s="165">
        <f t="shared" si="66"/>
        <v>0</v>
      </c>
      <c r="BH191" s="165">
        <f t="shared" si="67"/>
        <v>0</v>
      </c>
      <c r="BI191" s="165">
        <f t="shared" si="68"/>
        <v>0</v>
      </c>
      <c r="BJ191" s="18" t="s">
        <v>80</v>
      </c>
      <c r="BK191" s="165">
        <f t="shared" si="69"/>
        <v>0</v>
      </c>
      <c r="BL191" s="18" t="s">
        <v>158</v>
      </c>
      <c r="BM191" s="164" t="s">
        <v>1138</v>
      </c>
    </row>
    <row r="192" spans="1:65" s="2" customFormat="1" ht="24" customHeight="1">
      <c r="A192" s="33"/>
      <c r="B192" s="152"/>
      <c r="C192" s="153" t="s">
        <v>701</v>
      </c>
      <c r="D192" s="153" t="s">
        <v>153</v>
      </c>
      <c r="E192" s="154" t="s">
        <v>1373</v>
      </c>
      <c r="F192" s="155" t="s">
        <v>1374</v>
      </c>
      <c r="G192" s="156" t="s">
        <v>1111</v>
      </c>
      <c r="H192" s="157">
        <v>30</v>
      </c>
      <c r="I192" s="158"/>
      <c r="J192" s="159">
        <f t="shared" si="60"/>
        <v>0</v>
      </c>
      <c r="K192" s="155" t="s">
        <v>3</v>
      </c>
      <c r="L192" s="34"/>
      <c r="M192" s="160" t="s">
        <v>3</v>
      </c>
      <c r="N192" s="161" t="s">
        <v>43</v>
      </c>
      <c r="O192" s="54"/>
      <c r="P192" s="162">
        <f t="shared" si="61"/>
        <v>0</v>
      </c>
      <c r="Q192" s="162">
        <v>0</v>
      </c>
      <c r="R192" s="162">
        <f t="shared" si="62"/>
        <v>0</v>
      </c>
      <c r="S192" s="162">
        <v>0</v>
      </c>
      <c r="T192" s="163">
        <f t="shared" si="63"/>
        <v>0</v>
      </c>
      <c r="U192" s="33"/>
      <c r="V192" s="33"/>
      <c r="W192" s="33"/>
      <c r="X192" s="33"/>
      <c r="Y192" s="33"/>
      <c r="Z192" s="33"/>
      <c r="AA192" s="33"/>
      <c r="AB192" s="33"/>
      <c r="AC192" s="33"/>
      <c r="AD192" s="33"/>
      <c r="AE192" s="33"/>
      <c r="AR192" s="164" t="s">
        <v>158</v>
      </c>
      <c r="AT192" s="164" t="s">
        <v>153</v>
      </c>
      <c r="AU192" s="164" t="s">
        <v>151</v>
      </c>
      <c r="AY192" s="18" t="s">
        <v>150</v>
      </c>
      <c r="BE192" s="165">
        <f t="shared" si="64"/>
        <v>0</v>
      </c>
      <c r="BF192" s="165">
        <f t="shared" si="65"/>
        <v>0</v>
      </c>
      <c r="BG192" s="165">
        <f t="shared" si="66"/>
        <v>0</v>
      </c>
      <c r="BH192" s="165">
        <f t="shared" si="67"/>
        <v>0</v>
      </c>
      <c r="BI192" s="165">
        <f t="shared" si="68"/>
        <v>0</v>
      </c>
      <c r="BJ192" s="18" t="s">
        <v>80</v>
      </c>
      <c r="BK192" s="165">
        <f t="shared" si="69"/>
        <v>0</v>
      </c>
      <c r="BL192" s="18" t="s">
        <v>158</v>
      </c>
      <c r="BM192" s="164" t="s">
        <v>1148</v>
      </c>
    </row>
    <row r="193" spans="1:65" s="2" customFormat="1" ht="24" customHeight="1">
      <c r="A193" s="33"/>
      <c r="B193" s="152"/>
      <c r="C193" s="153" t="s">
        <v>705</v>
      </c>
      <c r="D193" s="153" t="s">
        <v>153</v>
      </c>
      <c r="E193" s="154" t="s">
        <v>1375</v>
      </c>
      <c r="F193" s="155" t="s">
        <v>1376</v>
      </c>
      <c r="G193" s="156" t="s">
        <v>1111</v>
      </c>
      <c r="H193" s="157">
        <v>50</v>
      </c>
      <c r="I193" s="158"/>
      <c r="J193" s="159">
        <f t="shared" si="60"/>
        <v>0</v>
      </c>
      <c r="K193" s="155" t="s">
        <v>3</v>
      </c>
      <c r="L193" s="34"/>
      <c r="M193" s="160" t="s">
        <v>3</v>
      </c>
      <c r="N193" s="161" t="s">
        <v>43</v>
      </c>
      <c r="O193" s="54"/>
      <c r="P193" s="162">
        <f t="shared" si="61"/>
        <v>0</v>
      </c>
      <c r="Q193" s="162">
        <v>0</v>
      </c>
      <c r="R193" s="162">
        <f t="shared" si="62"/>
        <v>0</v>
      </c>
      <c r="S193" s="162">
        <v>0</v>
      </c>
      <c r="T193" s="163">
        <f t="shared" si="63"/>
        <v>0</v>
      </c>
      <c r="U193" s="33"/>
      <c r="V193" s="33"/>
      <c r="W193" s="33"/>
      <c r="X193" s="33"/>
      <c r="Y193" s="33"/>
      <c r="Z193" s="33"/>
      <c r="AA193" s="33"/>
      <c r="AB193" s="33"/>
      <c r="AC193" s="33"/>
      <c r="AD193" s="33"/>
      <c r="AE193" s="33"/>
      <c r="AR193" s="164" t="s">
        <v>158</v>
      </c>
      <c r="AT193" s="164" t="s">
        <v>153</v>
      </c>
      <c r="AU193" s="164" t="s">
        <v>151</v>
      </c>
      <c r="AY193" s="18" t="s">
        <v>150</v>
      </c>
      <c r="BE193" s="165">
        <f t="shared" si="64"/>
        <v>0</v>
      </c>
      <c r="BF193" s="165">
        <f t="shared" si="65"/>
        <v>0</v>
      </c>
      <c r="BG193" s="165">
        <f t="shared" si="66"/>
        <v>0</v>
      </c>
      <c r="BH193" s="165">
        <f t="shared" si="67"/>
        <v>0</v>
      </c>
      <c r="BI193" s="165">
        <f t="shared" si="68"/>
        <v>0</v>
      </c>
      <c r="BJ193" s="18" t="s">
        <v>80</v>
      </c>
      <c r="BK193" s="165">
        <f t="shared" si="69"/>
        <v>0</v>
      </c>
      <c r="BL193" s="18" t="s">
        <v>158</v>
      </c>
      <c r="BM193" s="164" t="s">
        <v>1154</v>
      </c>
    </row>
    <row r="194" spans="1:65" s="2" customFormat="1" ht="16.5" customHeight="1">
      <c r="A194" s="33"/>
      <c r="B194" s="152"/>
      <c r="C194" s="153" t="s">
        <v>709</v>
      </c>
      <c r="D194" s="153" t="s">
        <v>153</v>
      </c>
      <c r="E194" s="154" t="s">
        <v>1377</v>
      </c>
      <c r="F194" s="155" t="s">
        <v>1378</v>
      </c>
      <c r="G194" s="156" t="s">
        <v>1111</v>
      </c>
      <c r="H194" s="157">
        <v>17</v>
      </c>
      <c r="I194" s="158"/>
      <c r="J194" s="159">
        <f t="shared" si="60"/>
        <v>0</v>
      </c>
      <c r="K194" s="155" t="s">
        <v>3</v>
      </c>
      <c r="L194" s="34"/>
      <c r="M194" s="160" t="s">
        <v>3</v>
      </c>
      <c r="N194" s="161" t="s">
        <v>43</v>
      </c>
      <c r="O194" s="54"/>
      <c r="P194" s="162">
        <f t="shared" si="61"/>
        <v>0</v>
      </c>
      <c r="Q194" s="162">
        <v>0</v>
      </c>
      <c r="R194" s="162">
        <f t="shared" si="62"/>
        <v>0</v>
      </c>
      <c r="S194" s="162">
        <v>0</v>
      </c>
      <c r="T194" s="163">
        <f t="shared" si="63"/>
        <v>0</v>
      </c>
      <c r="U194" s="33"/>
      <c r="V194" s="33"/>
      <c r="W194" s="33"/>
      <c r="X194" s="33"/>
      <c r="Y194" s="33"/>
      <c r="Z194" s="33"/>
      <c r="AA194" s="33"/>
      <c r="AB194" s="33"/>
      <c r="AC194" s="33"/>
      <c r="AD194" s="33"/>
      <c r="AE194" s="33"/>
      <c r="AR194" s="164" t="s">
        <v>158</v>
      </c>
      <c r="AT194" s="164" t="s">
        <v>153</v>
      </c>
      <c r="AU194" s="164" t="s">
        <v>151</v>
      </c>
      <c r="AY194" s="18" t="s">
        <v>150</v>
      </c>
      <c r="BE194" s="165">
        <f t="shared" si="64"/>
        <v>0</v>
      </c>
      <c r="BF194" s="165">
        <f t="shared" si="65"/>
        <v>0</v>
      </c>
      <c r="BG194" s="165">
        <f t="shared" si="66"/>
        <v>0</v>
      </c>
      <c r="BH194" s="165">
        <f t="shared" si="67"/>
        <v>0</v>
      </c>
      <c r="BI194" s="165">
        <f t="shared" si="68"/>
        <v>0</v>
      </c>
      <c r="BJ194" s="18" t="s">
        <v>80</v>
      </c>
      <c r="BK194" s="165">
        <f t="shared" si="69"/>
        <v>0</v>
      </c>
      <c r="BL194" s="18" t="s">
        <v>158</v>
      </c>
      <c r="BM194" s="164" t="s">
        <v>1160</v>
      </c>
    </row>
    <row r="195" spans="1:65" s="2" customFormat="1" ht="16.5" customHeight="1">
      <c r="A195" s="33"/>
      <c r="B195" s="152"/>
      <c r="C195" s="153" t="s">
        <v>713</v>
      </c>
      <c r="D195" s="153" t="s">
        <v>153</v>
      </c>
      <c r="E195" s="154" t="s">
        <v>1379</v>
      </c>
      <c r="F195" s="155" t="s">
        <v>1380</v>
      </c>
      <c r="G195" s="156" t="s">
        <v>1111</v>
      </c>
      <c r="H195" s="157">
        <v>30</v>
      </c>
      <c r="I195" s="158"/>
      <c r="J195" s="159">
        <f t="shared" si="60"/>
        <v>0</v>
      </c>
      <c r="K195" s="155" t="s">
        <v>3</v>
      </c>
      <c r="L195" s="34"/>
      <c r="M195" s="160" t="s">
        <v>3</v>
      </c>
      <c r="N195" s="161" t="s">
        <v>43</v>
      </c>
      <c r="O195" s="54"/>
      <c r="P195" s="162">
        <f t="shared" si="61"/>
        <v>0</v>
      </c>
      <c r="Q195" s="162">
        <v>0</v>
      </c>
      <c r="R195" s="162">
        <f t="shared" si="62"/>
        <v>0</v>
      </c>
      <c r="S195" s="162">
        <v>0</v>
      </c>
      <c r="T195" s="163">
        <f t="shared" si="63"/>
        <v>0</v>
      </c>
      <c r="U195" s="33"/>
      <c r="V195" s="33"/>
      <c r="W195" s="33"/>
      <c r="X195" s="33"/>
      <c r="Y195" s="33"/>
      <c r="Z195" s="33"/>
      <c r="AA195" s="33"/>
      <c r="AB195" s="33"/>
      <c r="AC195" s="33"/>
      <c r="AD195" s="33"/>
      <c r="AE195" s="33"/>
      <c r="AR195" s="164" t="s">
        <v>158</v>
      </c>
      <c r="AT195" s="164" t="s">
        <v>153</v>
      </c>
      <c r="AU195" s="164" t="s">
        <v>151</v>
      </c>
      <c r="AY195" s="18" t="s">
        <v>150</v>
      </c>
      <c r="BE195" s="165">
        <f t="shared" si="64"/>
        <v>0</v>
      </c>
      <c r="BF195" s="165">
        <f t="shared" si="65"/>
        <v>0</v>
      </c>
      <c r="BG195" s="165">
        <f t="shared" si="66"/>
        <v>0</v>
      </c>
      <c r="BH195" s="165">
        <f t="shared" si="67"/>
        <v>0</v>
      </c>
      <c r="BI195" s="165">
        <f t="shared" si="68"/>
        <v>0</v>
      </c>
      <c r="BJ195" s="18" t="s">
        <v>80</v>
      </c>
      <c r="BK195" s="165">
        <f t="shared" si="69"/>
        <v>0</v>
      </c>
      <c r="BL195" s="18" t="s">
        <v>158</v>
      </c>
      <c r="BM195" s="164" t="s">
        <v>1381</v>
      </c>
    </row>
    <row r="196" spans="1:65" s="12" customFormat="1" ht="20.85" customHeight="1">
      <c r="B196" s="139"/>
      <c r="D196" s="140" t="s">
        <v>71</v>
      </c>
      <c r="E196" s="150" t="s">
        <v>1121</v>
      </c>
      <c r="F196" s="150" t="s">
        <v>1122</v>
      </c>
      <c r="I196" s="142"/>
      <c r="J196" s="151">
        <f>BK196</f>
        <v>0</v>
      </c>
      <c r="L196" s="139"/>
      <c r="M196" s="144"/>
      <c r="N196" s="145"/>
      <c r="O196" s="145"/>
      <c r="P196" s="146">
        <f>P197</f>
        <v>0</v>
      </c>
      <c r="Q196" s="145"/>
      <c r="R196" s="146">
        <f>R197</f>
        <v>0</v>
      </c>
      <c r="S196" s="145"/>
      <c r="T196" s="147">
        <f>T197</f>
        <v>0</v>
      </c>
      <c r="AR196" s="140" t="s">
        <v>158</v>
      </c>
      <c r="AT196" s="148" t="s">
        <v>71</v>
      </c>
      <c r="AU196" s="148" t="s">
        <v>82</v>
      </c>
      <c r="AY196" s="140" t="s">
        <v>150</v>
      </c>
      <c r="BK196" s="149">
        <f>BK197</f>
        <v>0</v>
      </c>
    </row>
    <row r="197" spans="1:65" s="2" customFormat="1" ht="16.5" customHeight="1">
      <c r="A197" s="33"/>
      <c r="B197" s="152"/>
      <c r="C197" s="153" t="s">
        <v>717</v>
      </c>
      <c r="D197" s="153" t="s">
        <v>153</v>
      </c>
      <c r="E197" s="154" t="s">
        <v>1382</v>
      </c>
      <c r="F197" s="155" t="s">
        <v>1383</v>
      </c>
      <c r="G197" s="156" t="s">
        <v>1384</v>
      </c>
      <c r="H197" s="157">
        <v>1</v>
      </c>
      <c r="I197" s="158"/>
      <c r="J197" s="159">
        <f>ROUND(I197*H197,2)</f>
        <v>0</v>
      </c>
      <c r="K197" s="155" t="s">
        <v>3</v>
      </c>
      <c r="L197" s="34"/>
      <c r="M197" s="196" t="s">
        <v>3</v>
      </c>
      <c r="N197" s="197" t="s">
        <v>43</v>
      </c>
      <c r="O197" s="198"/>
      <c r="P197" s="199">
        <f>O197*H197</f>
        <v>0</v>
      </c>
      <c r="Q197" s="199">
        <v>0</v>
      </c>
      <c r="R197" s="199">
        <f>Q197*H197</f>
        <v>0</v>
      </c>
      <c r="S197" s="199">
        <v>0</v>
      </c>
      <c r="T197" s="200">
        <f>S197*H197</f>
        <v>0</v>
      </c>
      <c r="U197" s="33"/>
      <c r="V197" s="33"/>
      <c r="W197" s="33"/>
      <c r="X197" s="33"/>
      <c r="Y197" s="33"/>
      <c r="Z197" s="33"/>
      <c r="AA197" s="33"/>
      <c r="AB197" s="33"/>
      <c r="AC197" s="33"/>
      <c r="AD197" s="33"/>
      <c r="AE197" s="33"/>
      <c r="AR197" s="164" t="s">
        <v>1112</v>
      </c>
      <c r="AT197" s="164" t="s">
        <v>153</v>
      </c>
      <c r="AU197" s="164" t="s">
        <v>151</v>
      </c>
      <c r="AY197" s="18" t="s">
        <v>150</v>
      </c>
      <c r="BE197" s="165">
        <f>IF(N197="základní",J197,0)</f>
        <v>0</v>
      </c>
      <c r="BF197" s="165">
        <f>IF(N197="snížená",J197,0)</f>
        <v>0</v>
      </c>
      <c r="BG197" s="165">
        <f>IF(N197="zákl. přenesená",J197,0)</f>
        <v>0</v>
      </c>
      <c r="BH197" s="165">
        <f>IF(N197="sníž. přenesená",J197,0)</f>
        <v>0</v>
      </c>
      <c r="BI197" s="165">
        <f>IF(N197="nulová",J197,0)</f>
        <v>0</v>
      </c>
      <c r="BJ197" s="18" t="s">
        <v>80</v>
      </c>
      <c r="BK197" s="165">
        <f>ROUND(I197*H197,2)</f>
        <v>0</v>
      </c>
      <c r="BL197" s="18" t="s">
        <v>1112</v>
      </c>
      <c r="BM197" s="164" t="s">
        <v>1385</v>
      </c>
    </row>
    <row r="198" spans="1:65" s="2" customFormat="1" ht="6.95" customHeight="1">
      <c r="A198" s="33"/>
      <c r="B198" s="43"/>
      <c r="C198" s="44"/>
      <c r="D198" s="44"/>
      <c r="E198" s="44"/>
      <c r="F198" s="44"/>
      <c r="G198" s="44"/>
      <c r="H198" s="44"/>
      <c r="I198" s="112"/>
      <c r="J198" s="44"/>
      <c r="K198" s="44"/>
      <c r="L198" s="34"/>
      <c r="M198" s="33"/>
      <c r="O198" s="33"/>
      <c r="P198" s="33"/>
      <c r="Q198" s="33"/>
      <c r="R198" s="33"/>
      <c r="S198" s="33"/>
      <c r="T198" s="33"/>
      <c r="U198" s="33"/>
      <c r="V198" s="33"/>
      <c r="W198" s="33"/>
      <c r="X198" s="33"/>
      <c r="Y198" s="33"/>
      <c r="Z198" s="33"/>
      <c r="AA198" s="33"/>
      <c r="AB198" s="33"/>
      <c r="AC198" s="33"/>
      <c r="AD198" s="33"/>
      <c r="AE198" s="33"/>
    </row>
  </sheetData>
  <autoFilter ref="C91:K197" xr:uid="{00000000-0009-0000-0000-000002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88</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1386</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ROUND(J136,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ROUND((SUM(BE136:BE583)),  2)</f>
        <v>0</v>
      </c>
      <c r="G33" s="33"/>
      <c r="H33" s="33"/>
      <c r="I33" s="104">
        <v>0.21</v>
      </c>
      <c r="J33" s="103">
        <f>ROUND(((SUM(BE136:BE583))*I33),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ROUND((SUM(BF136:BF583)),  2)</f>
        <v>0</v>
      </c>
      <c r="G34" s="33"/>
      <c r="H34" s="33"/>
      <c r="I34" s="104">
        <v>0.15</v>
      </c>
      <c r="J34" s="103">
        <f>ROUND(((SUM(BF136:BF583))*I34),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ROUND((SUM(BG136:BG583)),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ROUND((SUM(BH136:BH583)),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ROUND((SUM(BI136:BI583)),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03 - elektroinstalace slaboproud</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J136</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120</v>
      </c>
      <c r="E60" s="120"/>
      <c r="F60" s="120"/>
      <c r="G60" s="120"/>
      <c r="H60" s="120"/>
      <c r="I60" s="121"/>
      <c r="J60" s="122">
        <f>J137</f>
        <v>0</v>
      </c>
      <c r="L60" s="118"/>
    </row>
    <row r="61" spans="1:47" s="10" customFormat="1" ht="19.899999999999999" customHeight="1">
      <c r="B61" s="123"/>
      <c r="D61" s="124" t="s">
        <v>1387</v>
      </c>
      <c r="E61" s="125"/>
      <c r="F61" s="125"/>
      <c r="G61" s="125"/>
      <c r="H61" s="125"/>
      <c r="I61" s="126"/>
      <c r="J61" s="127">
        <f>J138</f>
        <v>0</v>
      </c>
      <c r="L61" s="123"/>
    </row>
    <row r="62" spans="1:47" s="10" customFormat="1" ht="14.85" customHeight="1">
      <c r="B62" s="123"/>
      <c r="D62" s="124" t="s">
        <v>1388</v>
      </c>
      <c r="E62" s="125"/>
      <c r="F62" s="125"/>
      <c r="G62" s="125"/>
      <c r="H62" s="125"/>
      <c r="I62" s="126"/>
      <c r="J62" s="127">
        <f>J139</f>
        <v>0</v>
      </c>
      <c r="L62" s="123"/>
    </row>
    <row r="63" spans="1:47" s="10" customFormat="1" ht="21.75" customHeight="1">
      <c r="B63" s="123"/>
      <c r="D63" s="124" t="s">
        <v>1389</v>
      </c>
      <c r="E63" s="125"/>
      <c r="F63" s="125"/>
      <c r="G63" s="125"/>
      <c r="H63" s="125"/>
      <c r="I63" s="126"/>
      <c r="J63" s="127">
        <f>J140</f>
        <v>0</v>
      </c>
      <c r="L63" s="123"/>
    </row>
    <row r="64" spans="1:47" s="10" customFormat="1" ht="21.75" customHeight="1">
      <c r="B64" s="123"/>
      <c r="D64" s="124" t="s">
        <v>1390</v>
      </c>
      <c r="E64" s="125"/>
      <c r="F64" s="125"/>
      <c r="G64" s="125"/>
      <c r="H64" s="125"/>
      <c r="I64" s="126"/>
      <c r="J64" s="127">
        <f>J161</f>
        <v>0</v>
      </c>
      <c r="L64" s="123"/>
    </row>
    <row r="65" spans="2:12" s="10" customFormat="1" ht="21.75" customHeight="1">
      <c r="B65" s="123"/>
      <c r="D65" s="124" t="s">
        <v>1391</v>
      </c>
      <c r="E65" s="125"/>
      <c r="F65" s="125"/>
      <c r="G65" s="125"/>
      <c r="H65" s="125"/>
      <c r="I65" s="126"/>
      <c r="J65" s="127">
        <f>J174</f>
        <v>0</v>
      </c>
      <c r="L65" s="123"/>
    </row>
    <row r="66" spans="2:12" s="10" customFormat="1" ht="21.75" customHeight="1">
      <c r="B66" s="123"/>
      <c r="D66" s="124" t="s">
        <v>1392</v>
      </c>
      <c r="E66" s="125"/>
      <c r="F66" s="125"/>
      <c r="G66" s="125"/>
      <c r="H66" s="125"/>
      <c r="I66" s="126"/>
      <c r="J66" s="127">
        <f>J184</f>
        <v>0</v>
      </c>
      <c r="L66" s="123"/>
    </row>
    <row r="67" spans="2:12" s="10" customFormat="1" ht="21.75" customHeight="1">
      <c r="B67" s="123"/>
      <c r="D67" s="124" t="s">
        <v>1393</v>
      </c>
      <c r="E67" s="125"/>
      <c r="F67" s="125"/>
      <c r="G67" s="125"/>
      <c r="H67" s="125"/>
      <c r="I67" s="126"/>
      <c r="J67" s="127">
        <f>J190</f>
        <v>0</v>
      </c>
      <c r="L67" s="123"/>
    </row>
    <row r="68" spans="2:12" s="10" customFormat="1" ht="14.85" customHeight="1">
      <c r="B68" s="123"/>
      <c r="D68" s="124" t="s">
        <v>1394</v>
      </c>
      <c r="E68" s="125"/>
      <c r="F68" s="125"/>
      <c r="G68" s="125"/>
      <c r="H68" s="125"/>
      <c r="I68" s="126"/>
      <c r="J68" s="127">
        <f>J198</f>
        <v>0</v>
      </c>
      <c r="L68" s="123"/>
    </row>
    <row r="69" spans="2:12" s="10" customFormat="1" ht="21.75" customHeight="1">
      <c r="B69" s="123"/>
      <c r="D69" s="124" t="s">
        <v>1389</v>
      </c>
      <c r="E69" s="125"/>
      <c r="F69" s="125"/>
      <c r="G69" s="125"/>
      <c r="H69" s="125"/>
      <c r="I69" s="126"/>
      <c r="J69" s="127">
        <f>J199</f>
        <v>0</v>
      </c>
      <c r="L69" s="123"/>
    </row>
    <row r="70" spans="2:12" s="10" customFormat="1" ht="21.75" customHeight="1">
      <c r="B70" s="123"/>
      <c r="D70" s="124" t="s">
        <v>1390</v>
      </c>
      <c r="E70" s="125"/>
      <c r="F70" s="125"/>
      <c r="G70" s="125"/>
      <c r="H70" s="125"/>
      <c r="I70" s="126"/>
      <c r="J70" s="127">
        <f>J202</f>
        <v>0</v>
      </c>
      <c r="L70" s="123"/>
    </row>
    <row r="71" spans="2:12" s="10" customFormat="1" ht="21.75" customHeight="1">
      <c r="B71" s="123"/>
      <c r="D71" s="124" t="s">
        <v>1391</v>
      </c>
      <c r="E71" s="125"/>
      <c r="F71" s="125"/>
      <c r="G71" s="125"/>
      <c r="H71" s="125"/>
      <c r="I71" s="126"/>
      <c r="J71" s="127">
        <f>J207</f>
        <v>0</v>
      </c>
      <c r="L71" s="123"/>
    </row>
    <row r="72" spans="2:12" s="10" customFormat="1" ht="21.75" customHeight="1">
      <c r="B72" s="123"/>
      <c r="D72" s="124" t="s">
        <v>1392</v>
      </c>
      <c r="E72" s="125"/>
      <c r="F72" s="125"/>
      <c r="G72" s="125"/>
      <c r="H72" s="125"/>
      <c r="I72" s="126"/>
      <c r="J72" s="127">
        <f>J214</f>
        <v>0</v>
      </c>
      <c r="L72" s="123"/>
    </row>
    <row r="73" spans="2:12" s="10" customFormat="1" ht="21.75" customHeight="1">
      <c r="B73" s="123"/>
      <c r="D73" s="124" t="s">
        <v>1395</v>
      </c>
      <c r="E73" s="125"/>
      <c r="F73" s="125"/>
      <c r="G73" s="125"/>
      <c r="H73" s="125"/>
      <c r="I73" s="126"/>
      <c r="J73" s="127">
        <f>J221</f>
        <v>0</v>
      </c>
      <c r="L73" s="123"/>
    </row>
    <row r="74" spans="2:12" s="10" customFormat="1" ht="21.75" customHeight="1">
      <c r="B74" s="123"/>
      <c r="D74" s="124" t="s">
        <v>1396</v>
      </c>
      <c r="E74" s="125"/>
      <c r="F74" s="125"/>
      <c r="G74" s="125"/>
      <c r="H74" s="125"/>
      <c r="I74" s="126"/>
      <c r="J74" s="127">
        <f>J224</f>
        <v>0</v>
      </c>
      <c r="L74" s="123"/>
    </row>
    <row r="75" spans="2:12" s="10" customFormat="1" ht="21.75" customHeight="1">
      <c r="B75" s="123"/>
      <c r="D75" s="124" t="s">
        <v>1393</v>
      </c>
      <c r="E75" s="125"/>
      <c r="F75" s="125"/>
      <c r="G75" s="125"/>
      <c r="H75" s="125"/>
      <c r="I75" s="126"/>
      <c r="J75" s="127">
        <f>J226</f>
        <v>0</v>
      </c>
      <c r="L75" s="123"/>
    </row>
    <row r="76" spans="2:12" s="10" customFormat="1" ht="14.85" customHeight="1">
      <c r="B76" s="123"/>
      <c r="D76" s="124" t="s">
        <v>1397</v>
      </c>
      <c r="E76" s="125"/>
      <c r="F76" s="125"/>
      <c r="G76" s="125"/>
      <c r="H76" s="125"/>
      <c r="I76" s="126"/>
      <c r="J76" s="127">
        <f>J232</f>
        <v>0</v>
      </c>
      <c r="L76" s="123"/>
    </row>
    <row r="77" spans="2:12" s="10" customFormat="1" ht="21.75" customHeight="1">
      <c r="B77" s="123"/>
      <c r="D77" s="124" t="s">
        <v>1389</v>
      </c>
      <c r="E77" s="125"/>
      <c r="F77" s="125"/>
      <c r="G77" s="125"/>
      <c r="H77" s="125"/>
      <c r="I77" s="126"/>
      <c r="J77" s="127">
        <f>J233</f>
        <v>0</v>
      </c>
      <c r="L77" s="123"/>
    </row>
    <row r="78" spans="2:12" s="10" customFormat="1" ht="21.75" customHeight="1">
      <c r="B78" s="123"/>
      <c r="D78" s="124" t="s">
        <v>1390</v>
      </c>
      <c r="E78" s="125"/>
      <c r="F78" s="125"/>
      <c r="G78" s="125"/>
      <c r="H78" s="125"/>
      <c r="I78" s="126"/>
      <c r="J78" s="127">
        <f>J257</f>
        <v>0</v>
      </c>
      <c r="L78" s="123"/>
    </row>
    <row r="79" spans="2:12" s="10" customFormat="1" ht="21.75" customHeight="1">
      <c r="B79" s="123"/>
      <c r="D79" s="124" t="s">
        <v>1395</v>
      </c>
      <c r="E79" s="125"/>
      <c r="F79" s="125"/>
      <c r="G79" s="125"/>
      <c r="H79" s="125"/>
      <c r="I79" s="126"/>
      <c r="J79" s="127">
        <f>J268</f>
        <v>0</v>
      </c>
      <c r="L79" s="123"/>
    </row>
    <row r="80" spans="2:12" s="10" customFormat="1" ht="21.75" customHeight="1">
      <c r="B80" s="123"/>
      <c r="D80" s="124" t="s">
        <v>1398</v>
      </c>
      <c r="E80" s="125"/>
      <c r="F80" s="125"/>
      <c r="G80" s="125"/>
      <c r="H80" s="125"/>
      <c r="I80" s="126"/>
      <c r="J80" s="127">
        <f>J273</f>
        <v>0</v>
      </c>
      <c r="L80" s="123"/>
    </row>
    <row r="81" spans="2:12" s="10" customFormat="1" ht="21.75" customHeight="1">
      <c r="B81" s="123"/>
      <c r="D81" s="124" t="s">
        <v>1391</v>
      </c>
      <c r="E81" s="125"/>
      <c r="F81" s="125"/>
      <c r="G81" s="125"/>
      <c r="H81" s="125"/>
      <c r="I81" s="126"/>
      <c r="J81" s="127">
        <f>J277</f>
        <v>0</v>
      </c>
      <c r="L81" s="123"/>
    </row>
    <row r="82" spans="2:12" s="10" customFormat="1" ht="21.75" customHeight="1">
      <c r="B82" s="123"/>
      <c r="D82" s="124" t="s">
        <v>1392</v>
      </c>
      <c r="E82" s="125"/>
      <c r="F82" s="125"/>
      <c r="G82" s="125"/>
      <c r="H82" s="125"/>
      <c r="I82" s="126"/>
      <c r="J82" s="127">
        <f>J293</f>
        <v>0</v>
      </c>
      <c r="L82" s="123"/>
    </row>
    <row r="83" spans="2:12" s="10" customFormat="1" ht="21.75" customHeight="1">
      <c r="B83" s="123"/>
      <c r="D83" s="124" t="s">
        <v>1393</v>
      </c>
      <c r="E83" s="125"/>
      <c r="F83" s="125"/>
      <c r="G83" s="125"/>
      <c r="H83" s="125"/>
      <c r="I83" s="126"/>
      <c r="J83" s="127">
        <f>J303</f>
        <v>0</v>
      </c>
      <c r="L83" s="123"/>
    </row>
    <row r="84" spans="2:12" s="10" customFormat="1" ht="14.85" customHeight="1">
      <c r="B84" s="123"/>
      <c r="D84" s="124" t="s">
        <v>1399</v>
      </c>
      <c r="E84" s="125"/>
      <c r="F84" s="125"/>
      <c r="G84" s="125"/>
      <c r="H84" s="125"/>
      <c r="I84" s="126"/>
      <c r="J84" s="127">
        <f>J308</f>
        <v>0</v>
      </c>
      <c r="L84" s="123"/>
    </row>
    <row r="85" spans="2:12" s="10" customFormat="1" ht="21.75" customHeight="1">
      <c r="B85" s="123"/>
      <c r="D85" s="124" t="s">
        <v>1389</v>
      </c>
      <c r="E85" s="125"/>
      <c r="F85" s="125"/>
      <c r="G85" s="125"/>
      <c r="H85" s="125"/>
      <c r="I85" s="126"/>
      <c r="J85" s="127">
        <f>J309</f>
        <v>0</v>
      </c>
      <c r="L85" s="123"/>
    </row>
    <row r="86" spans="2:12" s="10" customFormat="1" ht="21.75" customHeight="1">
      <c r="B86" s="123"/>
      <c r="D86" s="124" t="s">
        <v>1400</v>
      </c>
      <c r="E86" s="125"/>
      <c r="F86" s="125"/>
      <c r="G86" s="125"/>
      <c r="H86" s="125"/>
      <c r="I86" s="126"/>
      <c r="J86" s="127">
        <f>J322</f>
        <v>0</v>
      </c>
      <c r="L86" s="123"/>
    </row>
    <row r="87" spans="2:12" s="10" customFormat="1" ht="21.75" customHeight="1">
      <c r="B87" s="123"/>
      <c r="D87" s="124" t="s">
        <v>1401</v>
      </c>
      <c r="E87" s="125"/>
      <c r="F87" s="125"/>
      <c r="G87" s="125"/>
      <c r="H87" s="125"/>
      <c r="I87" s="126"/>
      <c r="J87" s="127">
        <f>J330</f>
        <v>0</v>
      </c>
      <c r="L87" s="123"/>
    </row>
    <row r="88" spans="2:12" s="10" customFormat="1" ht="21.75" customHeight="1">
      <c r="B88" s="123"/>
      <c r="D88" s="124" t="s">
        <v>1402</v>
      </c>
      <c r="E88" s="125"/>
      <c r="F88" s="125"/>
      <c r="G88" s="125"/>
      <c r="H88" s="125"/>
      <c r="I88" s="126"/>
      <c r="J88" s="127">
        <f>J336</f>
        <v>0</v>
      </c>
      <c r="L88" s="123"/>
    </row>
    <row r="89" spans="2:12" s="10" customFormat="1" ht="21.75" customHeight="1">
      <c r="B89" s="123"/>
      <c r="D89" s="124" t="s">
        <v>1403</v>
      </c>
      <c r="E89" s="125"/>
      <c r="F89" s="125"/>
      <c r="G89" s="125"/>
      <c r="H89" s="125"/>
      <c r="I89" s="126"/>
      <c r="J89" s="127">
        <f>J341</f>
        <v>0</v>
      </c>
      <c r="L89" s="123"/>
    </row>
    <row r="90" spans="2:12" s="10" customFormat="1" ht="21.75" customHeight="1">
      <c r="B90" s="123"/>
      <c r="D90" s="124" t="s">
        <v>1398</v>
      </c>
      <c r="E90" s="125"/>
      <c r="F90" s="125"/>
      <c r="G90" s="125"/>
      <c r="H90" s="125"/>
      <c r="I90" s="126"/>
      <c r="J90" s="127">
        <f>J346</f>
        <v>0</v>
      </c>
      <c r="L90" s="123"/>
    </row>
    <row r="91" spans="2:12" s="10" customFormat="1" ht="21.75" customHeight="1">
      <c r="B91" s="123"/>
      <c r="D91" s="124" t="s">
        <v>1393</v>
      </c>
      <c r="E91" s="125"/>
      <c r="F91" s="125"/>
      <c r="G91" s="125"/>
      <c r="H91" s="125"/>
      <c r="I91" s="126"/>
      <c r="J91" s="127">
        <f>J350</f>
        <v>0</v>
      </c>
      <c r="L91" s="123"/>
    </row>
    <row r="92" spans="2:12" s="10" customFormat="1" ht="14.85" customHeight="1">
      <c r="B92" s="123"/>
      <c r="D92" s="124" t="s">
        <v>1404</v>
      </c>
      <c r="E92" s="125"/>
      <c r="F92" s="125"/>
      <c r="G92" s="125"/>
      <c r="H92" s="125"/>
      <c r="I92" s="126"/>
      <c r="J92" s="127">
        <f>J357</f>
        <v>0</v>
      </c>
      <c r="L92" s="123"/>
    </row>
    <row r="93" spans="2:12" s="10" customFormat="1" ht="21.75" customHeight="1">
      <c r="B93" s="123"/>
      <c r="D93" s="124" t="s">
        <v>1389</v>
      </c>
      <c r="E93" s="125"/>
      <c r="F93" s="125"/>
      <c r="G93" s="125"/>
      <c r="H93" s="125"/>
      <c r="I93" s="126"/>
      <c r="J93" s="127">
        <f>J358</f>
        <v>0</v>
      </c>
      <c r="L93" s="123"/>
    </row>
    <row r="94" spans="2:12" s="10" customFormat="1" ht="21.75" customHeight="1">
      <c r="B94" s="123"/>
      <c r="D94" s="124" t="s">
        <v>1390</v>
      </c>
      <c r="E94" s="125"/>
      <c r="F94" s="125"/>
      <c r="G94" s="125"/>
      <c r="H94" s="125"/>
      <c r="I94" s="126"/>
      <c r="J94" s="127">
        <f>J363</f>
        <v>0</v>
      </c>
      <c r="L94" s="123"/>
    </row>
    <row r="95" spans="2:12" s="10" customFormat="1" ht="21.75" customHeight="1">
      <c r="B95" s="123"/>
      <c r="D95" s="124" t="s">
        <v>1391</v>
      </c>
      <c r="E95" s="125"/>
      <c r="F95" s="125"/>
      <c r="G95" s="125"/>
      <c r="H95" s="125"/>
      <c r="I95" s="126"/>
      <c r="J95" s="127">
        <f>J368</f>
        <v>0</v>
      </c>
      <c r="L95" s="123"/>
    </row>
    <row r="96" spans="2:12" s="10" customFormat="1" ht="21.75" customHeight="1">
      <c r="B96" s="123"/>
      <c r="D96" s="124" t="s">
        <v>1392</v>
      </c>
      <c r="E96" s="125"/>
      <c r="F96" s="125"/>
      <c r="G96" s="125"/>
      <c r="H96" s="125"/>
      <c r="I96" s="126"/>
      <c r="J96" s="127">
        <f>J374</f>
        <v>0</v>
      </c>
      <c r="L96" s="123"/>
    </row>
    <row r="97" spans="2:12" s="10" customFormat="1" ht="21.75" customHeight="1">
      <c r="B97" s="123"/>
      <c r="D97" s="124" t="s">
        <v>1395</v>
      </c>
      <c r="E97" s="125"/>
      <c r="F97" s="125"/>
      <c r="G97" s="125"/>
      <c r="H97" s="125"/>
      <c r="I97" s="126"/>
      <c r="J97" s="127">
        <f>J381</f>
        <v>0</v>
      </c>
      <c r="L97" s="123"/>
    </row>
    <row r="98" spans="2:12" s="10" customFormat="1" ht="21.75" customHeight="1">
      <c r="B98" s="123"/>
      <c r="D98" s="124" t="s">
        <v>1396</v>
      </c>
      <c r="E98" s="125"/>
      <c r="F98" s="125"/>
      <c r="G98" s="125"/>
      <c r="H98" s="125"/>
      <c r="I98" s="126"/>
      <c r="J98" s="127">
        <f>J384</f>
        <v>0</v>
      </c>
      <c r="L98" s="123"/>
    </row>
    <row r="99" spans="2:12" s="10" customFormat="1" ht="21.75" customHeight="1">
      <c r="B99" s="123"/>
      <c r="D99" s="124" t="s">
        <v>1393</v>
      </c>
      <c r="E99" s="125"/>
      <c r="F99" s="125"/>
      <c r="G99" s="125"/>
      <c r="H99" s="125"/>
      <c r="I99" s="126"/>
      <c r="J99" s="127">
        <f>J387</f>
        <v>0</v>
      </c>
      <c r="L99" s="123"/>
    </row>
    <row r="100" spans="2:12" s="10" customFormat="1" ht="14.85" customHeight="1">
      <c r="B100" s="123"/>
      <c r="D100" s="124" t="s">
        <v>1405</v>
      </c>
      <c r="E100" s="125"/>
      <c r="F100" s="125"/>
      <c r="G100" s="125"/>
      <c r="H100" s="125"/>
      <c r="I100" s="126"/>
      <c r="J100" s="127">
        <f>J391</f>
        <v>0</v>
      </c>
      <c r="L100" s="123"/>
    </row>
    <row r="101" spans="2:12" s="10" customFormat="1" ht="21.75" customHeight="1">
      <c r="B101" s="123"/>
      <c r="D101" s="124" t="s">
        <v>1389</v>
      </c>
      <c r="E101" s="125"/>
      <c r="F101" s="125"/>
      <c r="G101" s="125"/>
      <c r="H101" s="125"/>
      <c r="I101" s="126"/>
      <c r="J101" s="127">
        <f>J392</f>
        <v>0</v>
      </c>
      <c r="L101" s="123"/>
    </row>
    <row r="102" spans="2:12" s="10" customFormat="1" ht="21.75" customHeight="1">
      <c r="B102" s="123"/>
      <c r="D102" s="124" t="s">
        <v>1390</v>
      </c>
      <c r="E102" s="125"/>
      <c r="F102" s="125"/>
      <c r="G102" s="125"/>
      <c r="H102" s="125"/>
      <c r="I102" s="126"/>
      <c r="J102" s="127">
        <f>J401</f>
        <v>0</v>
      </c>
      <c r="L102" s="123"/>
    </row>
    <row r="103" spans="2:12" s="10" customFormat="1" ht="21.75" customHeight="1">
      <c r="B103" s="123"/>
      <c r="D103" s="124" t="s">
        <v>1395</v>
      </c>
      <c r="E103" s="125"/>
      <c r="F103" s="125"/>
      <c r="G103" s="125"/>
      <c r="H103" s="125"/>
      <c r="I103" s="126"/>
      <c r="J103" s="127">
        <f>J408</f>
        <v>0</v>
      </c>
      <c r="L103" s="123"/>
    </row>
    <row r="104" spans="2:12" s="10" customFormat="1" ht="21.75" customHeight="1">
      <c r="B104" s="123"/>
      <c r="D104" s="124" t="s">
        <v>1396</v>
      </c>
      <c r="E104" s="125"/>
      <c r="F104" s="125"/>
      <c r="G104" s="125"/>
      <c r="H104" s="125"/>
      <c r="I104" s="126"/>
      <c r="J104" s="127">
        <f>J410</f>
        <v>0</v>
      </c>
      <c r="L104" s="123"/>
    </row>
    <row r="105" spans="2:12" s="10" customFormat="1" ht="21.75" customHeight="1">
      <c r="B105" s="123"/>
      <c r="D105" s="124" t="s">
        <v>1391</v>
      </c>
      <c r="E105" s="125"/>
      <c r="F105" s="125"/>
      <c r="G105" s="125"/>
      <c r="H105" s="125"/>
      <c r="I105" s="126"/>
      <c r="J105" s="127">
        <f>J412</f>
        <v>0</v>
      </c>
      <c r="L105" s="123"/>
    </row>
    <row r="106" spans="2:12" s="10" customFormat="1" ht="21.75" customHeight="1">
      <c r="B106" s="123"/>
      <c r="D106" s="124" t="s">
        <v>1392</v>
      </c>
      <c r="E106" s="125"/>
      <c r="F106" s="125"/>
      <c r="G106" s="125"/>
      <c r="H106" s="125"/>
      <c r="I106" s="126"/>
      <c r="J106" s="127">
        <f>J418</f>
        <v>0</v>
      </c>
      <c r="L106" s="123"/>
    </row>
    <row r="107" spans="2:12" s="10" customFormat="1" ht="21.75" customHeight="1">
      <c r="B107" s="123"/>
      <c r="D107" s="124" t="s">
        <v>1393</v>
      </c>
      <c r="E107" s="125"/>
      <c r="F107" s="125"/>
      <c r="G107" s="125"/>
      <c r="H107" s="125"/>
      <c r="I107" s="126"/>
      <c r="J107" s="127">
        <f>J427</f>
        <v>0</v>
      </c>
      <c r="L107" s="123"/>
    </row>
    <row r="108" spans="2:12" s="10" customFormat="1" ht="14.85" customHeight="1">
      <c r="B108" s="123"/>
      <c r="D108" s="124" t="s">
        <v>1406</v>
      </c>
      <c r="E108" s="125"/>
      <c r="F108" s="125"/>
      <c r="G108" s="125"/>
      <c r="H108" s="125"/>
      <c r="I108" s="126"/>
      <c r="J108" s="127">
        <f>J431</f>
        <v>0</v>
      </c>
      <c r="L108" s="123"/>
    </row>
    <row r="109" spans="2:12" s="10" customFormat="1" ht="21.75" customHeight="1">
      <c r="B109" s="123"/>
      <c r="D109" s="124" t="s">
        <v>1389</v>
      </c>
      <c r="E109" s="125"/>
      <c r="F109" s="125"/>
      <c r="G109" s="125"/>
      <c r="H109" s="125"/>
      <c r="I109" s="126"/>
      <c r="J109" s="127">
        <f>J432</f>
        <v>0</v>
      </c>
      <c r="L109" s="123"/>
    </row>
    <row r="110" spans="2:12" s="10" customFormat="1" ht="21.75" customHeight="1">
      <c r="B110" s="123"/>
      <c r="D110" s="124" t="s">
        <v>1390</v>
      </c>
      <c r="E110" s="125"/>
      <c r="F110" s="125"/>
      <c r="G110" s="125"/>
      <c r="H110" s="125"/>
      <c r="I110" s="126"/>
      <c r="J110" s="127">
        <f>J499</f>
        <v>0</v>
      </c>
      <c r="L110" s="123"/>
    </row>
    <row r="111" spans="2:12" s="10" customFormat="1" ht="21.75" customHeight="1">
      <c r="B111" s="123"/>
      <c r="D111" s="124" t="s">
        <v>1391</v>
      </c>
      <c r="E111" s="125"/>
      <c r="F111" s="125"/>
      <c r="G111" s="125"/>
      <c r="H111" s="125"/>
      <c r="I111" s="126"/>
      <c r="J111" s="127">
        <f>J536</f>
        <v>0</v>
      </c>
      <c r="L111" s="123"/>
    </row>
    <row r="112" spans="2:12" s="10" customFormat="1" ht="21.75" customHeight="1">
      <c r="B112" s="123"/>
      <c r="D112" s="124" t="s">
        <v>1392</v>
      </c>
      <c r="E112" s="125"/>
      <c r="F112" s="125"/>
      <c r="G112" s="125"/>
      <c r="H112" s="125"/>
      <c r="I112" s="126"/>
      <c r="J112" s="127">
        <f>J551</f>
        <v>0</v>
      </c>
      <c r="L112" s="123"/>
    </row>
    <row r="113" spans="1:31" s="10" customFormat="1" ht="21.75" customHeight="1">
      <c r="B113" s="123"/>
      <c r="D113" s="124" t="s">
        <v>1395</v>
      </c>
      <c r="E113" s="125"/>
      <c r="F113" s="125"/>
      <c r="G113" s="125"/>
      <c r="H113" s="125"/>
      <c r="I113" s="126"/>
      <c r="J113" s="127">
        <f>J563</f>
        <v>0</v>
      </c>
      <c r="L113" s="123"/>
    </row>
    <row r="114" spans="1:31" s="10" customFormat="1" ht="21.75" customHeight="1">
      <c r="B114" s="123"/>
      <c r="D114" s="124" t="s">
        <v>1396</v>
      </c>
      <c r="E114" s="125"/>
      <c r="F114" s="125"/>
      <c r="G114" s="125"/>
      <c r="H114" s="125"/>
      <c r="I114" s="126"/>
      <c r="J114" s="127">
        <f>J569</f>
        <v>0</v>
      </c>
      <c r="L114" s="123"/>
    </row>
    <row r="115" spans="1:31" s="10" customFormat="1" ht="21.75" customHeight="1">
      <c r="B115" s="123"/>
      <c r="D115" s="124" t="s">
        <v>1393</v>
      </c>
      <c r="E115" s="125"/>
      <c r="F115" s="125"/>
      <c r="G115" s="125"/>
      <c r="H115" s="125"/>
      <c r="I115" s="126"/>
      <c r="J115" s="127">
        <f>J573</f>
        <v>0</v>
      </c>
      <c r="L115" s="123"/>
    </row>
    <row r="116" spans="1:31" s="10" customFormat="1" ht="19.899999999999999" customHeight="1">
      <c r="B116" s="123"/>
      <c r="D116" s="124" t="s">
        <v>1407</v>
      </c>
      <c r="E116" s="125"/>
      <c r="F116" s="125"/>
      <c r="G116" s="125"/>
      <c r="H116" s="125"/>
      <c r="I116" s="126"/>
      <c r="J116" s="127">
        <f>J582</f>
        <v>0</v>
      </c>
      <c r="L116" s="123"/>
    </row>
    <row r="117" spans="1:31" s="2" customFormat="1" ht="21.75" customHeight="1">
      <c r="A117" s="33"/>
      <c r="B117" s="34"/>
      <c r="C117" s="33"/>
      <c r="D117" s="33"/>
      <c r="E117" s="33"/>
      <c r="F117" s="33"/>
      <c r="G117" s="33"/>
      <c r="H117" s="33"/>
      <c r="I117" s="92"/>
      <c r="J117" s="33"/>
      <c r="K117" s="33"/>
      <c r="L117" s="93"/>
      <c r="S117" s="33"/>
      <c r="T117" s="33"/>
      <c r="U117" s="33"/>
      <c r="V117" s="33"/>
      <c r="W117" s="33"/>
      <c r="X117" s="33"/>
      <c r="Y117" s="33"/>
      <c r="Z117" s="33"/>
      <c r="AA117" s="33"/>
      <c r="AB117" s="33"/>
      <c r="AC117" s="33"/>
      <c r="AD117" s="33"/>
      <c r="AE117" s="33"/>
    </row>
    <row r="118" spans="1:31" s="2" customFormat="1" ht="6.95" customHeight="1">
      <c r="A118" s="33"/>
      <c r="B118" s="43"/>
      <c r="C118" s="44"/>
      <c r="D118" s="44"/>
      <c r="E118" s="44"/>
      <c r="F118" s="44"/>
      <c r="G118" s="44"/>
      <c r="H118" s="44"/>
      <c r="I118" s="112"/>
      <c r="J118" s="44"/>
      <c r="K118" s="44"/>
      <c r="L118" s="93"/>
      <c r="S118" s="33"/>
      <c r="T118" s="33"/>
      <c r="U118" s="33"/>
      <c r="V118" s="33"/>
      <c r="W118" s="33"/>
      <c r="X118" s="33"/>
      <c r="Y118" s="33"/>
      <c r="Z118" s="33"/>
      <c r="AA118" s="33"/>
      <c r="AB118" s="33"/>
      <c r="AC118" s="33"/>
      <c r="AD118" s="33"/>
      <c r="AE118" s="33"/>
    </row>
    <row r="122" spans="1:31" s="2" customFormat="1" ht="6.95" customHeight="1">
      <c r="A122" s="33"/>
      <c r="B122" s="45"/>
      <c r="C122" s="46"/>
      <c r="D122" s="46"/>
      <c r="E122" s="46"/>
      <c r="F122" s="46"/>
      <c r="G122" s="46"/>
      <c r="H122" s="46"/>
      <c r="I122" s="113"/>
      <c r="J122" s="46"/>
      <c r="K122" s="46"/>
      <c r="L122" s="93"/>
      <c r="S122" s="33"/>
      <c r="T122" s="33"/>
      <c r="U122" s="33"/>
      <c r="V122" s="33"/>
      <c r="W122" s="33"/>
      <c r="X122" s="33"/>
      <c r="Y122" s="33"/>
      <c r="Z122" s="33"/>
      <c r="AA122" s="33"/>
      <c r="AB122" s="33"/>
      <c r="AC122" s="33"/>
      <c r="AD122" s="33"/>
      <c r="AE122" s="33"/>
    </row>
    <row r="123" spans="1:31" s="2" customFormat="1" ht="24.95" customHeight="1">
      <c r="A123" s="33"/>
      <c r="B123" s="34"/>
      <c r="C123" s="22" t="s">
        <v>135</v>
      </c>
      <c r="D123" s="33"/>
      <c r="E123" s="33"/>
      <c r="F123" s="33"/>
      <c r="G123" s="33"/>
      <c r="H123" s="33"/>
      <c r="I123" s="92"/>
      <c r="J123" s="33"/>
      <c r="K123" s="33"/>
      <c r="L123" s="9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92"/>
      <c r="J124" s="33"/>
      <c r="K124" s="33"/>
      <c r="L124" s="93"/>
      <c r="S124" s="33"/>
      <c r="T124" s="33"/>
      <c r="U124" s="33"/>
      <c r="V124" s="33"/>
      <c r="W124" s="33"/>
      <c r="X124" s="33"/>
      <c r="Y124" s="33"/>
      <c r="Z124" s="33"/>
      <c r="AA124" s="33"/>
      <c r="AB124" s="33"/>
      <c r="AC124" s="33"/>
      <c r="AD124" s="33"/>
      <c r="AE124" s="33"/>
    </row>
    <row r="125" spans="1:31" s="2" customFormat="1" ht="12" customHeight="1">
      <c r="A125" s="33"/>
      <c r="B125" s="34"/>
      <c r="C125" s="28" t="s">
        <v>17</v>
      </c>
      <c r="D125" s="33"/>
      <c r="E125" s="33"/>
      <c r="F125" s="33"/>
      <c r="G125" s="33"/>
      <c r="H125" s="33"/>
      <c r="I125" s="92"/>
      <c r="J125" s="33"/>
      <c r="K125" s="33"/>
      <c r="L125" s="93"/>
      <c r="S125" s="33"/>
      <c r="T125" s="33"/>
      <c r="U125" s="33"/>
      <c r="V125" s="33"/>
      <c r="W125" s="33"/>
      <c r="X125" s="33"/>
      <c r="Y125" s="33"/>
      <c r="Z125" s="33"/>
      <c r="AA125" s="33"/>
      <c r="AB125" s="33"/>
      <c r="AC125" s="33"/>
      <c r="AD125" s="33"/>
      <c r="AE125" s="33"/>
    </row>
    <row r="126" spans="1:31" s="2" customFormat="1" ht="25.5" customHeight="1">
      <c r="A126" s="33"/>
      <c r="B126" s="34"/>
      <c r="C126" s="33"/>
      <c r="D126" s="33"/>
      <c r="E126" s="330" t="str">
        <f>E7</f>
        <v>Stavební úpravy 2.NP - 3.NP pavilonu A přestavba dětského oddělení na LDN - 3.část - 1.NP</v>
      </c>
      <c r="F126" s="331"/>
      <c r="G126" s="331"/>
      <c r="H126" s="331"/>
      <c r="I126" s="92"/>
      <c r="J126" s="33"/>
      <c r="K126" s="33"/>
      <c r="L126" s="93"/>
      <c r="S126" s="33"/>
      <c r="T126" s="33"/>
      <c r="U126" s="33"/>
      <c r="V126" s="33"/>
      <c r="W126" s="33"/>
      <c r="X126" s="33"/>
      <c r="Y126" s="33"/>
      <c r="Z126" s="33"/>
      <c r="AA126" s="33"/>
      <c r="AB126" s="33"/>
      <c r="AC126" s="33"/>
      <c r="AD126" s="33"/>
      <c r="AE126" s="33"/>
    </row>
    <row r="127" spans="1:31" s="2" customFormat="1" ht="12" customHeight="1">
      <c r="A127" s="33"/>
      <c r="B127" s="34"/>
      <c r="C127" s="28" t="s">
        <v>108</v>
      </c>
      <c r="D127" s="33"/>
      <c r="E127" s="33"/>
      <c r="F127" s="33"/>
      <c r="G127" s="33"/>
      <c r="H127" s="33"/>
      <c r="I127" s="92"/>
      <c r="J127" s="33"/>
      <c r="K127" s="33"/>
      <c r="L127" s="93"/>
      <c r="S127" s="33"/>
      <c r="T127" s="33"/>
      <c r="U127" s="33"/>
      <c r="V127" s="33"/>
      <c r="W127" s="33"/>
      <c r="X127" s="33"/>
      <c r="Y127" s="33"/>
      <c r="Z127" s="33"/>
      <c r="AA127" s="33"/>
      <c r="AB127" s="33"/>
      <c r="AC127" s="33"/>
      <c r="AD127" s="33"/>
      <c r="AE127" s="33"/>
    </row>
    <row r="128" spans="1:31" s="2" customFormat="1" ht="16.5" customHeight="1">
      <c r="A128" s="33"/>
      <c r="B128" s="34"/>
      <c r="C128" s="33"/>
      <c r="D128" s="33"/>
      <c r="E128" s="311" t="str">
        <f>E9</f>
        <v>03 - elektroinstalace slaboproud</v>
      </c>
      <c r="F128" s="332"/>
      <c r="G128" s="332"/>
      <c r="H128" s="332"/>
      <c r="I128" s="92"/>
      <c r="J128" s="33"/>
      <c r="K128" s="33"/>
      <c r="L128" s="9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92"/>
      <c r="J129" s="33"/>
      <c r="K129" s="33"/>
      <c r="L129" s="93"/>
      <c r="S129" s="33"/>
      <c r="T129" s="33"/>
      <c r="U129" s="33"/>
      <c r="V129" s="33"/>
      <c r="W129" s="33"/>
      <c r="X129" s="33"/>
      <c r="Y129" s="33"/>
      <c r="Z129" s="33"/>
      <c r="AA129" s="33"/>
      <c r="AB129" s="33"/>
      <c r="AC129" s="33"/>
      <c r="AD129" s="33"/>
      <c r="AE129" s="33"/>
    </row>
    <row r="130" spans="1:65" s="2" customFormat="1" ht="12" customHeight="1">
      <c r="A130" s="33"/>
      <c r="B130" s="34"/>
      <c r="C130" s="28" t="s">
        <v>22</v>
      </c>
      <c r="D130" s="33"/>
      <c r="E130" s="33"/>
      <c r="F130" s="26" t="str">
        <f>F12</f>
        <v>Jindřichův Hradec</v>
      </c>
      <c r="G130" s="33"/>
      <c r="H130" s="33"/>
      <c r="I130" s="94" t="s">
        <v>24</v>
      </c>
      <c r="J130" s="51" t="str">
        <f>IF(J12="","",J12)</f>
        <v>3. 8. 2019</v>
      </c>
      <c r="K130" s="33"/>
      <c r="L130" s="9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92"/>
      <c r="J131" s="33"/>
      <c r="K131" s="33"/>
      <c r="L131" s="93"/>
      <c r="S131" s="33"/>
      <c r="T131" s="33"/>
      <c r="U131" s="33"/>
      <c r="V131" s="33"/>
      <c r="W131" s="33"/>
      <c r="X131" s="33"/>
      <c r="Y131" s="33"/>
      <c r="Z131" s="33"/>
      <c r="AA131" s="33"/>
      <c r="AB131" s="33"/>
      <c r="AC131" s="33"/>
      <c r="AD131" s="33"/>
      <c r="AE131" s="33"/>
    </row>
    <row r="132" spans="1:65" s="2" customFormat="1" ht="27.95" customHeight="1">
      <c r="A132" s="33"/>
      <c r="B132" s="34"/>
      <c r="C132" s="28" t="s">
        <v>26</v>
      </c>
      <c r="D132" s="33"/>
      <c r="E132" s="33"/>
      <c r="F132" s="26" t="str">
        <f>E15</f>
        <v xml:space="preserve"> </v>
      </c>
      <c r="G132" s="33"/>
      <c r="H132" s="33"/>
      <c r="I132" s="94" t="s">
        <v>32</v>
      </c>
      <c r="J132" s="31" t="str">
        <f>E21</f>
        <v>ATELIER G+G s.r.o.</v>
      </c>
      <c r="K132" s="33"/>
      <c r="L132" s="93"/>
      <c r="S132" s="33"/>
      <c r="T132" s="33"/>
      <c r="U132" s="33"/>
      <c r="V132" s="33"/>
      <c r="W132" s="33"/>
      <c r="X132" s="33"/>
      <c r="Y132" s="33"/>
      <c r="Z132" s="33"/>
      <c r="AA132" s="33"/>
      <c r="AB132" s="33"/>
      <c r="AC132" s="33"/>
      <c r="AD132" s="33"/>
      <c r="AE132" s="33"/>
    </row>
    <row r="133" spans="1:65" s="2" customFormat="1" ht="15.2" customHeight="1">
      <c r="A133" s="33"/>
      <c r="B133" s="34"/>
      <c r="C133" s="28" t="s">
        <v>30</v>
      </c>
      <c r="D133" s="33"/>
      <c r="E133" s="33"/>
      <c r="F133" s="26" t="str">
        <f>IF(E18="","",E18)</f>
        <v>Vyplň údaj</v>
      </c>
      <c r="G133" s="33"/>
      <c r="H133" s="33"/>
      <c r="I133" s="94" t="s">
        <v>35</v>
      </c>
      <c r="J133" s="31" t="str">
        <f>E24</f>
        <v xml:space="preserve"> </v>
      </c>
      <c r="K133" s="33"/>
      <c r="L133" s="93"/>
      <c r="S133" s="33"/>
      <c r="T133" s="33"/>
      <c r="U133" s="33"/>
      <c r="V133" s="33"/>
      <c r="W133" s="33"/>
      <c r="X133" s="33"/>
      <c r="Y133" s="33"/>
      <c r="Z133" s="33"/>
      <c r="AA133" s="33"/>
      <c r="AB133" s="33"/>
      <c r="AC133" s="33"/>
      <c r="AD133" s="33"/>
      <c r="AE133" s="33"/>
    </row>
    <row r="134" spans="1:65" s="2" customFormat="1" ht="10.35" customHeight="1">
      <c r="A134" s="33"/>
      <c r="B134" s="34"/>
      <c r="C134" s="33"/>
      <c r="D134" s="33"/>
      <c r="E134" s="33"/>
      <c r="F134" s="33"/>
      <c r="G134" s="33"/>
      <c r="H134" s="33"/>
      <c r="I134" s="92"/>
      <c r="J134" s="33"/>
      <c r="K134" s="33"/>
      <c r="L134" s="93"/>
      <c r="S134" s="33"/>
      <c r="T134" s="33"/>
      <c r="U134" s="33"/>
      <c r="V134" s="33"/>
      <c r="W134" s="33"/>
      <c r="X134" s="33"/>
      <c r="Y134" s="33"/>
      <c r="Z134" s="33"/>
      <c r="AA134" s="33"/>
      <c r="AB134" s="33"/>
      <c r="AC134" s="33"/>
      <c r="AD134" s="33"/>
      <c r="AE134" s="33"/>
    </row>
    <row r="135" spans="1:65" s="11" customFormat="1" ht="29.25" customHeight="1">
      <c r="A135" s="128"/>
      <c r="B135" s="129"/>
      <c r="C135" s="130" t="s">
        <v>136</v>
      </c>
      <c r="D135" s="131" t="s">
        <v>57</v>
      </c>
      <c r="E135" s="131" t="s">
        <v>53</v>
      </c>
      <c r="F135" s="131" t="s">
        <v>54</v>
      </c>
      <c r="G135" s="131" t="s">
        <v>137</v>
      </c>
      <c r="H135" s="131" t="s">
        <v>138</v>
      </c>
      <c r="I135" s="132" t="s">
        <v>139</v>
      </c>
      <c r="J135" s="131" t="s">
        <v>112</v>
      </c>
      <c r="K135" s="133" t="s">
        <v>140</v>
      </c>
      <c r="L135" s="134"/>
      <c r="M135" s="58" t="s">
        <v>3</v>
      </c>
      <c r="N135" s="59" t="s">
        <v>42</v>
      </c>
      <c r="O135" s="59" t="s">
        <v>141</v>
      </c>
      <c r="P135" s="59" t="s">
        <v>142</v>
      </c>
      <c r="Q135" s="59" t="s">
        <v>143</v>
      </c>
      <c r="R135" s="59" t="s">
        <v>144</v>
      </c>
      <c r="S135" s="59" t="s">
        <v>145</v>
      </c>
      <c r="T135" s="60" t="s">
        <v>146</v>
      </c>
      <c r="U135" s="128"/>
      <c r="V135" s="128"/>
      <c r="W135" s="128"/>
      <c r="X135" s="128"/>
      <c r="Y135" s="128"/>
      <c r="Z135" s="128"/>
      <c r="AA135" s="128"/>
      <c r="AB135" s="128"/>
      <c r="AC135" s="128"/>
      <c r="AD135" s="128"/>
      <c r="AE135" s="128"/>
    </row>
    <row r="136" spans="1:65" s="2" customFormat="1" ht="22.9" customHeight="1">
      <c r="A136" s="33"/>
      <c r="B136" s="34"/>
      <c r="C136" s="65" t="s">
        <v>147</v>
      </c>
      <c r="D136" s="33"/>
      <c r="E136" s="33"/>
      <c r="F136" s="33"/>
      <c r="G136" s="33"/>
      <c r="H136" s="33"/>
      <c r="I136" s="92"/>
      <c r="J136" s="135">
        <f>BK136</f>
        <v>0</v>
      </c>
      <c r="K136" s="33"/>
      <c r="L136" s="34"/>
      <c r="M136" s="61"/>
      <c r="N136" s="52"/>
      <c r="O136" s="62"/>
      <c r="P136" s="136">
        <f>P137</f>
        <v>0</v>
      </c>
      <c r="Q136" s="62"/>
      <c r="R136" s="136">
        <f>R137</f>
        <v>0</v>
      </c>
      <c r="S136" s="62"/>
      <c r="T136" s="137">
        <f>T137</f>
        <v>0</v>
      </c>
      <c r="U136" s="33"/>
      <c r="V136" s="33"/>
      <c r="W136" s="33"/>
      <c r="X136" s="33"/>
      <c r="Y136" s="33"/>
      <c r="Z136" s="33"/>
      <c r="AA136" s="33"/>
      <c r="AB136" s="33"/>
      <c r="AC136" s="33"/>
      <c r="AD136" s="33"/>
      <c r="AE136" s="33"/>
      <c r="AT136" s="18" t="s">
        <v>71</v>
      </c>
      <c r="AU136" s="18" t="s">
        <v>113</v>
      </c>
      <c r="BK136" s="138">
        <f>BK137</f>
        <v>0</v>
      </c>
    </row>
    <row r="137" spans="1:65" s="12" customFormat="1" ht="25.9" customHeight="1">
      <c r="B137" s="139"/>
      <c r="D137" s="140" t="s">
        <v>71</v>
      </c>
      <c r="E137" s="141" t="s">
        <v>554</v>
      </c>
      <c r="F137" s="141" t="s">
        <v>555</v>
      </c>
      <c r="I137" s="142"/>
      <c r="J137" s="143">
        <f>BK137</f>
        <v>0</v>
      </c>
      <c r="L137" s="139"/>
      <c r="M137" s="144"/>
      <c r="N137" s="145"/>
      <c r="O137" s="145"/>
      <c r="P137" s="146">
        <f>P138+P582</f>
        <v>0</v>
      </c>
      <c r="Q137" s="145"/>
      <c r="R137" s="146">
        <f>R138+R582</f>
        <v>0</v>
      </c>
      <c r="S137" s="145"/>
      <c r="T137" s="147">
        <f>T138+T582</f>
        <v>0</v>
      </c>
      <c r="AR137" s="140" t="s">
        <v>82</v>
      </c>
      <c r="AT137" s="148" t="s">
        <v>71</v>
      </c>
      <c r="AU137" s="148" t="s">
        <v>72</v>
      </c>
      <c r="AY137" s="140" t="s">
        <v>150</v>
      </c>
      <c r="BK137" s="149">
        <f>BK138+BK582</f>
        <v>0</v>
      </c>
    </row>
    <row r="138" spans="1:65" s="12" customFormat="1" ht="22.9" customHeight="1">
      <c r="B138" s="139"/>
      <c r="D138" s="140" t="s">
        <v>71</v>
      </c>
      <c r="E138" s="150" t="s">
        <v>1408</v>
      </c>
      <c r="F138" s="150" t="s">
        <v>1409</v>
      </c>
      <c r="I138" s="142"/>
      <c r="J138" s="151">
        <f>BK138</f>
        <v>0</v>
      </c>
      <c r="L138" s="139"/>
      <c r="M138" s="144"/>
      <c r="N138" s="145"/>
      <c r="O138" s="145"/>
      <c r="P138" s="146">
        <f>P139+P198+P232+P308+P357+P391+P431</f>
        <v>0</v>
      </c>
      <c r="Q138" s="145"/>
      <c r="R138" s="146">
        <f>R139+R198+R232+R308+R357+R391+R431</f>
        <v>0</v>
      </c>
      <c r="S138" s="145"/>
      <c r="T138" s="147">
        <f>T139+T198+T232+T308+T357+T391+T431</f>
        <v>0</v>
      </c>
      <c r="AR138" s="140" t="s">
        <v>82</v>
      </c>
      <c r="AT138" s="148" t="s">
        <v>71</v>
      </c>
      <c r="AU138" s="148" t="s">
        <v>80</v>
      </c>
      <c r="AY138" s="140" t="s">
        <v>150</v>
      </c>
      <c r="BK138" s="149">
        <f>BK139+BK198+BK232+BK308+BK357+BK391+BK431</f>
        <v>0</v>
      </c>
    </row>
    <row r="139" spans="1:65" s="12" customFormat="1" ht="20.85" customHeight="1">
      <c r="B139" s="139"/>
      <c r="D139" s="140" t="s">
        <v>71</v>
      </c>
      <c r="E139" s="150" t="s">
        <v>1410</v>
      </c>
      <c r="F139" s="150" t="s">
        <v>1411</v>
      </c>
      <c r="I139" s="142"/>
      <c r="J139" s="151">
        <f>BK139</f>
        <v>0</v>
      </c>
      <c r="L139" s="139"/>
      <c r="M139" s="144"/>
      <c r="N139" s="145"/>
      <c r="O139" s="145"/>
      <c r="P139" s="146">
        <f>P140+P161+P174+P184+P190</f>
        <v>0</v>
      </c>
      <c r="Q139" s="145"/>
      <c r="R139" s="146">
        <f>R140+R161+R174+R184+R190</f>
        <v>0</v>
      </c>
      <c r="S139" s="145"/>
      <c r="T139" s="147">
        <f>T140+T161+T174+T184+T190</f>
        <v>0</v>
      </c>
      <c r="AR139" s="140" t="s">
        <v>82</v>
      </c>
      <c r="AT139" s="148" t="s">
        <v>71</v>
      </c>
      <c r="AU139" s="148" t="s">
        <v>82</v>
      </c>
      <c r="AY139" s="140" t="s">
        <v>150</v>
      </c>
      <c r="BK139" s="149">
        <f>BK140+BK161+BK174+BK184+BK190</f>
        <v>0</v>
      </c>
    </row>
    <row r="140" spans="1:65" s="15" customFormat="1" ht="20.85" customHeight="1">
      <c r="B140" s="201"/>
      <c r="D140" s="202" t="s">
        <v>71</v>
      </c>
      <c r="E140" s="202" t="s">
        <v>1208</v>
      </c>
      <c r="F140" s="202" t="s">
        <v>1412</v>
      </c>
      <c r="I140" s="203"/>
      <c r="J140" s="204">
        <f>BK140</f>
        <v>0</v>
      </c>
      <c r="L140" s="201"/>
      <c r="M140" s="205"/>
      <c r="N140" s="206"/>
      <c r="O140" s="206"/>
      <c r="P140" s="207">
        <f>SUM(P141:P160)</f>
        <v>0</v>
      </c>
      <c r="Q140" s="206"/>
      <c r="R140" s="207">
        <f>SUM(R141:R160)</f>
        <v>0</v>
      </c>
      <c r="S140" s="206"/>
      <c r="T140" s="208">
        <f>SUM(T141:T160)</f>
        <v>0</v>
      </c>
      <c r="AR140" s="202" t="s">
        <v>80</v>
      </c>
      <c r="AT140" s="209" t="s">
        <v>71</v>
      </c>
      <c r="AU140" s="209" t="s">
        <v>151</v>
      </c>
      <c r="AY140" s="202" t="s">
        <v>150</v>
      </c>
      <c r="BK140" s="210">
        <f>SUM(BK141:BK160)</f>
        <v>0</v>
      </c>
    </row>
    <row r="141" spans="1:65" s="2" customFormat="1" ht="16.5" customHeight="1">
      <c r="A141" s="33"/>
      <c r="B141" s="152"/>
      <c r="C141" s="153" t="s">
        <v>80</v>
      </c>
      <c r="D141" s="153" t="s">
        <v>153</v>
      </c>
      <c r="E141" s="154" t="s">
        <v>1413</v>
      </c>
      <c r="F141" s="155" t="s">
        <v>1414</v>
      </c>
      <c r="G141" s="156" t="s">
        <v>1212</v>
      </c>
      <c r="H141" s="157">
        <v>30</v>
      </c>
      <c r="I141" s="158"/>
      <c r="J141" s="159">
        <f>ROUND(I141*H141,2)</f>
        <v>0</v>
      </c>
      <c r="K141" s="155" t="s">
        <v>3</v>
      </c>
      <c r="L141" s="34"/>
      <c r="M141" s="160" t="s">
        <v>3</v>
      </c>
      <c r="N141" s="161" t="s">
        <v>43</v>
      </c>
      <c r="O141" s="54"/>
      <c r="P141" s="162">
        <f>O141*H141</f>
        <v>0</v>
      </c>
      <c r="Q141" s="162">
        <v>0</v>
      </c>
      <c r="R141" s="162">
        <f>Q141*H141</f>
        <v>0</v>
      </c>
      <c r="S141" s="162">
        <v>0</v>
      </c>
      <c r="T141" s="163">
        <f>S141*H141</f>
        <v>0</v>
      </c>
      <c r="U141" s="33"/>
      <c r="V141" s="33"/>
      <c r="W141" s="33"/>
      <c r="X141" s="33"/>
      <c r="Y141" s="33"/>
      <c r="Z141" s="33"/>
      <c r="AA141" s="33"/>
      <c r="AB141" s="33"/>
      <c r="AC141" s="33"/>
      <c r="AD141" s="33"/>
      <c r="AE141" s="33"/>
      <c r="AR141" s="164" t="s">
        <v>158</v>
      </c>
      <c r="AT141" s="164" t="s">
        <v>153</v>
      </c>
      <c r="AU141" s="164" t="s">
        <v>158</v>
      </c>
      <c r="AY141" s="18" t="s">
        <v>150</v>
      </c>
      <c r="BE141" s="165">
        <f>IF(N141="základní",J141,0)</f>
        <v>0</v>
      </c>
      <c r="BF141" s="165">
        <f>IF(N141="snížená",J141,0)</f>
        <v>0</v>
      </c>
      <c r="BG141" s="165">
        <f>IF(N141="zákl. přenesená",J141,0)</f>
        <v>0</v>
      </c>
      <c r="BH141" s="165">
        <f>IF(N141="sníž. přenesená",J141,0)</f>
        <v>0</v>
      </c>
      <c r="BI141" s="165">
        <f>IF(N141="nulová",J141,0)</f>
        <v>0</v>
      </c>
      <c r="BJ141" s="18" t="s">
        <v>80</v>
      </c>
      <c r="BK141" s="165">
        <f>ROUND(I141*H141,2)</f>
        <v>0</v>
      </c>
      <c r="BL141" s="18" t="s">
        <v>158</v>
      </c>
      <c r="BM141" s="164" t="s">
        <v>82</v>
      </c>
    </row>
    <row r="142" spans="1:65" s="2" customFormat="1" ht="19.5">
      <c r="A142" s="33"/>
      <c r="B142" s="34"/>
      <c r="C142" s="33"/>
      <c r="D142" s="166" t="s">
        <v>1231</v>
      </c>
      <c r="E142" s="33"/>
      <c r="F142" s="167" t="s">
        <v>1415</v>
      </c>
      <c r="G142" s="33"/>
      <c r="H142" s="33"/>
      <c r="I142" s="92"/>
      <c r="J142" s="33"/>
      <c r="K142" s="33"/>
      <c r="L142" s="34"/>
      <c r="M142" s="168"/>
      <c r="N142" s="169"/>
      <c r="O142" s="54"/>
      <c r="P142" s="54"/>
      <c r="Q142" s="54"/>
      <c r="R142" s="54"/>
      <c r="S142" s="54"/>
      <c r="T142" s="55"/>
      <c r="U142" s="33"/>
      <c r="V142" s="33"/>
      <c r="W142" s="33"/>
      <c r="X142" s="33"/>
      <c r="Y142" s="33"/>
      <c r="Z142" s="33"/>
      <c r="AA142" s="33"/>
      <c r="AB142" s="33"/>
      <c r="AC142" s="33"/>
      <c r="AD142" s="33"/>
      <c r="AE142" s="33"/>
      <c r="AT142" s="18" t="s">
        <v>1231</v>
      </c>
      <c r="AU142" s="18" t="s">
        <v>158</v>
      </c>
    </row>
    <row r="143" spans="1:65" s="2" customFormat="1" ht="16.5" customHeight="1">
      <c r="A143" s="33"/>
      <c r="B143" s="152"/>
      <c r="C143" s="153" t="s">
        <v>82</v>
      </c>
      <c r="D143" s="153" t="s">
        <v>153</v>
      </c>
      <c r="E143" s="154" t="s">
        <v>1416</v>
      </c>
      <c r="F143" s="155" t="s">
        <v>1417</v>
      </c>
      <c r="G143" s="156" t="s">
        <v>1212</v>
      </c>
      <c r="H143" s="157">
        <v>30</v>
      </c>
      <c r="I143" s="158"/>
      <c r="J143" s="159">
        <f>ROUND(I143*H143,2)</f>
        <v>0</v>
      </c>
      <c r="K143" s="155" t="s">
        <v>3</v>
      </c>
      <c r="L143" s="34"/>
      <c r="M143" s="160" t="s">
        <v>3</v>
      </c>
      <c r="N143" s="161" t="s">
        <v>43</v>
      </c>
      <c r="O143" s="54"/>
      <c r="P143" s="162">
        <f>O143*H143</f>
        <v>0</v>
      </c>
      <c r="Q143" s="162">
        <v>0</v>
      </c>
      <c r="R143" s="162">
        <f>Q143*H143</f>
        <v>0</v>
      </c>
      <c r="S143" s="162">
        <v>0</v>
      </c>
      <c r="T143" s="163">
        <f>S143*H143</f>
        <v>0</v>
      </c>
      <c r="U143" s="33"/>
      <c r="V143" s="33"/>
      <c r="W143" s="33"/>
      <c r="X143" s="33"/>
      <c r="Y143" s="33"/>
      <c r="Z143" s="33"/>
      <c r="AA143" s="33"/>
      <c r="AB143" s="33"/>
      <c r="AC143" s="33"/>
      <c r="AD143" s="33"/>
      <c r="AE143" s="33"/>
      <c r="AR143" s="164" t="s">
        <v>158</v>
      </c>
      <c r="AT143" s="164" t="s">
        <v>153</v>
      </c>
      <c r="AU143" s="164" t="s">
        <v>158</v>
      </c>
      <c r="AY143" s="18" t="s">
        <v>150</v>
      </c>
      <c r="BE143" s="165">
        <f>IF(N143="základní",J143,0)</f>
        <v>0</v>
      </c>
      <c r="BF143" s="165">
        <f>IF(N143="snížená",J143,0)</f>
        <v>0</v>
      </c>
      <c r="BG143" s="165">
        <f>IF(N143="zákl. přenesená",J143,0)</f>
        <v>0</v>
      </c>
      <c r="BH143" s="165">
        <f>IF(N143="sníž. přenesená",J143,0)</f>
        <v>0</v>
      </c>
      <c r="BI143" s="165">
        <f>IF(N143="nulová",J143,0)</f>
        <v>0</v>
      </c>
      <c r="BJ143" s="18" t="s">
        <v>80</v>
      </c>
      <c r="BK143" s="165">
        <f>ROUND(I143*H143,2)</f>
        <v>0</v>
      </c>
      <c r="BL143" s="18" t="s">
        <v>158</v>
      </c>
      <c r="BM143" s="164" t="s">
        <v>158</v>
      </c>
    </row>
    <row r="144" spans="1:65" s="2" customFormat="1" ht="19.5">
      <c r="A144" s="33"/>
      <c r="B144" s="34"/>
      <c r="C144" s="33"/>
      <c r="D144" s="166" t="s">
        <v>1231</v>
      </c>
      <c r="E144" s="33"/>
      <c r="F144" s="167" t="s">
        <v>1415</v>
      </c>
      <c r="G144" s="33"/>
      <c r="H144" s="33"/>
      <c r="I144" s="92"/>
      <c r="J144" s="33"/>
      <c r="K144" s="33"/>
      <c r="L144" s="34"/>
      <c r="M144" s="168"/>
      <c r="N144" s="169"/>
      <c r="O144" s="54"/>
      <c r="P144" s="54"/>
      <c r="Q144" s="54"/>
      <c r="R144" s="54"/>
      <c r="S144" s="54"/>
      <c r="T144" s="55"/>
      <c r="U144" s="33"/>
      <c r="V144" s="33"/>
      <c r="W144" s="33"/>
      <c r="X144" s="33"/>
      <c r="Y144" s="33"/>
      <c r="Z144" s="33"/>
      <c r="AA144" s="33"/>
      <c r="AB144" s="33"/>
      <c r="AC144" s="33"/>
      <c r="AD144" s="33"/>
      <c r="AE144" s="33"/>
      <c r="AT144" s="18" t="s">
        <v>1231</v>
      </c>
      <c r="AU144" s="18" t="s">
        <v>158</v>
      </c>
    </row>
    <row r="145" spans="1:65" s="2" customFormat="1" ht="16.5" customHeight="1">
      <c r="A145" s="33"/>
      <c r="B145" s="152"/>
      <c r="C145" s="153" t="s">
        <v>151</v>
      </c>
      <c r="D145" s="153" t="s">
        <v>153</v>
      </c>
      <c r="E145" s="154" t="s">
        <v>1418</v>
      </c>
      <c r="F145" s="155" t="s">
        <v>1419</v>
      </c>
      <c r="G145" s="156" t="s">
        <v>1212</v>
      </c>
      <c r="H145" s="157">
        <v>7</v>
      </c>
      <c r="I145" s="158"/>
      <c r="J145" s="159">
        <f>ROUND(I145*H145,2)</f>
        <v>0</v>
      </c>
      <c r="K145" s="155" t="s">
        <v>3</v>
      </c>
      <c r="L145" s="34"/>
      <c r="M145" s="160" t="s">
        <v>3</v>
      </c>
      <c r="N145" s="161" t="s">
        <v>43</v>
      </c>
      <c r="O145" s="54"/>
      <c r="P145" s="162">
        <f>O145*H145</f>
        <v>0</v>
      </c>
      <c r="Q145" s="162">
        <v>0</v>
      </c>
      <c r="R145" s="162">
        <f>Q145*H145</f>
        <v>0</v>
      </c>
      <c r="S145" s="162">
        <v>0</v>
      </c>
      <c r="T145" s="163">
        <f>S145*H145</f>
        <v>0</v>
      </c>
      <c r="U145" s="33"/>
      <c r="V145" s="33"/>
      <c r="W145" s="33"/>
      <c r="X145" s="33"/>
      <c r="Y145" s="33"/>
      <c r="Z145" s="33"/>
      <c r="AA145" s="33"/>
      <c r="AB145" s="33"/>
      <c r="AC145" s="33"/>
      <c r="AD145" s="33"/>
      <c r="AE145" s="33"/>
      <c r="AR145" s="164" t="s">
        <v>158</v>
      </c>
      <c r="AT145" s="164" t="s">
        <v>153</v>
      </c>
      <c r="AU145" s="164" t="s">
        <v>158</v>
      </c>
      <c r="AY145" s="18" t="s">
        <v>150</v>
      </c>
      <c r="BE145" s="165">
        <f>IF(N145="základní",J145,0)</f>
        <v>0</v>
      </c>
      <c r="BF145" s="165">
        <f>IF(N145="snížená",J145,0)</f>
        <v>0</v>
      </c>
      <c r="BG145" s="165">
        <f>IF(N145="zákl. přenesená",J145,0)</f>
        <v>0</v>
      </c>
      <c r="BH145" s="165">
        <f>IF(N145="sníž. přenesená",J145,0)</f>
        <v>0</v>
      </c>
      <c r="BI145" s="165">
        <f>IF(N145="nulová",J145,0)</f>
        <v>0</v>
      </c>
      <c r="BJ145" s="18" t="s">
        <v>80</v>
      </c>
      <c r="BK145" s="165">
        <f>ROUND(I145*H145,2)</f>
        <v>0</v>
      </c>
      <c r="BL145" s="18" t="s">
        <v>158</v>
      </c>
      <c r="BM145" s="164" t="s">
        <v>187</v>
      </c>
    </row>
    <row r="146" spans="1:65" s="2" customFormat="1" ht="19.5">
      <c r="A146" s="33"/>
      <c r="B146" s="34"/>
      <c r="C146" s="33"/>
      <c r="D146" s="166" t="s">
        <v>1231</v>
      </c>
      <c r="E146" s="33"/>
      <c r="F146" s="167" t="s">
        <v>1415</v>
      </c>
      <c r="G146" s="33"/>
      <c r="H146" s="33"/>
      <c r="I146" s="92"/>
      <c r="J146" s="33"/>
      <c r="K146" s="33"/>
      <c r="L146" s="34"/>
      <c r="M146" s="168"/>
      <c r="N146" s="169"/>
      <c r="O146" s="54"/>
      <c r="P146" s="54"/>
      <c r="Q146" s="54"/>
      <c r="R146" s="54"/>
      <c r="S146" s="54"/>
      <c r="T146" s="55"/>
      <c r="U146" s="33"/>
      <c r="V146" s="33"/>
      <c r="W146" s="33"/>
      <c r="X146" s="33"/>
      <c r="Y146" s="33"/>
      <c r="Z146" s="33"/>
      <c r="AA146" s="33"/>
      <c r="AB146" s="33"/>
      <c r="AC146" s="33"/>
      <c r="AD146" s="33"/>
      <c r="AE146" s="33"/>
      <c r="AT146" s="18" t="s">
        <v>1231</v>
      </c>
      <c r="AU146" s="18" t="s">
        <v>158</v>
      </c>
    </row>
    <row r="147" spans="1:65" s="2" customFormat="1" ht="16.5" customHeight="1">
      <c r="A147" s="33"/>
      <c r="B147" s="152"/>
      <c r="C147" s="153" t="s">
        <v>158</v>
      </c>
      <c r="D147" s="153" t="s">
        <v>153</v>
      </c>
      <c r="E147" s="154" t="s">
        <v>1420</v>
      </c>
      <c r="F147" s="155" t="s">
        <v>1421</v>
      </c>
      <c r="G147" s="156" t="s">
        <v>1212</v>
      </c>
      <c r="H147" s="157">
        <v>7</v>
      </c>
      <c r="I147" s="158"/>
      <c r="J147" s="159">
        <f>ROUND(I147*H147,2)</f>
        <v>0</v>
      </c>
      <c r="K147" s="155" t="s">
        <v>3</v>
      </c>
      <c r="L147" s="34"/>
      <c r="M147" s="160" t="s">
        <v>3</v>
      </c>
      <c r="N147" s="161" t="s">
        <v>43</v>
      </c>
      <c r="O147" s="54"/>
      <c r="P147" s="162">
        <f>O147*H147</f>
        <v>0</v>
      </c>
      <c r="Q147" s="162">
        <v>0</v>
      </c>
      <c r="R147" s="162">
        <f>Q147*H147</f>
        <v>0</v>
      </c>
      <c r="S147" s="162">
        <v>0</v>
      </c>
      <c r="T147" s="163">
        <f>S147*H147</f>
        <v>0</v>
      </c>
      <c r="U147" s="33"/>
      <c r="V147" s="33"/>
      <c r="W147" s="33"/>
      <c r="X147" s="33"/>
      <c r="Y147" s="33"/>
      <c r="Z147" s="33"/>
      <c r="AA147" s="33"/>
      <c r="AB147" s="33"/>
      <c r="AC147" s="33"/>
      <c r="AD147" s="33"/>
      <c r="AE147" s="33"/>
      <c r="AR147" s="164" t="s">
        <v>158</v>
      </c>
      <c r="AT147" s="164" t="s">
        <v>153</v>
      </c>
      <c r="AU147" s="164" t="s">
        <v>158</v>
      </c>
      <c r="AY147" s="18" t="s">
        <v>150</v>
      </c>
      <c r="BE147" s="165">
        <f>IF(N147="základní",J147,0)</f>
        <v>0</v>
      </c>
      <c r="BF147" s="165">
        <f>IF(N147="snížená",J147,0)</f>
        <v>0</v>
      </c>
      <c r="BG147" s="165">
        <f>IF(N147="zákl. přenesená",J147,0)</f>
        <v>0</v>
      </c>
      <c r="BH147" s="165">
        <f>IF(N147="sníž. přenesená",J147,0)</f>
        <v>0</v>
      </c>
      <c r="BI147" s="165">
        <f>IF(N147="nulová",J147,0)</f>
        <v>0</v>
      </c>
      <c r="BJ147" s="18" t="s">
        <v>80</v>
      </c>
      <c r="BK147" s="165">
        <f>ROUND(I147*H147,2)</f>
        <v>0</v>
      </c>
      <c r="BL147" s="18" t="s">
        <v>158</v>
      </c>
      <c r="BM147" s="164" t="s">
        <v>173</v>
      </c>
    </row>
    <row r="148" spans="1:65" s="2" customFormat="1" ht="19.5">
      <c r="A148" s="33"/>
      <c r="B148" s="34"/>
      <c r="C148" s="33"/>
      <c r="D148" s="166" t="s">
        <v>1231</v>
      </c>
      <c r="E148" s="33"/>
      <c r="F148" s="167" t="s">
        <v>1415</v>
      </c>
      <c r="G148" s="33"/>
      <c r="H148" s="33"/>
      <c r="I148" s="92"/>
      <c r="J148" s="33"/>
      <c r="K148" s="33"/>
      <c r="L148" s="34"/>
      <c r="M148" s="168"/>
      <c r="N148" s="169"/>
      <c r="O148" s="54"/>
      <c r="P148" s="54"/>
      <c r="Q148" s="54"/>
      <c r="R148" s="54"/>
      <c r="S148" s="54"/>
      <c r="T148" s="55"/>
      <c r="U148" s="33"/>
      <c r="V148" s="33"/>
      <c r="W148" s="33"/>
      <c r="X148" s="33"/>
      <c r="Y148" s="33"/>
      <c r="Z148" s="33"/>
      <c r="AA148" s="33"/>
      <c r="AB148" s="33"/>
      <c r="AC148" s="33"/>
      <c r="AD148" s="33"/>
      <c r="AE148" s="33"/>
      <c r="AT148" s="18" t="s">
        <v>1231</v>
      </c>
      <c r="AU148" s="18" t="s">
        <v>158</v>
      </c>
    </row>
    <row r="149" spans="1:65" s="2" customFormat="1" ht="16.5" customHeight="1">
      <c r="A149" s="33"/>
      <c r="B149" s="152"/>
      <c r="C149" s="153" t="s">
        <v>182</v>
      </c>
      <c r="D149" s="153" t="s">
        <v>153</v>
      </c>
      <c r="E149" s="154" t="s">
        <v>1422</v>
      </c>
      <c r="F149" s="155" t="s">
        <v>1423</v>
      </c>
      <c r="G149" s="156" t="s">
        <v>1212</v>
      </c>
      <c r="H149" s="157">
        <v>1</v>
      </c>
      <c r="I149" s="158"/>
      <c r="J149" s="159">
        <f>ROUND(I149*H149,2)</f>
        <v>0</v>
      </c>
      <c r="K149" s="155" t="s">
        <v>3</v>
      </c>
      <c r="L149" s="34"/>
      <c r="M149" s="160" t="s">
        <v>3</v>
      </c>
      <c r="N149" s="161" t="s">
        <v>43</v>
      </c>
      <c r="O149" s="54"/>
      <c r="P149" s="162">
        <f>O149*H149</f>
        <v>0</v>
      </c>
      <c r="Q149" s="162">
        <v>0</v>
      </c>
      <c r="R149" s="162">
        <f>Q149*H149</f>
        <v>0</v>
      </c>
      <c r="S149" s="162">
        <v>0</v>
      </c>
      <c r="T149" s="163">
        <f>S149*H149</f>
        <v>0</v>
      </c>
      <c r="U149" s="33"/>
      <c r="V149" s="33"/>
      <c r="W149" s="33"/>
      <c r="X149" s="33"/>
      <c r="Y149" s="33"/>
      <c r="Z149" s="33"/>
      <c r="AA149" s="33"/>
      <c r="AB149" s="33"/>
      <c r="AC149" s="33"/>
      <c r="AD149" s="33"/>
      <c r="AE149" s="33"/>
      <c r="AR149" s="164" t="s">
        <v>158</v>
      </c>
      <c r="AT149" s="164" t="s">
        <v>153</v>
      </c>
      <c r="AU149" s="164" t="s">
        <v>158</v>
      </c>
      <c r="AY149" s="18" t="s">
        <v>150</v>
      </c>
      <c r="BE149" s="165">
        <f>IF(N149="základní",J149,0)</f>
        <v>0</v>
      </c>
      <c r="BF149" s="165">
        <f>IF(N149="snížená",J149,0)</f>
        <v>0</v>
      </c>
      <c r="BG149" s="165">
        <f>IF(N149="zákl. přenesená",J149,0)</f>
        <v>0</v>
      </c>
      <c r="BH149" s="165">
        <f>IF(N149="sníž. přenesená",J149,0)</f>
        <v>0</v>
      </c>
      <c r="BI149" s="165">
        <f>IF(N149="nulová",J149,0)</f>
        <v>0</v>
      </c>
      <c r="BJ149" s="18" t="s">
        <v>80</v>
      </c>
      <c r="BK149" s="165">
        <f>ROUND(I149*H149,2)</f>
        <v>0</v>
      </c>
      <c r="BL149" s="18" t="s">
        <v>158</v>
      </c>
      <c r="BM149" s="164" t="s">
        <v>208</v>
      </c>
    </row>
    <row r="150" spans="1:65" s="2" customFormat="1" ht="19.5">
      <c r="A150" s="33"/>
      <c r="B150" s="34"/>
      <c r="C150" s="33"/>
      <c r="D150" s="166" t="s">
        <v>1231</v>
      </c>
      <c r="E150" s="33"/>
      <c r="F150" s="167" t="s">
        <v>1415</v>
      </c>
      <c r="G150" s="33"/>
      <c r="H150" s="33"/>
      <c r="I150" s="92"/>
      <c r="J150" s="33"/>
      <c r="K150" s="33"/>
      <c r="L150" s="34"/>
      <c r="M150" s="168"/>
      <c r="N150" s="169"/>
      <c r="O150" s="54"/>
      <c r="P150" s="54"/>
      <c r="Q150" s="54"/>
      <c r="R150" s="54"/>
      <c r="S150" s="54"/>
      <c r="T150" s="55"/>
      <c r="U150" s="33"/>
      <c r="V150" s="33"/>
      <c r="W150" s="33"/>
      <c r="X150" s="33"/>
      <c r="Y150" s="33"/>
      <c r="Z150" s="33"/>
      <c r="AA150" s="33"/>
      <c r="AB150" s="33"/>
      <c r="AC150" s="33"/>
      <c r="AD150" s="33"/>
      <c r="AE150" s="33"/>
      <c r="AT150" s="18" t="s">
        <v>1231</v>
      </c>
      <c r="AU150" s="18" t="s">
        <v>158</v>
      </c>
    </row>
    <row r="151" spans="1:65" s="2" customFormat="1" ht="16.5" customHeight="1">
      <c r="A151" s="33"/>
      <c r="B151" s="152"/>
      <c r="C151" s="153" t="s">
        <v>187</v>
      </c>
      <c r="D151" s="153" t="s">
        <v>153</v>
      </c>
      <c r="E151" s="154" t="s">
        <v>1424</v>
      </c>
      <c r="F151" s="155" t="s">
        <v>1425</v>
      </c>
      <c r="G151" s="156" t="s">
        <v>1212</v>
      </c>
      <c r="H151" s="157">
        <v>4</v>
      </c>
      <c r="I151" s="158"/>
      <c r="J151" s="159">
        <f>ROUND(I151*H151,2)</f>
        <v>0</v>
      </c>
      <c r="K151" s="155" t="s">
        <v>3</v>
      </c>
      <c r="L151" s="34"/>
      <c r="M151" s="160" t="s">
        <v>3</v>
      </c>
      <c r="N151" s="161" t="s">
        <v>43</v>
      </c>
      <c r="O151" s="54"/>
      <c r="P151" s="162">
        <f>O151*H151</f>
        <v>0</v>
      </c>
      <c r="Q151" s="162">
        <v>0</v>
      </c>
      <c r="R151" s="162">
        <f>Q151*H151</f>
        <v>0</v>
      </c>
      <c r="S151" s="162">
        <v>0</v>
      </c>
      <c r="T151" s="163">
        <f>S151*H151</f>
        <v>0</v>
      </c>
      <c r="U151" s="33"/>
      <c r="V151" s="33"/>
      <c r="W151" s="33"/>
      <c r="X151" s="33"/>
      <c r="Y151" s="33"/>
      <c r="Z151" s="33"/>
      <c r="AA151" s="33"/>
      <c r="AB151" s="33"/>
      <c r="AC151" s="33"/>
      <c r="AD151" s="33"/>
      <c r="AE151" s="33"/>
      <c r="AR151" s="164" t="s">
        <v>158</v>
      </c>
      <c r="AT151" s="164" t="s">
        <v>153</v>
      </c>
      <c r="AU151" s="164" t="s">
        <v>158</v>
      </c>
      <c r="AY151" s="18" t="s">
        <v>150</v>
      </c>
      <c r="BE151" s="165">
        <f>IF(N151="základní",J151,0)</f>
        <v>0</v>
      </c>
      <c r="BF151" s="165">
        <f>IF(N151="snížená",J151,0)</f>
        <v>0</v>
      </c>
      <c r="BG151" s="165">
        <f>IF(N151="zákl. přenesená",J151,0)</f>
        <v>0</v>
      </c>
      <c r="BH151" s="165">
        <f>IF(N151="sníž. přenesená",J151,0)</f>
        <v>0</v>
      </c>
      <c r="BI151" s="165">
        <f>IF(N151="nulová",J151,0)</f>
        <v>0</v>
      </c>
      <c r="BJ151" s="18" t="s">
        <v>80</v>
      </c>
      <c r="BK151" s="165">
        <f>ROUND(I151*H151,2)</f>
        <v>0</v>
      </c>
      <c r="BL151" s="18" t="s">
        <v>158</v>
      </c>
      <c r="BM151" s="164" t="s">
        <v>220</v>
      </c>
    </row>
    <row r="152" spans="1:65" s="2" customFormat="1" ht="19.5">
      <c r="A152" s="33"/>
      <c r="B152" s="34"/>
      <c r="C152" s="33"/>
      <c r="D152" s="166" t="s">
        <v>1231</v>
      </c>
      <c r="E152" s="33"/>
      <c r="F152" s="167" t="s">
        <v>1415</v>
      </c>
      <c r="G152" s="33"/>
      <c r="H152" s="33"/>
      <c r="I152" s="92"/>
      <c r="J152" s="33"/>
      <c r="K152" s="33"/>
      <c r="L152" s="34"/>
      <c r="M152" s="168"/>
      <c r="N152" s="169"/>
      <c r="O152" s="54"/>
      <c r="P152" s="54"/>
      <c r="Q152" s="54"/>
      <c r="R152" s="54"/>
      <c r="S152" s="54"/>
      <c r="T152" s="55"/>
      <c r="U152" s="33"/>
      <c r="V152" s="33"/>
      <c r="W152" s="33"/>
      <c r="X152" s="33"/>
      <c r="Y152" s="33"/>
      <c r="Z152" s="33"/>
      <c r="AA152" s="33"/>
      <c r="AB152" s="33"/>
      <c r="AC152" s="33"/>
      <c r="AD152" s="33"/>
      <c r="AE152" s="33"/>
      <c r="AT152" s="18" t="s">
        <v>1231</v>
      </c>
      <c r="AU152" s="18" t="s">
        <v>158</v>
      </c>
    </row>
    <row r="153" spans="1:65" s="2" customFormat="1" ht="24" customHeight="1">
      <c r="A153" s="33"/>
      <c r="B153" s="152"/>
      <c r="C153" s="153" t="s">
        <v>192</v>
      </c>
      <c r="D153" s="153" t="s">
        <v>153</v>
      </c>
      <c r="E153" s="154" t="s">
        <v>1426</v>
      </c>
      <c r="F153" s="155" t="s">
        <v>1427</v>
      </c>
      <c r="G153" s="156" t="s">
        <v>1212</v>
      </c>
      <c r="H153" s="157">
        <v>4</v>
      </c>
      <c r="I153" s="158"/>
      <c r="J153" s="159">
        <f>ROUND(I153*H153,2)</f>
        <v>0</v>
      </c>
      <c r="K153" s="155" t="s">
        <v>3</v>
      </c>
      <c r="L153" s="34"/>
      <c r="M153" s="160" t="s">
        <v>3</v>
      </c>
      <c r="N153" s="161" t="s">
        <v>43</v>
      </c>
      <c r="O153" s="54"/>
      <c r="P153" s="162">
        <f>O153*H153</f>
        <v>0</v>
      </c>
      <c r="Q153" s="162">
        <v>0</v>
      </c>
      <c r="R153" s="162">
        <f>Q153*H153</f>
        <v>0</v>
      </c>
      <c r="S153" s="162">
        <v>0</v>
      </c>
      <c r="T153" s="163">
        <f>S153*H153</f>
        <v>0</v>
      </c>
      <c r="U153" s="33"/>
      <c r="V153" s="33"/>
      <c r="W153" s="33"/>
      <c r="X153" s="33"/>
      <c r="Y153" s="33"/>
      <c r="Z153" s="33"/>
      <c r="AA153" s="33"/>
      <c r="AB153" s="33"/>
      <c r="AC153" s="33"/>
      <c r="AD153" s="33"/>
      <c r="AE153" s="33"/>
      <c r="AR153" s="164" t="s">
        <v>158</v>
      </c>
      <c r="AT153" s="164" t="s">
        <v>153</v>
      </c>
      <c r="AU153" s="164" t="s">
        <v>158</v>
      </c>
      <c r="AY153" s="18" t="s">
        <v>150</v>
      </c>
      <c r="BE153" s="165">
        <f>IF(N153="základní",J153,0)</f>
        <v>0</v>
      </c>
      <c r="BF153" s="165">
        <f>IF(N153="snížená",J153,0)</f>
        <v>0</v>
      </c>
      <c r="BG153" s="165">
        <f>IF(N153="zákl. přenesená",J153,0)</f>
        <v>0</v>
      </c>
      <c r="BH153" s="165">
        <f>IF(N153="sníž. přenesená",J153,0)</f>
        <v>0</v>
      </c>
      <c r="BI153" s="165">
        <f>IF(N153="nulová",J153,0)</f>
        <v>0</v>
      </c>
      <c r="BJ153" s="18" t="s">
        <v>80</v>
      </c>
      <c r="BK153" s="165">
        <f>ROUND(I153*H153,2)</f>
        <v>0</v>
      </c>
      <c r="BL153" s="18" t="s">
        <v>158</v>
      </c>
      <c r="BM153" s="164" t="s">
        <v>279</v>
      </c>
    </row>
    <row r="154" spans="1:65" s="2" customFormat="1" ht="19.5">
      <c r="A154" s="33"/>
      <c r="B154" s="34"/>
      <c r="C154" s="33"/>
      <c r="D154" s="166" t="s">
        <v>1231</v>
      </c>
      <c r="E154" s="33"/>
      <c r="F154" s="167" t="s">
        <v>1415</v>
      </c>
      <c r="G154" s="33"/>
      <c r="H154" s="33"/>
      <c r="I154" s="92"/>
      <c r="J154" s="33"/>
      <c r="K154" s="33"/>
      <c r="L154" s="34"/>
      <c r="M154" s="168"/>
      <c r="N154" s="169"/>
      <c r="O154" s="54"/>
      <c r="P154" s="54"/>
      <c r="Q154" s="54"/>
      <c r="R154" s="54"/>
      <c r="S154" s="54"/>
      <c r="T154" s="55"/>
      <c r="U154" s="33"/>
      <c r="V154" s="33"/>
      <c r="W154" s="33"/>
      <c r="X154" s="33"/>
      <c r="Y154" s="33"/>
      <c r="Z154" s="33"/>
      <c r="AA154" s="33"/>
      <c r="AB154" s="33"/>
      <c r="AC154" s="33"/>
      <c r="AD154" s="33"/>
      <c r="AE154" s="33"/>
      <c r="AT154" s="18" t="s">
        <v>1231</v>
      </c>
      <c r="AU154" s="18" t="s">
        <v>158</v>
      </c>
    </row>
    <row r="155" spans="1:65" s="2" customFormat="1" ht="16.5" customHeight="1">
      <c r="A155" s="33"/>
      <c r="B155" s="152"/>
      <c r="C155" s="153" t="s">
        <v>173</v>
      </c>
      <c r="D155" s="153" t="s">
        <v>153</v>
      </c>
      <c r="E155" s="154" t="s">
        <v>1428</v>
      </c>
      <c r="F155" s="155" t="s">
        <v>1429</v>
      </c>
      <c r="G155" s="156" t="s">
        <v>1212</v>
      </c>
      <c r="H155" s="157">
        <v>1</v>
      </c>
      <c r="I155" s="158"/>
      <c r="J155" s="159">
        <f>ROUND(I155*H155,2)</f>
        <v>0</v>
      </c>
      <c r="K155" s="155" t="s">
        <v>3</v>
      </c>
      <c r="L155" s="34"/>
      <c r="M155" s="160" t="s">
        <v>3</v>
      </c>
      <c r="N155" s="161" t="s">
        <v>43</v>
      </c>
      <c r="O155" s="54"/>
      <c r="P155" s="162">
        <f>O155*H155</f>
        <v>0</v>
      </c>
      <c r="Q155" s="162">
        <v>0</v>
      </c>
      <c r="R155" s="162">
        <f>Q155*H155</f>
        <v>0</v>
      </c>
      <c r="S155" s="162">
        <v>0</v>
      </c>
      <c r="T155" s="163">
        <f>S155*H155</f>
        <v>0</v>
      </c>
      <c r="U155" s="33"/>
      <c r="V155" s="33"/>
      <c r="W155" s="33"/>
      <c r="X155" s="33"/>
      <c r="Y155" s="33"/>
      <c r="Z155" s="33"/>
      <c r="AA155" s="33"/>
      <c r="AB155" s="33"/>
      <c r="AC155" s="33"/>
      <c r="AD155" s="33"/>
      <c r="AE155" s="33"/>
      <c r="AR155" s="164" t="s">
        <v>158</v>
      </c>
      <c r="AT155" s="164" t="s">
        <v>153</v>
      </c>
      <c r="AU155" s="164" t="s">
        <v>158</v>
      </c>
      <c r="AY155" s="18" t="s">
        <v>150</v>
      </c>
      <c r="BE155" s="165">
        <f>IF(N155="základní",J155,0)</f>
        <v>0</v>
      </c>
      <c r="BF155" s="165">
        <f>IF(N155="snížená",J155,0)</f>
        <v>0</v>
      </c>
      <c r="BG155" s="165">
        <f>IF(N155="zákl. přenesená",J155,0)</f>
        <v>0</v>
      </c>
      <c r="BH155" s="165">
        <f>IF(N155="sníž. přenesená",J155,0)</f>
        <v>0</v>
      </c>
      <c r="BI155" s="165">
        <f>IF(N155="nulová",J155,0)</f>
        <v>0</v>
      </c>
      <c r="BJ155" s="18" t="s">
        <v>80</v>
      </c>
      <c r="BK155" s="165">
        <f>ROUND(I155*H155,2)</f>
        <v>0</v>
      </c>
      <c r="BL155" s="18" t="s">
        <v>158</v>
      </c>
      <c r="BM155" s="164" t="s">
        <v>302</v>
      </c>
    </row>
    <row r="156" spans="1:65" s="2" customFormat="1" ht="19.5">
      <c r="A156" s="33"/>
      <c r="B156" s="34"/>
      <c r="C156" s="33"/>
      <c r="D156" s="166" t="s">
        <v>1231</v>
      </c>
      <c r="E156" s="33"/>
      <c r="F156" s="167" t="s">
        <v>1415</v>
      </c>
      <c r="G156" s="33"/>
      <c r="H156" s="33"/>
      <c r="I156" s="92"/>
      <c r="J156" s="33"/>
      <c r="K156" s="33"/>
      <c r="L156" s="34"/>
      <c r="M156" s="168"/>
      <c r="N156" s="169"/>
      <c r="O156" s="54"/>
      <c r="P156" s="54"/>
      <c r="Q156" s="54"/>
      <c r="R156" s="54"/>
      <c r="S156" s="54"/>
      <c r="T156" s="55"/>
      <c r="U156" s="33"/>
      <c r="V156" s="33"/>
      <c r="W156" s="33"/>
      <c r="X156" s="33"/>
      <c r="Y156" s="33"/>
      <c r="Z156" s="33"/>
      <c r="AA156" s="33"/>
      <c r="AB156" s="33"/>
      <c r="AC156" s="33"/>
      <c r="AD156" s="33"/>
      <c r="AE156" s="33"/>
      <c r="AT156" s="18" t="s">
        <v>1231</v>
      </c>
      <c r="AU156" s="18" t="s">
        <v>158</v>
      </c>
    </row>
    <row r="157" spans="1:65" s="2" customFormat="1" ht="16.5" customHeight="1">
      <c r="A157" s="33"/>
      <c r="B157" s="152"/>
      <c r="C157" s="153" t="s">
        <v>203</v>
      </c>
      <c r="D157" s="153" t="s">
        <v>153</v>
      </c>
      <c r="E157" s="154" t="s">
        <v>1430</v>
      </c>
      <c r="F157" s="155" t="s">
        <v>1431</v>
      </c>
      <c r="G157" s="156" t="s">
        <v>1212</v>
      </c>
      <c r="H157" s="157">
        <v>1</v>
      </c>
      <c r="I157" s="158"/>
      <c r="J157" s="159">
        <f>ROUND(I157*H157,2)</f>
        <v>0</v>
      </c>
      <c r="K157" s="155" t="s">
        <v>3</v>
      </c>
      <c r="L157" s="34"/>
      <c r="M157" s="160" t="s">
        <v>3</v>
      </c>
      <c r="N157" s="161" t="s">
        <v>43</v>
      </c>
      <c r="O157" s="54"/>
      <c r="P157" s="162">
        <f>O157*H157</f>
        <v>0</v>
      </c>
      <c r="Q157" s="162">
        <v>0</v>
      </c>
      <c r="R157" s="162">
        <f>Q157*H157</f>
        <v>0</v>
      </c>
      <c r="S157" s="162">
        <v>0</v>
      </c>
      <c r="T157" s="163">
        <f>S157*H157</f>
        <v>0</v>
      </c>
      <c r="U157" s="33"/>
      <c r="V157" s="33"/>
      <c r="W157" s="33"/>
      <c r="X157" s="33"/>
      <c r="Y157" s="33"/>
      <c r="Z157" s="33"/>
      <c r="AA157" s="33"/>
      <c r="AB157" s="33"/>
      <c r="AC157" s="33"/>
      <c r="AD157" s="33"/>
      <c r="AE157" s="33"/>
      <c r="AR157" s="164" t="s">
        <v>158</v>
      </c>
      <c r="AT157" s="164" t="s">
        <v>153</v>
      </c>
      <c r="AU157" s="164" t="s">
        <v>158</v>
      </c>
      <c r="AY157" s="18" t="s">
        <v>150</v>
      </c>
      <c r="BE157" s="165">
        <f>IF(N157="základní",J157,0)</f>
        <v>0</v>
      </c>
      <c r="BF157" s="165">
        <f>IF(N157="snížená",J157,0)</f>
        <v>0</v>
      </c>
      <c r="BG157" s="165">
        <f>IF(N157="zákl. přenesená",J157,0)</f>
        <v>0</v>
      </c>
      <c r="BH157" s="165">
        <f>IF(N157="sníž. přenesená",J157,0)</f>
        <v>0</v>
      </c>
      <c r="BI157" s="165">
        <f>IF(N157="nulová",J157,0)</f>
        <v>0</v>
      </c>
      <c r="BJ157" s="18" t="s">
        <v>80</v>
      </c>
      <c r="BK157" s="165">
        <f>ROUND(I157*H157,2)</f>
        <v>0</v>
      </c>
      <c r="BL157" s="18" t="s">
        <v>158</v>
      </c>
      <c r="BM157" s="164" t="s">
        <v>313</v>
      </c>
    </row>
    <row r="158" spans="1:65" s="2" customFormat="1" ht="19.5">
      <c r="A158" s="33"/>
      <c r="B158" s="34"/>
      <c r="C158" s="33"/>
      <c r="D158" s="166" t="s">
        <v>1231</v>
      </c>
      <c r="E158" s="33"/>
      <c r="F158" s="167" t="s">
        <v>1415</v>
      </c>
      <c r="G158" s="33"/>
      <c r="H158" s="33"/>
      <c r="I158" s="92"/>
      <c r="J158" s="33"/>
      <c r="K158" s="33"/>
      <c r="L158" s="34"/>
      <c r="M158" s="168"/>
      <c r="N158" s="169"/>
      <c r="O158" s="54"/>
      <c r="P158" s="54"/>
      <c r="Q158" s="54"/>
      <c r="R158" s="54"/>
      <c r="S158" s="54"/>
      <c r="T158" s="55"/>
      <c r="U158" s="33"/>
      <c r="V158" s="33"/>
      <c r="W158" s="33"/>
      <c r="X158" s="33"/>
      <c r="Y158" s="33"/>
      <c r="Z158" s="33"/>
      <c r="AA158" s="33"/>
      <c r="AB158" s="33"/>
      <c r="AC158" s="33"/>
      <c r="AD158" s="33"/>
      <c r="AE158" s="33"/>
      <c r="AT158" s="18" t="s">
        <v>1231</v>
      </c>
      <c r="AU158" s="18" t="s">
        <v>158</v>
      </c>
    </row>
    <row r="159" spans="1:65" s="2" customFormat="1" ht="16.5" customHeight="1">
      <c r="A159" s="33"/>
      <c r="B159" s="152"/>
      <c r="C159" s="153" t="s">
        <v>208</v>
      </c>
      <c r="D159" s="153" t="s">
        <v>153</v>
      </c>
      <c r="E159" s="154" t="s">
        <v>1432</v>
      </c>
      <c r="F159" s="155" t="s">
        <v>1433</v>
      </c>
      <c r="G159" s="156" t="s">
        <v>1212</v>
      </c>
      <c r="H159" s="157">
        <v>1</v>
      </c>
      <c r="I159" s="158"/>
      <c r="J159" s="159">
        <f>ROUND(I159*H159,2)</f>
        <v>0</v>
      </c>
      <c r="K159" s="155" t="s">
        <v>3</v>
      </c>
      <c r="L159" s="34"/>
      <c r="M159" s="160" t="s">
        <v>3</v>
      </c>
      <c r="N159" s="161" t="s">
        <v>43</v>
      </c>
      <c r="O159" s="54"/>
      <c r="P159" s="162">
        <f>O159*H159</f>
        <v>0</v>
      </c>
      <c r="Q159" s="162">
        <v>0</v>
      </c>
      <c r="R159" s="162">
        <f>Q159*H159</f>
        <v>0</v>
      </c>
      <c r="S159" s="162">
        <v>0</v>
      </c>
      <c r="T159" s="163">
        <f>S159*H159</f>
        <v>0</v>
      </c>
      <c r="U159" s="33"/>
      <c r="V159" s="33"/>
      <c r="W159" s="33"/>
      <c r="X159" s="33"/>
      <c r="Y159" s="33"/>
      <c r="Z159" s="33"/>
      <c r="AA159" s="33"/>
      <c r="AB159" s="33"/>
      <c r="AC159" s="33"/>
      <c r="AD159" s="33"/>
      <c r="AE159" s="33"/>
      <c r="AR159" s="164" t="s">
        <v>158</v>
      </c>
      <c r="AT159" s="164" t="s">
        <v>153</v>
      </c>
      <c r="AU159" s="164" t="s">
        <v>158</v>
      </c>
      <c r="AY159" s="18" t="s">
        <v>150</v>
      </c>
      <c r="BE159" s="165">
        <f>IF(N159="základní",J159,0)</f>
        <v>0</v>
      </c>
      <c r="BF159" s="165">
        <f>IF(N159="snížená",J159,0)</f>
        <v>0</v>
      </c>
      <c r="BG159" s="165">
        <f>IF(N159="zákl. přenesená",J159,0)</f>
        <v>0</v>
      </c>
      <c r="BH159" s="165">
        <f>IF(N159="sníž. přenesená",J159,0)</f>
        <v>0</v>
      </c>
      <c r="BI159" s="165">
        <f>IF(N159="nulová",J159,0)</f>
        <v>0</v>
      </c>
      <c r="BJ159" s="18" t="s">
        <v>80</v>
      </c>
      <c r="BK159" s="165">
        <f>ROUND(I159*H159,2)</f>
        <v>0</v>
      </c>
      <c r="BL159" s="18" t="s">
        <v>158</v>
      </c>
      <c r="BM159" s="164" t="s">
        <v>345</v>
      </c>
    </row>
    <row r="160" spans="1:65" s="2" customFormat="1" ht="19.5">
      <c r="A160" s="33"/>
      <c r="B160" s="34"/>
      <c r="C160" s="33"/>
      <c r="D160" s="166" t="s">
        <v>1231</v>
      </c>
      <c r="E160" s="33"/>
      <c r="F160" s="167" t="s">
        <v>1415</v>
      </c>
      <c r="G160" s="33"/>
      <c r="H160" s="33"/>
      <c r="I160" s="92"/>
      <c r="J160" s="33"/>
      <c r="K160" s="33"/>
      <c r="L160" s="34"/>
      <c r="M160" s="168"/>
      <c r="N160" s="169"/>
      <c r="O160" s="54"/>
      <c r="P160" s="54"/>
      <c r="Q160" s="54"/>
      <c r="R160" s="54"/>
      <c r="S160" s="54"/>
      <c r="T160" s="55"/>
      <c r="U160" s="33"/>
      <c r="V160" s="33"/>
      <c r="W160" s="33"/>
      <c r="X160" s="33"/>
      <c r="Y160" s="33"/>
      <c r="Z160" s="33"/>
      <c r="AA160" s="33"/>
      <c r="AB160" s="33"/>
      <c r="AC160" s="33"/>
      <c r="AD160" s="33"/>
      <c r="AE160" s="33"/>
      <c r="AT160" s="18" t="s">
        <v>1231</v>
      </c>
      <c r="AU160" s="18" t="s">
        <v>158</v>
      </c>
    </row>
    <row r="161" spans="1:65" s="15" customFormat="1" ht="20.85" customHeight="1">
      <c r="B161" s="201"/>
      <c r="D161" s="202" t="s">
        <v>71</v>
      </c>
      <c r="E161" s="202" t="s">
        <v>1233</v>
      </c>
      <c r="F161" s="202" t="s">
        <v>1434</v>
      </c>
      <c r="I161" s="203"/>
      <c r="J161" s="204">
        <f>BK161</f>
        <v>0</v>
      </c>
      <c r="L161" s="201"/>
      <c r="M161" s="205"/>
      <c r="N161" s="206"/>
      <c r="O161" s="206"/>
      <c r="P161" s="207">
        <f>SUM(P162:P173)</f>
        <v>0</v>
      </c>
      <c r="Q161" s="206"/>
      <c r="R161" s="207">
        <f>SUM(R162:R173)</f>
        <v>0</v>
      </c>
      <c r="S161" s="206"/>
      <c r="T161" s="208">
        <f>SUM(T162:T173)</f>
        <v>0</v>
      </c>
      <c r="AR161" s="202" t="s">
        <v>80</v>
      </c>
      <c r="AT161" s="209" t="s">
        <v>71</v>
      </c>
      <c r="AU161" s="209" t="s">
        <v>151</v>
      </c>
      <c r="AY161" s="202" t="s">
        <v>150</v>
      </c>
      <c r="BK161" s="210">
        <f>SUM(BK162:BK173)</f>
        <v>0</v>
      </c>
    </row>
    <row r="162" spans="1:65" s="2" customFormat="1" ht="16.5" customHeight="1">
      <c r="A162" s="33"/>
      <c r="B162" s="152"/>
      <c r="C162" s="153" t="s">
        <v>213</v>
      </c>
      <c r="D162" s="153" t="s">
        <v>153</v>
      </c>
      <c r="E162" s="154" t="s">
        <v>1435</v>
      </c>
      <c r="F162" s="155" t="s">
        <v>1436</v>
      </c>
      <c r="G162" s="156" t="s">
        <v>1437</v>
      </c>
      <c r="H162" s="157">
        <v>1</v>
      </c>
      <c r="I162" s="158"/>
      <c r="J162" s="159">
        <f t="shared" ref="J162:J173" si="0">ROUND(I162*H162,2)</f>
        <v>0</v>
      </c>
      <c r="K162" s="155" t="s">
        <v>3</v>
      </c>
      <c r="L162" s="34"/>
      <c r="M162" s="160" t="s">
        <v>3</v>
      </c>
      <c r="N162" s="161" t="s">
        <v>43</v>
      </c>
      <c r="O162" s="54"/>
      <c r="P162" s="162">
        <f t="shared" ref="P162:P173" si="1">O162*H162</f>
        <v>0</v>
      </c>
      <c r="Q162" s="162">
        <v>0</v>
      </c>
      <c r="R162" s="162">
        <f t="shared" ref="R162:R173" si="2">Q162*H162</f>
        <v>0</v>
      </c>
      <c r="S162" s="162">
        <v>0</v>
      </c>
      <c r="T162" s="163">
        <f t="shared" ref="T162:T173" si="3">S162*H162</f>
        <v>0</v>
      </c>
      <c r="U162" s="33"/>
      <c r="V162" s="33"/>
      <c r="W162" s="33"/>
      <c r="X162" s="33"/>
      <c r="Y162" s="33"/>
      <c r="Z162" s="33"/>
      <c r="AA162" s="33"/>
      <c r="AB162" s="33"/>
      <c r="AC162" s="33"/>
      <c r="AD162" s="33"/>
      <c r="AE162" s="33"/>
      <c r="AR162" s="164" t="s">
        <v>158</v>
      </c>
      <c r="AT162" s="164" t="s">
        <v>153</v>
      </c>
      <c r="AU162" s="164" t="s">
        <v>158</v>
      </c>
      <c r="AY162" s="18" t="s">
        <v>150</v>
      </c>
      <c r="BE162" s="165">
        <f t="shared" ref="BE162:BE173" si="4">IF(N162="základní",J162,0)</f>
        <v>0</v>
      </c>
      <c r="BF162" s="165">
        <f t="shared" ref="BF162:BF173" si="5">IF(N162="snížená",J162,0)</f>
        <v>0</v>
      </c>
      <c r="BG162" s="165">
        <f t="shared" ref="BG162:BG173" si="6">IF(N162="zákl. přenesená",J162,0)</f>
        <v>0</v>
      </c>
      <c r="BH162" s="165">
        <f t="shared" ref="BH162:BH173" si="7">IF(N162="sníž. přenesená",J162,0)</f>
        <v>0</v>
      </c>
      <c r="BI162" s="165">
        <f t="shared" ref="BI162:BI173" si="8">IF(N162="nulová",J162,0)</f>
        <v>0</v>
      </c>
      <c r="BJ162" s="18" t="s">
        <v>80</v>
      </c>
      <c r="BK162" s="165">
        <f t="shared" ref="BK162:BK173" si="9">ROUND(I162*H162,2)</f>
        <v>0</v>
      </c>
      <c r="BL162" s="18" t="s">
        <v>158</v>
      </c>
      <c r="BM162" s="164" t="s">
        <v>354</v>
      </c>
    </row>
    <row r="163" spans="1:65" s="2" customFormat="1" ht="16.5" customHeight="1">
      <c r="A163" s="33"/>
      <c r="B163" s="152"/>
      <c r="C163" s="153" t="s">
        <v>220</v>
      </c>
      <c r="D163" s="153" t="s">
        <v>153</v>
      </c>
      <c r="E163" s="154" t="s">
        <v>1438</v>
      </c>
      <c r="F163" s="155" t="s">
        <v>1439</v>
      </c>
      <c r="G163" s="156" t="s">
        <v>1440</v>
      </c>
      <c r="H163" s="157">
        <v>1</v>
      </c>
      <c r="I163" s="158"/>
      <c r="J163" s="159">
        <f t="shared" si="0"/>
        <v>0</v>
      </c>
      <c r="K163" s="155" t="s">
        <v>3</v>
      </c>
      <c r="L163" s="34"/>
      <c r="M163" s="160" t="s">
        <v>3</v>
      </c>
      <c r="N163" s="161" t="s">
        <v>43</v>
      </c>
      <c r="O163" s="54"/>
      <c r="P163" s="162">
        <f t="shared" si="1"/>
        <v>0</v>
      </c>
      <c r="Q163" s="162">
        <v>0</v>
      </c>
      <c r="R163" s="162">
        <f t="shared" si="2"/>
        <v>0</v>
      </c>
      <c r="S163" s="162">
        <v>0</v>
      </c>
      <c r="T163" s="163">
        <f t="shared" si="3"/>
        <v>0</v>
      </c>
      <c r="U163" s="33"/>
      <c r="V163" s="33"/>
      <c r="W163" s="33"/>
      <c r="X163" s="33"/>
      <c r="Y163" s="33"/>
      <c r="Z163" s="33"/>
      <c r="AA163" s="33"/>
      <c r="AB163" s="33"/>
      <c r="AC163" s="33"/>
      <c r="AD163" s="33"/>
      <c r="AE163" s="33"/>
      <c r="AR163" s="164" t="s">
        <v>158</v>
      </c>
      <c r="AT163" s="164" t="s">
        <v>153</v>
      </c>
      <c r="AU163" s="164" t="s">
        <v>158</v>
      </c>
      <c r="AY163" s="18" t="s">
        <v>150</v>
      </c>
      <c r="BE163" s="165">
        <f t="shared" si="4"/>
        <v>0</v>
      </c>
      <c r="BF163" s="165">
        <f t="shared" si="5"/>
        <v>0</v>
      </c>
      <c r="BG163" s="165">
        <f t="shared" si="6"/>
        <v>0</v>
      </c>
      <c r="BH163" s="165">
        <f t="shared" si="7"/>
        <v>0</v>
      </c>
      <c r="BI163" s="165">
        <f t="shared" si="8"/>
        <v>0</v>
      </c>
      <c r="BJ163" s="18" t="s">
        <v>80</v>
      </c>
      <c r="BK163" s="165">
        <f t="shared" si="9"/>
        <v>0</v>
      </c>
      <c r="BL163" s="18" t="s">
        <v>158</v>
      </c>
      <c r="BM163" s="164" t="s">
        <v>365</v>
      </c>
    </row>
    <row r="164" spans="1:65" s="2" customFormat="1" ht="16.5" customHeight="1">
      <c r="A164" s="33"/>
      <c r="B164" s="152"/>
      <c r="C164" s="153" t="s">
        <v>224</v>
      </c>
      <c r="D164" s="153" t="s">
        <v>153</v>
      </c>
      <c r="E164" s="154" t="s">
        <v>1441</v>
      </c>
      <c r="F164" s="155" t="s">
        <v>1442</v>
      </c>
      <c r="G164" s="156" t="s">
        <v>1212</v>
      </c>
      <c r="H164" s="157">
        <v>30</v>
      </c>
      <c r="I164" s="158"/>
      <c r="J164" s="159">
        <f t="shared" si="0"/>
        <v>0</v>
      </c>
      <c r="K164" s="155" t="s">
        <v>3</v>
      </c>
      <c r="L164" s="34"/>
      <c r="M164" s="160" t="s">
        <v>3</v>
      </c>
      <c r="N164" s="161" t="s">
        <v>43</v>
      </c>
      <c r="O164" s="54"/>
      <c r="P164" s="162">
        <f t="shared" si="1"/>
        <v>0</v>
      </c>
      <c r="Q164" s="162">
        <v>0</v>
      </c>
      <c r="R164" s="162">
        <f t="shared" si="2"/>
        <v>0</v>
      </c>
      <c r="S164" s="162">
        <v>0</v>
      </c>
      <c r="T164" s="163">
        <f t="shared" si="3"/>
        <v>0</v>
      </c>
      <c r="U164" s="33"/>
      <c r="V164" s="33"/>
      <c r="W164" s="33"/>
      <c r="X164" s="33"/>
      <c r="Y164" s="33"/>
      <c r="Z164" s="33"/>
      <c r="AA164" s="33"/>
      <c r="AB164" s="33"/>
      <c r="AC164" s="33"/>
      <c r="AD164" s="33"/>
      <c r="AE164" s="33"/>
      <c r="AR164" s="164" t="s">
        <v>158</v>
      </c>
      <c r="AT164" s="164" t="s">
        <v>153</v>
      </c>
      <c r="AU164" s="164" t="s">
        <v>158</v>
      </c>
      <c r="AY164" s="18" t="s">
        <v>150</v>
      </c>
      <c r="BE164" s="165">
        <f t="shared" si="4"/>
        <v>0</v>
      </c>
      <c r="BF164" s="165">
        <f t="shared" si="5"/>
        <v>0</v>
      </c>
      <c r="BG164" s="165">
        <f t="shared" si="6"/>
        <v>0</v>
      </c>
      <c r="BH164" s="165">
        <f t="shared" si="7"/>
        <v>0</v>
      </c>
      <c r="BI164" s="165">
        <f t="shared" si="8"/>
        <v>0</v>
      </c>
      <c r="BJ164" s="18" t="s">
        <v>80</v>
      </c>
      <c r="BK164" s="165">
        <f t="shared" si="9"/>
        <v>0</v>
      </c>
      <c r="BL164" s="18" t="s">
        <v>158</v>
      </c>
      <c r="BM164" s="164" t="s">
        <v>377</v>
      </c>
    </row>
    <row r="165" spans="1:65" s="2" customFormat="1" ht="16.5" customHeight="1">
      <c r="A165" s="33"/>
      <c r="B165" s="152"/>
      <c r="C165" s="153" t="s">
        <v>279</v>
      </c>
      <c r="D165" s="153" t="s">
        <v>153</v>
      </c>
      <c r="E165" s="154" t="s">
        <v>1443</v>
      </c>
      <c r="F165" s="155" t="s">
        <v>1444</v>
      </c>
      <c r="G165" s="156" t="s">
        <v>1212</v>
      </c>
      <c r="H165" s="157">
        <v>30</v>
      </c>
      <c r="I165" s="158"/>
      <c r="J165" s="159">
        <f t="shared" si="0"/>
        <v>0</v>
      </c>
      <c r="K165" s="155" t="s">
        <v>3</v>
      </c>
      <c r="L165" s="34"/>
      <c r="M165" s="160" t="s">
        <v>3</v>
      </c>
      <c r="N165" s="161" t="s">
        <v>43</v>
      </c>
      <c r="O165" s="54"/>
      <c r="P165" s="162">
        <f t="shared" si="1"/>
        <v>0</v>
      </c>
      <c r="Q165" s="162">
        <v>0</v>
      </c>
      <c r="R165" s="162">
        <f t="shared" si="2"/>
        <v>0</v>
      </c>
      <c r="S165" s="162">
        <v>0</v>
      </c>
      <c r="T165" s="163">
        <f t="shared" si="3"/>
        <v>0</v>
      </c>
      <c r="U165" s="33"/>
      <c r="V165" s="33"/>
      <c r="W165" s="33"/>
      <c r="X165" s="33"/>
      <c r="Y165" s="33"/>
      <c r="Z165" s="33"/>
      <c r="AA165" s="33"/>
      <c r="AB165" s="33"/>
      <c r="AC165" s="33"/>
      <c r="AD165" s="33"/>
      <c r="AE165" s="33"/>
      <c r="AR165" s="164" t="s">
        <v>158</v>
      </c>
      <c r="AT165" s="164" t="s">
        <v>153</v>
      </c>
      <c r="AU165" s="164" t="s">
        <v>158</v>
      </c>
      <c r="AY165" s="18" t="s">
        <v>150</v>
      </c>
      <c r="BE165" s="165">
        <f t="shared" si="4"/>
        <v>0</v>
      </c>
      <c r="BF165" s="165">
        <f t="shared" si="5"/>
        <v>0</v>
      </c>
      <c r="BG165" s="165">
        <f t="shared" si="6"/>
        <v>0</v>
      </c>
      <c r="BH165" s="165">
        <f t="shared" si="7"/>
        <v>0</v>
      </c>
      <c r="BI165" s="165">
        <f t="shared" si="8"/>
        <v>0</v>
      </c>
      <c r="BJ165" s="18" t="s">
        <v>80</v>
      </c>
      <c r="BK165" s="165">
        <f t="shared" si="9"/>
        <v>0</v>
      </c>
      <c r="BL165" s="18" t="s">
        <v>158</v>
      </c>
      <c r="BM165" s="164" t="s">
        <v>390</v>
      </c>
    </row>
    <row r="166" spans="1:65" s="2" customFormat="1" ht="16.5" customHeight="1">
      <c r="A166" s="33"/>
      <c r="B166" s="152"/>
      <c r="C166" s="153" t="s">
        <v>9</v>
      </c>
      <c r="D166" s="153" t="s">
        <v>153</v>
      </c>
      <c r="E166" s="154" t="s">
        <v>1445</v>
      </c>
      <c r="F166" s="155" t="s">
        <v>1446</v>
      </c>
      <c r="G166" s="156" t="s">
        <v>1212</v>
      </c>
      <c r="H166" s="157">
        <v>30</v>
      </c>
      <c r="I166" s="158"/>
      <c r="J166" s="159">
        <f t="shared" si="0"/>
        <v>0</v>
      </c>
      <c r="K166" s="155" t="s">
        <v>3</v>
      </c>
      <c r="L166" s="34"/>
      <c r="M166" s="160" t="s">
        <v>3</v>
      </c>
      <c r="N166" s="161" t="s">
        <v>43</v>
      </c>
      <c r="O166" s="54"/>
      <c r="P166" s="162">
        <f t="shared" si="1"/>
        <v>0</v>
      </c>
      <c r="Q166" s="162">
        <v>0</v>
      </c>
      <c r="R166" s="162">
        <f t="shared" si="2"/>
        <v>0</v>
      </c>
      <c r="S166" s="162">
        <v>0</v>
      </c>
      <c r="T166" s="163">
        <f t="shared" si="3"/>
        <v>0</v>
      </c>
      <c r="U166" s="33"/>
      <c r="V166" s="33"/>
      <c r="W166" s="33"/>
      <c r="X166" s="33"/>
      <c r="Y166" s="33"/>
      <c r="Z166" s="33"/>
      <c r="AA166" s="33"/>
      <c r="AB166" s="33"/>
      <c r="AC166" s="33"/>
      <c r="AD166" s="33"/>
      <c r="AE166" s="33"/>
      <c r="AR166" s="164" t="s">
        <v>158</v>
      </c>
      <c r="AT166" s="164" t="s">
        <v>153</v>
      </c>
      <c r="AU166" s="164" t="s">
        <v>158</v>
      </c>
      <c r="AY166" s="18" t="s">
        <v>150</v>
      </c>
      <c r="BE166" s="165">
        <f t="shared" si="4"/>
        <v>0</v>
      </c>
      <c r="BF166" s="165">
        <f t="shared" si="5"/>
        <v>0</v>
      </c>
      <c r="BG166" s="165">
        <f t="shared" si="6"/>
        <v>0</v>
      </c>
      <c r="BH166" s="165">
        <f t="shared" si="7"/>
        <v>0</v>
      </c>
      <c r="BI166" s="165">
        <f t="shared" si="8"/>
        <v>0</v>
      </c>
      <c r="BJ166" s="18" t="s">
        <v>80</v>
      </c>
      <c r="BK166" s="165">
        <f t="shared" si="9"/>
        <v>0</v>
      </c>
      <c r="BL166" s="18" t="s">
        <v>158</v>
      </c>
      <c r="BM166" s="164" t="s">
        <v>399</v>
      </c>
    </row>
    <row r="167" spans="1:65" s="2" customFormat="1" ht="16.5" customHeight="1">
      <c r="A167" s="33"/>
      <c r="B167" s="152"/>
      <c r="C167" s="153" t="s">
        <v>302</v>
      </c>
      <c r="D167" s="153" t="s">
        <v>153</v>
      </c>
      <c r="E167" s="154" t="s">
        <v>1447</v>
      </c>
      <c r="F167" s="155" t="s">
        <v>1448</v>
      </c>
      <c r="G167" s="156" t="s">
        <v>1212</v>
      </c>
      <c r="H167" s="157">
        <v>7</v>
      </c>
      <c r="I167" s="158"/>
      <c r="J167" s="159">
        <f t="shared" si="0"/>
        <v>0</v>
      </c>
      <c r="K167" s="155" t="s">
        <v>3</v>
      </c>
      <c r="L167" s="34"/>
      <c r="M167" s="160" t="s">
        <v>3</v>
      </c>
      <c r="N167" s="161" t="s">
        <v>43</v>
      </c>
      <c r="O167" s="54"/>
      <c r="P167" s="162">
        <f t="shared" si="1"/>
        <v>0</v>
      </c>
      <c r="Q167" s="162">
        <v>0</v>
      </c>
      <c r="R167" s="162">
        <f t="shared" si="2"/>
        <v>0</v>
      </c>
      <c r="S167" s="162">
        <v>0</v>
      </c>
      <c r="T167" s="163">
        <f t="shared" si="3"/>
        <v>0</v>
      </c>
      <c r="U167" s="33"/>
      <c r="V167" s="33"/>
      <c r="W167" s="33"/>
      <c r="X167" s="33"/>
      <c r="Y167" s="33"/>
      <c r="Z167" s="33"/>
      <c r="AA167" s="33"/>
      <c r="AB167" s="33"/>
      <c r="AC167" s="33"/>
      <c r="AD167" s="33"/>
      <c r="AE167" s="33"/>
      <c r="AR167" s="164" t="s">
        <v>158</v>
      </c>
      <c r="AT167" s="164" t="s">
        <v>153</v>
      </c>
      <c r="AU167" s="164" t="s">
        <v>158</v>
      </c>
      <c r="AY167" s="18" t="s">
        <v>150</v>
      </c>
      <c r="BE167" s="165">
        <f t="shared" si="4"/>
        <v>0</v>
      </c>
      <c r="BF167" s="165">
        <f t="shared" si="5"/>
        <v>0</v>
      </c>
      <c r="BG167" s="165">
        <f t="shared" si="6"/>
        <v>0</v>
      </c>
      <c r="BH167" s="165">
        <f t="shared" si="7"/>
        <v>0</v>
      </c>
      <c r="BI167" s="165">
        <f t="shared" si="8"/>
        <v>0</v>
      </c>
      <c r="BJ167" s="18" t="s">
        <v>80</v>
      </c>
      <c r="BK167" s="165">
        <f t="shared" si="9"/>
        <v>0</v>
      </c>
      <c r="BL167" s="18" t="s">
        <v>158</v>
      </c>
      <c r="BM167" s="164" t="s">
        <v>409</v>
      </c>
    </row>
    <row r="168" spans="1:65" s="2" customFormat="1" ht="16.5" customHeight="1">
      <c r="A168" s="33"/>
      <c r="B168" s="152"/>
      <c r="C168" s="153" t="s">
        <v>308</v>
      </c>
      <c r="D168" s="153" t="s">
        <v>153</v>
      </c>
      <c r="E168" s="154" t="s">
        <v>1445</v>
      </c>
      <c r="F168" s="155" t="s">
        <v>1446</v>
      </c>
      <c r="G168" s="156" t="s">
        <v>1212</v>
      </c>
      <c r="H168" s="157">
        <v>7</v>
      </c>
      <c r="I168" s="158"/>
      <c r="J168" s="159">
        <f t="shared" si="0"/>
        <v>0</v>
      </c>
      <c r="K168" s="155" t="s">
        <v>3</v>
      </c>
      <c r="L168" s="34"/>
      <c r="M168" s="160" t="s">
        <v>3</v>
      </c>
      <c r="N168" s="161" t="s">
        <v>43</v>
      </c>
      <c r="O168" s="54"/>
      <c r="P168" s="162">
        <f t="shared" si="1"/>
        <v>0</v>
      </c>
      <c r="Q168" s="162">
        <v>0</v>
      </c>
      <c r="R168" s="162">
        <f t="shared" si="2"/>
        <v>0</v>
      </c>
      <c r="S168" s="162">
        <v>0</v>
      </c>
      <c r="T168" s="163">
        <f t="shared" si="3"/>
        <v>0</v>
      </c>
      <c r="U168" s="33"/>
      <c r="V168" s="33"/>
      <c r="W168" s="33"/>
      <c r="X168" s="33"/>
      <c r="Y168" s="33"/>
      <c r="Z168" s="33"/>
      <c r="AA168" s="33"/>
      <c r="AB168" s="33"/>
      <c r="AC168" s="33"/>
      <c r="AD168" s="33"/>
      <c r="AE168" s="33"/>
      <c r="AR168" s="164" t="s">
        <v>158</v>
      </c>
      <c r="AT168" s="164" t="s">
        <v>153</v>
      </c>
      <c r="AU168" s="164" t="s">
        <v>158</v>
      </c>
      <c r="AY168" s="18" t="s">
        <v>150</v>
      </c>
      <c r="BE168" s="165">
        <f t="shared" si="4"/>
        <v>0</v>
      </c>
      <c r="BF168" s="165">
        <f t="shared" si="5"/>
        <v>0</v>
      </c>
      <c r="BG168" s="165">
        <f t="shared" si="6"/>
        <v>0</v>
      </c>
      <c r="BH168" s="165">
        <f t="shared" si="7"/>
        <v>0</v>
      </c>
      <c r="BI168" s="165">
        <f t="shared" si="8"/>
        <v>0</v>
      </c>
      <c r="BJ168" s="18" t="s">
        <v>80</v>
      </c>
      <c r="BK168" s="165">
        <f t="shared" si="9"/>
        <v>0</v>
      </c>
      <c r="BL168" s="18" t="s">
        <v>158</v>
      </c>
      <c r="BM168" s="164" t="s">
        <v>420</v>
      </c>
    </row>
    <row r="169" spans="1:65" s="2" customFormat="1" ht="16.5" customHeight="1">
      <c r="A169" s="33"/>
      <c r="B169" s="152"/>
      <c r="C169" s="153" t="s">
        <v>313</v>
      </c>
      <c r="D169" s="153" t="s">
        <v>153</v>
      </c>
      <c r="E169" s="154" t="s">
        <v>1449</v>
      </c>
      <c r="F169" s="155" t="s">
        <v>1450</v>
      </c>
      <c r="G169" s="156" t="s">
        <v>1212</v>
      </c>
      <c r="H169" s="157">
        <v>1</v>
      </c>
      <c r="I169" s="158"/>
      <c r="J169" s="159">
        <f t="shared" si="0"/>
        <v>0</v>
      </c>
      <c r="K169" s="155" t="s">
        <v>3</v>
      </c>
      <c r="L169" s="34"/>
      <c r="M169" s="160" t="s">
        <v>3</v>
      </c>
      <c r="N169" s="161" t="s">
        <v>43</v>
      </c>
      <c r="O169" s="54"/>
      <c r="P169" s="162">
        <f t="shared" si="1"/>
        <v>0</v>
      </c>
      <c r="Q169" s="162">
        <v>0</v>
      </c>
      <c r="R169" s="162">
        <f t="shared" si="2"/>
        <v>0</v>
      </c>
      <c r="S169" s="162">
        <v>0</v>
      </c>
      <c r="T169" s="163">
        <f t="shared" si="3"/>
        <v>0</v>
      </c>
      <c r="U169" s="33"/>
      <c r="V169" s="33"/>
      <c r="W169" s="33"/>
      <c r="X169" s="33"/>
      <c r="Y169" s="33"/>
      <c r="Z169" s="33"/>
      <c r="AA169" s="33"/>
      <c r="AB169" s="33"/>
      <c r="AC169" s="33"/>
      <c r="AD169" s="33"/>
      <c r="AE169" s="33"/>
      <c r="AR169" s="164" t="s">
        <v>158</v>
      </c>
      <c r="AT169" s="164" t="s">
        <v>153</v>
      </c>
      <c r="AU169" s="164" t="s">
        <v>158</v>
      </c>
      <c r="AY169" s="18" t="s">
        <v>150</v>
      </c>
      <c r="BE169" s="165">
        <f t="shared" si="4"/>
        <v>0</v>
      </c>
      <c r="BF169" s="165">
        <f t="shared" si="5"/>
        <v>0</v>
      </c>
      <c r="BG169" s="165">
        <f t="shared" si="6"/>
        <v>0</v>
      </c>
      <c r="BH169" s="165">
        <f t="shared" si="7"/>
        <v>0</v>
      </c>
      <c r="BI169" s="165">
        <f t="shared" si="8"/>
        <v>0</v>
      </c>
      <c r="BJ169" s="18" t="s">
        <v>80</v>
      </c>
      <c r="BK169" s="165">
        <f t="shared" si="9"/>
        <v>0</v>
      </c>
      <c r="BL169" s="18" t="s">
        <v>158</v>
      </c>
      <c r="BM169" s="164" t="s">
        <v>430</v>
      </c>
    </row>
    <row r="170" spans="1:65" s="2" customFormat="1" ht="16.5" customHeight="1">
      <c r="A170" s="33"/>
      <c r="B170" s="152"/>
      <c r="C170" s="153" t="s">
        <v>328</v>
      </c>
      <c r="D170" s="153" t="s">
        <v>153</v>
      </c>
      <c r="E170" s="154" t="s">
        <v>1445</v>
      </c>
      <c r="F170" s="155" t="s">
        <v>1446</v>
      </c>
      <c r="G170" s="156" t="s">
        <v>1212</v>
      </c>
      <c r="H170" s="157">
        <v>1</v>
      </c>
      <c r="I170" s="158"/>
      <c r="J170" s="159">
        <f t="shared" si="0"/>
        <v>0</v>
      </c>
      <c r="K170" s="155" t="s">
        <v>3</v>
      </c>
      <c r="L170" s="34"/>
      <c r="M170" s="160" t="s">
        <v>3</v>
      </c>
      <c r="N170" s="161" t="s">
        <v>43</v>
      </c>
      <c r="O170" s="54"/>
      <c r="P170" s="162">
        <f t="shared" si="1"/>
        <v>0</v>
      </c>
      <c r="Q170" s="162">
        <v>0</v>
      </c>
      <c r="R170" s="162">
        <f t="shared" si="2"/>
        <v>0</v>
      </c>
      <c r="S170" s="162">
        <v>0</v>
      </c>
      <c r="T170" s="163">
        <f t="shared" si="3"/>
        <v>0</v>
      </c>
      <c r="U170" s="33"/>
      <c r="V170" s="33"/>
      <c r="W170" s="33"/>
      <c r="X170" s="33"/>
      <c r="Y170" s="33"/>
      <c r="Z170" s="33"/>
      <c r="AA170" s="33"/>
      <c r="AB170" s="33"/>
      <c r="AC170" s="33"/>
      <c r="AD170" s="33"/>
      <c r="AE170" s="33"/>
      <c r="AR170" s="164" t="s">
        <v>158</v>
      </c>
      <c r="AT170" s="164" t="s">
        <v>153</v>
      </c>
      <c r="AU170" s="164" t="s">
        <v>158</v>
      </c>
      <c r="AY170" s="18" t="s">
        <v>150</v>
      </c>
      <c r="BE170" s="165">
        <f t="shared" si="4"/>
        <v>0</v>
      </c>
      <c r="BF170" s="165">
        <f t="shared" si="5"/>
        <v>0</v>
      </c>
      <c r="BG170" s="165">
        <f t="shared" si="6"/>
        <v>0</v>
      </c>
      <c r="BH170" s="165">
        <f t="shared" si="7"/>
        <v>0</v>
      </c>
      <c r="BI170" s="165">
        <f t="shared" si="8"/>
        <v>0</v>
      </c>
      <c r="BJ170" s="18" t="s">
        <v>80</v>
      </c>
      <c r="BK170" s="165">
        <f t="shared" si="9"/>
        <v>0</v>
      </c>
      <c r="BL170" s="18" t="s">
        <v>158</v>
      </c>
      <c r="BM170" s="164" t="s">
        <v>441</v>
      </c>
    </row>
    <row r="171" spans="1:65" s="2" customFormat="1" ht="16.5" customHeight="1">
      <c r="A171" s="33"/>
      <c r="B171" s="152"/>
      <c r="C171" s="153" t="s">
        <v>345</v>
      </c>
      <c r="D171" s="153" t="s">
        <v>153</v>
      </c>
      <c r="E171" s="154" t="s">
        <v>1451</v>
      </c>
      <c r="F171" s="155" t="s">
        <v>1452</v>
      </c>
      <c r="G171" s="156" t="s">
        <v>1212</v>
      </c>
      <c r="H171" s="157">
        <v>38</v>
      </c>
      <c r="I171" s="158"/>
      <c r="J171" s="159">
        <f t="shared" si="0"/>
        <v>0</v>
      </c>
      <c r="K171" s="155" t="s">
        <v>3</v>
      </c>
      <c r="L171" s="34"/>
      <c r="M171" s="160" t="s">
        <v>3</v>
      </c>
      <c r="N171" s="161" t="s">
        <v>43</v>
      </c>
      <c r="O171" s="54"/>
      <c r="P171" s="162">
        <f t="shared" si="1"/>
        <v>0</v>
      </c>
      <c r="Q171" s="162">
        <v>0</v>
      </c>
      <c r="R171" s="162">
        <f t="shared" si="2"/>
        <v>0</v>
      </c>
      <c r="S171" s="162">
        <v>0</v>
      </c>
      <c r="T171" s="163">
        <f t="shared" si="3"/>
        <v>0</v>
      </c>
      <c r="U171" s="33"/>
      <c r="V171" s="33"/>
      <c r="W171" s="33"/>
      <c r="X171" s="33"/>
      <c r="Y171" s="33"/>
      <c r="Z171" s="33"/>
      <c r="AA171" s="33"/>
      <c r="AB171" s="33"/>
      <c r="AC171" s="33"/>
      <c r="AD171" s="33"/>
      <c r="AE171" s="33"/>
      <c r="AR171" s="164" t="s">
        <v>158</v>
      </c>
      <c r="AT171" s="164" t="s">
        <v>153</v>
      </c>
      <c r="AU171" s="164" t="s">
        <v>158</v>
      </c>
      <c r="AY171" s="18" t="s">
        <v>150</v>
      </c>
      <c r="BE171" s="165">
        <f t="shared" si="4"/>
        <v>0</v>
      </c>
      <c r="BF171" s="165">
        <f t="shared" si="5"/>
        <v>0</v>
      </c>
      <c r="BG171" s="165">
        <f t="shared" si="6"/>
        <v>0</v>
      </c>
      <c r="BH171" s="165">
        <f t="shared" si="7"/>
        <v>0</v>
      </c>
      <c r="BI171" s="165">
        <f t="shared" si="8"/>
        <v>0</v>
      </c>
      <c r="BJ171" s="18" t="s">
        <v>80</v>
      </c>
      <c r="BK171" s="165">
        <f t="shared" si="9"/>
        <v>0</v>
      </c>
      <c r="BL171" s="18" t="s">
        <v>158</v>
      </c>
      <c r="BM171" s="164" t="s">
        <v>451</v>
      </c>
    </row>
    <row r="172" spans="1:65" s="2" customFormat="1" ht="16.5" customHeight="1">
      <c r="A172" s="33"/>
      <c r="B172" s="152"/>
      <c r="C172" s="153" t="s">
        <v>8</v>
      </c>
      <c r="D172" s="153" t="s">
        <v>153</v>
      </c>
      <c r="E172" s="154" t="s">
        <v>1453</v>
      </c>
      <c r="F172" s="155" t="s">
        <v>1454</v>
      </c>
      <c r="G172" s="156" t="s">
        <v>1212</v>
      </c>
      <c r="H172" s="157">
        <v>4</v>
      </c>
      <c r="I172" s="158"/>
      <c r="J172" s="159">
        <f t="shared" si="0"/>
        <v>0</v>
      </c>
      <c r="K172" s="155" t="s">
        <v>3</v>
      </c>
      <c r="L172" s="34"/>
      <c r="M172" s="160" t="s">
        <v>3</v>
      </c>
      <c r="N172" s="161" t="s">
        <v>43</v>
      </c>
      <c r="O172" s="54"/>
      <c r="P172" s="162">
        <f t="shared" si="1"/>
        <v>0</v>
      </c>
      <c r="Q172" s="162">
        <v>0</v>
      </c>
      <c r="R172" s="162">
        <f t="shared" si="2"/>
        <v>0</v>
      </c>
      <c r="S172" s="162">
        <v>0</v>
      </c>
      <c r="T172" s="163">
        <f t="shared" si="3"/>
        <v>0</v>
      </c>
      <c r="U172" s="33"/>
      <c r="V172" s="33"/>
      <c r="W172" s="33"/>
      <c r="X172" s="33"/>
      <c r="Y172" s="33"/>
      <c r="Z172" s="33"/>
      <c r="AA172" s="33"/>
      <c r="AB172" s="33"/>
      <c r="AC172" s="33"/>
      <c r="AD172" s="33"/>
      <c r="AE172" s="33"/>
      <c r="AR172" s="164" t="s">
        <v>158</v>
      </c>
      <c r="AT172" s="164" t="s">
        <v>153</v>
      </c>
      <c r="AU172" s="164" t="s">
        <v>158</v>
      </c>
      <c r="AY172" s="18" t="s">
        <v>150</v>
      </c>
      <c r="BE172" s="165">
        <f t="shared" si="4"/>
        <v>0</v>
      </c>
      <c r="BF172" s="165">
        <f t="shared" si="5"/>
        <v>0</v>
      </c>
      <c r="BG172" s="165">
        <f t="shared" si="6"/>
        <v>0</v>
      </c>
      <c r="BH172" s="165">
        <f t="shared" si="7"/>
        <v>0</v>
      </c>
      <c r="BI172" s="165">
        <f t="shared" si="8"/>
        <v>0</v>
      </c>
      <c r="BJ172" s="18" t="s">
        <v>80</v>
      </c>
      <c r="BK172" s="165">
        <f t="shared" si="9"/>
        <v>0</v>
      </c>
      <c r="BL172" s="18" t="s">
        <v>158</v>
      </c>
      <c r="BM172" s="164" t="s">
        <v>461</v>
      </c>
    </row>
    <row r="173" spans="1:65" s="2" customFormat="1" ht="16.5" customHeight="1">
      <c r="A173" s="33"/>
      <c r="B173" s="152"/>
      <c r="C173" s="153" t="s">
        <v>354</v>
      </c>
      <c r="D173" s="153" t="s">
        <v>153</v>
      </c>
      <c r="E173" s="154" t="s">
        <v>1455</v>
      </c>
      <c r="F173" s="155" t="s">
        <v>1456</v>
      </c>
      <c r="G173" s="156" t="s">
        <v>1212</v>
      </c>
      <c r="H173" s="157">
        <v>1</v>
      </c>
      <c r="I173" s="158"/>
      <c r="J173" s="159">
        <f t="shared" si="0"/>
        <v>0</v>
      </c>
      <c r="K173" s="155" t="s">
        <v>3</v>
      </c>
      <c r="L173" s="34"/>
      <c r="M173" s="160" t="s">
        <v>3</v>
      </c>
      <c r="N173" s="161" t="s">
        <v>43</v>
      </c>
      <c r="O173" s="54"/>
      <c r="P173" s="162">
        <f t="shared" si="1"/>
        <v>0</v>
      </c>
      <c r="Q173" s="162">
        <v>0</v>
      </c>
      <c r="R173" s="162">
        <f t="shared" si="2"/>
        <v>0</v>
      </c>
      <c r="S173" s="162">
        <v>0</v>
      </c>
      <c r="T173" s="163">
        <f t="shared" si="3"/>
        <v>0</v>
      </c>
      <c r="U173" s="33"/>
      <c r="V173" s="33"/>
      <c r="W173" s="33"/>
      <c r="X173" s="33"/>
      <c r="Y173" s="33"/>
      <c r="Z173" s="33"/>
      <c r="AA173" s="33"/>
      <c r="AB173" s="33"/>
      <c r="AC173" s="33"/>
      <c r="AD173" s="33"/>
      <c r="AE173" s="33"/>
      <c r="AR173" s="164" t="s">
        <v>158</v>
      </c>
      <c r="AT173" s="164" t="s">
        <v>153</v>
      </c>
      <c r="AU173" s="164" t="s">
        <v>158</v>
      </c>
      <c r="AY173" s="18" t="s">
        <v>150</v>
      </c>
      <c r="BE173" s="165">
        <f t="shared" si="4"/>
        <v>0</v>
      </c>
      <c r="BF173" s="165">
        <f t="shared" si="5"/>
        <v>0</v>
      </c>
      <c r="BG173" s="165">
        <f t="shared" si="6"/>
        <v>0</v>
      </c>
      <c r="BH173" s="165">
        <f t="shared" si="7"/>
        <v>0</v>
      </c>
      <c r="BI173" s="165">
        <f t="shared" si="8"/>
        <v>0</v>
      </c>
      <c r="BJ173" s="18" t="s">
        <v>80</v>
      </c>
      <c r="BK173" s="165">
        <f t="shared" si="9"/>
        <v>0</v>
      </c>
      <c r="BL173" s="18" t="s">
        <v>158</v>
      </c>
      <c r="BM173" s="164" t="s">
        <v>471</v>
      </c>
    </row>
    <row r="174" spans="1:65" s="15" customFormat="1" ht="20.85" customHeight="1">
      <c r="B174" s="201"/>
      <c r="D174" s="202" t="s">
        <v>71</v>
      </c>
      <c r="E174" s="202" t="s">
        <v>1257</v>
      </c>
      <c r="F174" s="202" t="s">
        <v>1457</v>
      </c>
      <c r="I174" s="203"/>
      <c r="J174" s="204">
        <f>BK174</f>
        <v>0</v>
      </c>
      <c r="L174" s="201"/>
      <c r="M174" s="205"/>
      <c r="N174" s="206"/>
      <c r="O174" s="206"/>
      <c r="P174" s="207">
        <f>SUM(P175:P183)</f>
        <v>0</v>
      </c>
      <c r="Q174" s="206"/>
      <c r="R174" s="207">
        <f>SUM(R175:R183)</f>
        <v>0</v>
      </c>
      <c r="S174" s="206"/>
      <c r="T174" s="208">
        <f>SUM(T175:T183)</f>
        <v>0</v>
      </c>
      <c r="AR174" s="202" t="s">
        <v>80</v>
      </c>
      <c r="AT174" s="209" t="s">
        <v>71</v>
      </c>
      <c r="AU174" s="209" t="s">
        <v>151</v>
      </c>
      <c r="AY174" s="202" t="s">
        <v>150</v>
      </c>
      <c r="BK174" s="210">
        <f>SUM(BK175:BK183)</f>
        <v>0</v>
      </c>
    </row>
    <row r="175" spans="1:65" s="2" customFormat="1" ht="16.5" customHeight="1">
      <c r="A175" s="33"/>
      <c r="B175" s="152"/>
      <c r="C175" s="153" t="s">
        <v>360</v>
      </c>
      <c r="D175" s="153" t="s">
        <v>153</v>
      </c>
      <c r="E175" s="154" t="s">
        <v>1458</v>
      </c>
      <c r="F175" s="155" t="s">
        <v>1459</v>
      </c>
      <c r="G175" s="156" t="s">
        <v>216</v>
      </c>
      <c r="H175" s="157">
        <v>320</v>
      </c>
      <c r="I175" s="158"/>
      <c r="J175" s="159">
        <f>ROUND(I175*H175,2)</f>
        <v>0</v>
      </c>
      <c r="K175" s="155" t="s">
        <v>3</v>
      </c>
      <c r="L175" s="34"/>
      <c r="M175" s="160" t="s">
        <v>3</v>
      </c>
      <c r="N175" s="161" t="s">
        <v>43</v>
      </c>
      <c r="O175" s="54"/>
      <c r="P175" s="162">
        <f>O175*H175</f>
        <v>0</v>
      </c>
      <c r="Q175" s="162">
        <v>0</v>
      </c>
      <c r="R175" s="162">
        <f>Q175*H175</f>
        <v>0</v>
      </c>
      <c r="S175" s="162">
        <v>0</v>
      </c>
      <c r="T175" s="163">
        <f>S175*H175</f>
        <v>0</v>
      </c>
      <c r="U175" s="33"/>
      <c r="V175" s="33"/>
      <c r="W175" s="33"/>
      <c r="X175" s="33"/>
      <c r="Y175" s="33"/>
      <c r="Z175" s="33"/>
      <c r="AA175" s="33"/>
      <c r="AB175" s="33"/>
      <c r="AC175" s="33"/>
      <c r="AD175" s="33"/>
      <c r="AE175" s="33"/>
      <c r="AR175" s="164" t="s">
        <v>158</v>
      </c>
      <c r="AT175" s="164" t="s">
        <v>153</v>
      </c>
      <c r="AU175" s="164" t="s">
        <v>158</v>
      </c>
      <c r="AY175" s="18" t="s">
        <v>150</v>
      </c>
      <c r="BE175" s="165">
        <f>IF(N175="základní",J175,0)</f>
        <v>0</v>
      </c>
      <c r="BF175" s="165">
        <f>IF(N175="snížená",J175,0)</f>
        <v>0</v>
      </c>
      <c r="BG175" s="165">
        <f>IF(N175="zákl. přenesená",J175,0)</f>
        <v>0</v>
      </c>
      <c r="BH175" s="165">
        <f>IF(N175="sníž. přenesená",J175,0)</f>
        <v>0</v>
      </c>
      <c r="BI175" s="165">
        <f>IF(N175="nulová",J175,0)</f>
        <v>0</v>
      </c>
      <c r="BJ175" s="18" t="s">
        <v>80</v>
      </c>
      <c r="BK175" s="165">
        <f>ROUND(I175*H175,2)</f>
        <v>0</v>
      </c>
      <c r="BL175" s="18" t="s">
        <v>158</v>
      </c>
      <c r="BM175" s="164" t="s">
        <v>481</v>
      </c>
    </row>
    <row r="176" spans="1:65" s="2" customFormat="1" ht="19.5">
      <c r="A176" s="33"/>
      <c r="B176" s="34"/>
      <c r="C176" s="33"/>
      <c r="D176" s="166" t="s">
        <v>1231</v>
      </c>
      <c r="E176" s="33"/>
      <c r="F176" s="167" t="s">
        <v>1415</v>
      </c>
      <c r="G176" s="33"/>
      <c r="H176" s="33"/>
      <c r="I176" s="92"/>
      <c r="J176" s="33"/>
      <c r="K176" s="33"/>
      <c r="L176" s="34"/>
      <c r="M176" s="168"/>
      <c r="N176" s="169"/>
      <c r="O176" s="54"/>
      <c r="P176" s="54"/>
      <c r="Q176" s="54"/>
      <c r="R176" s="54"/>
      <c r="S176" s="54"/>
      <c r="T176" s="55"/>
      <c r="U176" s="33"/>
      <c r="V176" s="33"/>
      <c r="W176" s="33"/>
      <c r="X176" s="33"/>
      <c r="Y176" s="33"/>
      <c r="Z176" s="33"/>
      <c r="AA176" s="33"/>
      <c r="AB176" s="33"/>
      <c r="AC176" s="33"/>
      <c r="AD176" s="33"/>
      <c r="AE176" s="33"/>
      <c r="AT176" s="18" t="s">
        <v>1231</v>
      </c>
      <c r="AU176" s="18" t="s">
        <v>158</v>
      </c>
    </row>
    <row r="177" spans="1:65" s="2" customFormat="1" ht="24" customHeight="1">
      <c r="A177" s="33"/>
      <c r="B177" s="152"/>
      <c r="C177" s="153" t="s">
        <v>365</v>
      </c>
      <c r="D177" s="153" t="s">
        <v>153</v>
      </c>
      <c r="E177" s="154" t="s">
        <v>1460</v>
      </c>
      <c r="F177" s="155" t="s">
        <v>1461</v>
      </c>
      <c r="G177" s="156" t="s">
        <v>216</v>
      </c>
      <c r="H177" s="157">
        <v>120</v>
      </c>
      <c r="I177" s="158"/>
      <c r="J177" s="159">
        <f>ROUND(I177*H177,2)</f>
        <v>0</v>
      </c>
      <c r="K177" s="155" t="s">
        <v>3</v>
      </c>
      <c r="L177" s="34"/>
      <c r="M177" s="160" t="s">
        <v>3</v>
      </c>
      <c r="N177" s="161" t="s">
        <v>43</v>
      </c>
      <c r="O177" s="54"/>
      <c r="P177" s="162">
        <f>O177*H177</f>
        <v>0</v>
      </c>
      <c r="Q177" s="162">
        <v>0</v>
      </c>
      <c r="R177" s="162">
        <f>Q177*H177</f>
        <v>0</v>
      </c>
      <c r="S177" s="162">
        <v>0</v>
      </c>
      <c r="T177" s="163">
        <f>S177*H177</f>
        <v>0</v>
      </c>
      <c r="U177" s="33"/>
      <c r="V177" s="33"/>
      <c r="W177" s="33"/>
      <c r="X177" s="33"/>
      <c r="Y177" s="33"/>
      <c r="Z177" s="33"/>
      <c r="AA177" s="33"/>
      <c r="AB177" s="33"/>
      <c r="AC177" s="33"/>
      <c r="AD177" s="33"/>
      <c r="AE177" s="33"/>
      <c r="AR177" s="164" t="s">
        <v>158</v>
      </c>
      <c r="AT177" s="164" t="s">
        <v>153</v>
      </c>
      <c r="AU177" s="164" t="s">
        <v>158</v>
      </c>
      <c r="AY177" s="18" t="s">
        <v>150</v>
      </c>
      <c r="BE177" s="165">
        <f>IF(N177="základní",J177,0)</f>
        <v>0</v>
      </c>
      <c r="BF177" s="165">
        <f>IF(N177="snížená",J177,0)</f>
        <v>0</v>
      </c>
      <c r="BG177" s="165">
        <f>IF(N177="zákl. přenesená",J177,0)</f>
        <v>0</v>
      </c>
      <c r="BH177" s="165">
        <f>IF(N177="sníž. přenesená",J177,0)</f>
        <v>0</v>
      </c>
      <c r="BI177" s="165">
        <f>IF(N177="nulová",J177,0)</f>
        <v>0</v>
      </c>
      <c r="BJ177" s="18" t="s">
        <v>80</v>
      </c>
      <c r="BK177" s="165">
        <f>ROUND(I177*H177,2)</f>
        <v>0</v>
      </c>
      <c r="BL177" s="18" t="s">
        <v>158</v>
      </c>
      <c r="BM177" s="164" t="s">
        <v>491</v>
      </c>
    </row>
    <row r="178" spans="1:65" s="2" customFormat="1" ht="19.5">
      <c r="A178" s="33"/>
      <c r="B178" s="34"/>
      <c r="C178" s="33"/>
      <c r="D178" s="166" t="s">
        <v>1231</v>
      </c>
      <c r="E178" s="33"/>
      <c r="F178" s="167" t="s">
        <v>1415</v>
      </c>
      <c r="G178" s="33"/>
      <c r="H178" s="33"/>
      <c r="I178" s="92"/>
      <c r="J178" s="33"/>
      <c r="K178" s="33"/>
      <c r="L178" s="34"/>
      <c r="M178" s="168"/>
      <c r="N178" s="169"/>
      <c r="O178" s="54"/>
      <c r="P178" s="54"/>
      <c r="Q178" s="54"/>
      <c r="R178" s="54"/>
      <c r="S178" s="54"/>
      <c r="T178" s="55"/>
      <c r="U178" s="33"/>
      <c r="V178" s="33"/>
      <c r="W178" s="33"/>
      <c r="X178" s="33"/>
      <c r="Y178" s="33"/>
      <c r="Z178" s="33"/>
      <c r="AA178" s="33"/>
      <c r="AB178" s="33"/>
      <c r="AC178" s="33"/>
      <c r="AD178" s="33"/>
      <c r="AE178" s="33"/>
      <c r="AT178" s="18" t="s">
        <v>1231</v>
      </c>
      <c r="AU178" s="18" t="s">
        <v>158</v>
      </c>
    </row>
    <row r="179" spans="1:65" s="2" customFormat="1" ht="16.5" customHeight="1">
      <c r="A179" s="33"/>
      <c r="B179" s="152"/>
      <c r="C179" s="153" t="s">
        <v>371</v>
      </c>
      <c r="D179" s="153" t="s">
        <v>153</v>
      </c>
      <c r="E179" s="154" t="s">
        <v>1462</v>
      </c>
      <c r="F179" s="155" t="s">
        <v>1463</v>
      </c>
      <c r="G179" s="156" t="s">
        <v>216</v>
      </c>
      <c r="H179" s="157">
        <v>320</v>
      </c>
      <c r="I179" s="158"/>
      <c r="J179" s="159">
        <f>ROUND(I179*H179,2)</f>
        <v>0</v>
      </c>
      <c r="K179" s="155" t="s">
        <v>3</v>
      </c>
      <c r="L179" s="34"/>
      <c r="M179" s="160" t="s">
        <v>3</v>
      </c>
      <c r="N179" s="161" t="s">
        <v>43</v>
      </c>
      <c r="O179" s="54"/>
      <c r="P179" s="162">
        <f>O179*H179</f>
        <v>0</v>
      </c>
      <c r="Q179" s="162">
        <v>0</v>
      </c>
      <c r="R179" s="162">
        <f>Q179*H179</f>
        <v>0</v>
      </c>
      <c r="S179" s="162">
        <v>0</v>
      </c>
      <c r="T179" s="163">
        <f>S179*H179</f>
        <v>0</v>
      </c>
      <c r="U179" s="33"/>
      <c r="V179" s="33"/>
      <c r="W179" s="33"/>
      <c r="X179" s="33"/>
      <c r="Y179" s="33"/>
      <c r="Z179" s="33"/>
      <c r="AA179" s="33"/>
      <c r="AB179" s="33"/>
      <c r="AC179" s="33"/>
      <c r="AD179" s="33"/>
      <c r="AE179" s="33"/>
      <c r="AR179" s="164" t="s">
        <v>158</v>
      </c>
      <c r="AT179" s="164" t="s">
        <v>153</v>
      </c>
      <c r="AU179" s="164" t="s">
        <v>158</v>
      </c>
      <c r="AY179" s="18" t="s">
        <v>150</v>
      </c>
      <c r="BE179" s="165">
        <f>IF(N179="základní",J179,0)</f>
        <v>0</v>
      </c>
      <c r="BF179" s="165">
        <f>IF(N179="snížená",J179,0)</f>
        <v>0</v>
      </c>
      <c r="BG179" s="165">
        <f>IF(N179="zákl. přenesená",J179,0)</f>
        <v>0</v>
      </c>
      <c r="BH179" s="165">
        <f>IF(N179="sníž. přenesená",J179,0)</f>
        <v>0</v>
      </c>
      <c r="BI179" s="165">
        <f>IF(N179="nulová",J179,0)</f>
        <v>0</v>
      </c>
      <c r="BJ179" s="18" t="s">
        <v>80</v>
      </c>
      <c r="BK179" s="165">
        <f>ROUND(I179*H179,2)</f>
        <v>0</v>
      </c>
      <c r="BL179" s="18" t="s">
        <v>158</v>
      </c>
      <c r="BM179" s="164" t="s">
        <v>501</v>
      </c>
    </row>
    <row r="180" spans="1:65" s="2" customFormat="1" ht="19.5">
      <c r="A180" s="33"/>
      <c r="B180" s="34"/>
      <c r="C180" s="33"/>
      <c r="D180" s="166" t="s">
        <v>1231</v>
      </c>
      <c r="E180" s="33"/>
      <c r="F180" s="167" t="s">
        <v>1415</v>
      </c>
      <c r="G180" s="33"/>
      <c r="H180" s="33"/>
      <c r="I180" s="92"/>
      <c r="J180" s="33"/>
      <c r="K180" s="33"/>
      <c r="L180" s="34"/>
      <c r="M180" s="168"/>
      <c r="N180" s="169"/>
      <c r="O180" s="54"/>
      <c r="P180" s="54"/>
      <c r="Q180" s="54"/>
      <c r="R180" s="54"/>
      <c r="S180" s="54"/>
      <c r="T180" s="55"/>
      <c r="U180" s="33"/>
      <c r="V180" s="33"/>
      <c r="W180" s="33"/>
      <c r="X180" s="33"/>
      <c r="Y180" s="33"/>
      <c r="Z180" s="33"/>
      <c r="AA180" s="33"/>
      <c r="AB180" s="33"/>
      <c r="AC180" s="33"/>
      <c r="AD180" s="33"/>
      <c r="AE180" s="33"/>
      <c r="AT180" s="18" t="s">
        <v>1231</v>
      </c>
      <c r="AU180" s="18" t="s">
        <v>158</v>
      </c>
    </row>
    <row r="181" spans="1:65" s="2" customFormat="1" ht="16.5" customHeight="1">
      <c r="A181" s="33"/>
      <c r="B181" s="152"/>
      <c r="C181" s="153" t="s">
        <v>377</v>
      </c>
      <c r="D181" s="153" t="s">
        <v>153</v>
      </c>
      <c r="E181" s="154" t="s">
        <v>1464</v>
      </c>
      <c r="F181" s="155" t="s">
        <v>1465</v>
      </c>
      <c r="G181" s="156" t="s">
        <v>216</v>
      </c>
      <c r="H181" s="157">
        <v>120</v>
      </c>
      <c r="I181" s="158"/>
      <c r="J181" s="159">
        <f>ROUND(I181*H181,2)</f>
        <v>0</v>
      </c>
      <c r="K181" s="155" t="s">
        <v>3</v>
      </c>
      <c r="L181" s="34"/>
      <c r="M181" s="160" t="s">
        <v>3</v>
      </c>
      <c r="N181" s="161" t="s">
        <v>43</v>
      </c>
      <c r="O181" s="54"/>
      <c r="P181" s="162">
        <f>O181*H181</f>
        <v>0</v>
      </c>
      <c r="Q181" s="162">
        <v>0</v>
      </c>
      <c r="R181" s="162">
        <f>Q181*H181</f>
        <v>0</v>
      </c>
      <c r="S181" s="162">
        <v>0</v>
      </c>
      <c r="T181" s="163">
        <f>S181*H181</f>
        <v>0</v>
      </c>
      <c r="U181" s="33"/>
      <c r="V181" s="33"/>
      <c r="W181" s="33"/>
      <c r="X181" s="33"/>
      <c r="Y181" s="33"/>
      <c r="Z181" s="33"/>
      <c r="AA181" s="33"/>
      <c r="AB181" s="33"/>
      <c r="AC181" s="33"/>
      <c r="AD181" s="33"/>
      <c r="AE181" s="33"/>
      <c r="AR181" s="164" t="s">
        <v>158</v>
      </c>
      <c r="AT181" s="164" t="s">
        <v>153</v>
      </c>
      <c r="AU181" s="164" t="s">
        <v>158</v>
      </c>
      <c r="AY181" s="18" t="s">
        <v>150</v>
      </c>
      <c r="BE181" s="165">
        <f>IF(N181="základní",J181,0)</f>
        <v>0</v>
      </c>
      <c r="BF181" s="165">
        <f>IF(N181="snížená",J181,0)</f>
        <v>0</v>
      </c>
      <c r="BG181" s="165">
        <f>IF(N181="zákl. přenesená",J181,0)</f>
        <v>0</v>
      </c>
      <c r="BH181" s="165">
        <f>IF(N181="sníž. přenesená",J181,0)</f>
        <v>0</v>
      </c>
      <c r="BI181" s="165">
        <f>IF(N181="nulová",J181,0)</f>
        <v>0</v>
      </c>
      <c r="BJ181" s="18" t="s">
        <v>80</v>
      </c>
      <c r="BK181" s="165">
        <f>ROUND(I181*H181,2)</f>
        <v>0</v>
      </c>
      <c r="BL181" s="18" t="s">
        <v>158</v>
      </c>
      <c r="BM181" s="164" t="s">
        <v>512</v>
      </c>
    </row>
    <row r="182" spans="1:65" s="2" customFormat="1" ht="19.5">
      <c r="A182" s="33"/>
      <c r="B182" s="34"/>
      <c r="C182" s="33"/>
      <c r="D182" s="166" t="s">
        <v>1231</v>
      </c>
      <c r="E182" s="33"/>
      <c r="F182" s="167" t="s">
        <v>1415</v>
      </c>
      <c r="G182" s="33"/>
      <c r="H182" s="33"/>
      <c r="I182" s="92"/>
      <c r="J182" s="33"/>
      <c r="K182" s="33"/>
      <c r="L182" s="34"/>
      <c r="M182" s="168"/>
      <c r="N182" s="169"/>
      <c r="O182" s="54"/>
      <c r="P182" s="54"/>
      <c r="Q182" s="54"/>
      <c r="R182" s="54"/>
      <c r="S182" s="54"/>
      <c r="T182" s="55"/>
      <c r="U182" s="33"/>
      <c r="V182" s="33"/>
      <c r="W182" s="33"/>
      <c r="X182" s="33"/>
      <c r="Y182" s="33"/>
      <c r="Z182" s="33"/>
      <c r="AA182" s="33"/>
      <c r="AB182" s="33"/>
      <c r="AC182" s="33"/>
      <c r="AD182" s="33"/>
      <c r="AE182" s="33"/>
      <c r="AT182" s="18" t="s">
        <v>1231</v>
      </c>
      <c r="AU182" s="18" t="s">
        <v>158</v>
      </c>
    </row>
    <row r="183" spans="1:65" s="2" customFormat="1" ht="16.5" customHeight="1">
      <c r="A183" s="33"/>
      <c r="B183" s="152"/>
      <c r="C183" s="153" t="s">
        <v>384</v>
      </c>
      <c r="D183" s="153" t="s">
        <v>153</v>
      </c>
      <c r="E183" s="154" t="s">
        <v>1466</v>
      </c>
      <c r="F183" s="155" t="s">
        <v>1467</v>
      </c>
      <c r="G183" s="156" t="s">
        <v>1440</v>
      </c>
      <c r="H183" s="157">
        <v>1</v>
      </c>
      <c r="I183" s="158"/>
      <c r="J183" s="159">
        <f>ROUND(I183*H183,2)</f>
        <v>0</v>
      </c>
      <c r="K183" s="155" t="s">
        <v>3</v>
      </c>
      <c r="L183" s="34"/>
      <c r="M183" s="160" t="s">
        <v>3</v>
      </c>
      <c r="N183" s="161" t="s">
        <v>43</v>
      </c>
      <c r="O183" s="54"/>
      <c r="P183" s="162">
        <f>O183*H183</f>
        <v>0</v>
      </c>
      <c r="Q183" s="162">
        <v>0</v>
      </c>
      <c r="R183" s="162">
        <f>Q183*H183</f>
        <v>0</v>
      </c>
      <c r="S183" s="162">
        <v>0</v>
      </c>
      <c r="T183" s="163">
        <f>S183*H183</f>
        <v>0</v>
      </c>
      <c r="U183" s="33"/>
      <c r="V183" s="33"/>
      <c r="W183" s="33"/>
      <c r="X183" s="33"/>
      <c r="Y183" s="33"/>
      <c r="Z183" s="33"/>
      <c r="AA183" s="33"/>
      <c r="AB183" s="33"/>
      <c r="AC183" s="33"/>
      <c r="AD183" s="33"/>
      <c r="AE183" s="33"/>
      <c r="AR183" s="164" t="s">
        <v>158</v>
      </c>
      <c r="AT183" s="164" t="s">
        <v>153</v>
      </c>
      <c r="AU183" s="164" t="s">
        <v>158</v>
      </c>
      <c r="AY183" s="18" t="s">
        <v>150</v>
      </c>
      <c r="BE183" s="165">
        <f>IF(N183="základní",J183,0)</f>
        <v>0</v>
      </c>
      <c r="BF183" s="165">
        <f>IF(N183="snížená",J183,0)</f>
        <v>0</v>
      </c>
      <c r="BG183" s="165">
        <f>IF(N183="zákl. přenesená",J183,0)</f>
        <v>0</v>
      </c>
      <c r="BH183" s="165">
        <f>IF(N183="sníž. přenesená",J183,0)</f>
        <v>0</v>
      </c>
      <c r="BI183" s="165">
        <f>IF(N183="nulová",J183,0)</f>
        <v>0</v>
      </c>
      <c r="BJ183" s="18" t="s">
        <v>80</v>
      </c>
      <c r="BK183" s="165">
        <f>ROUND(I183*H183,2)</f>
        <v>0</v>
      </c>
      <c r="BL183" s="18" t="s">
        <v>158</v>
      </c>
      <c r="BM183" s="164" t="s">
        <v>523</v>
      </c>
    </row>
    <row r="184" spans="1:65" s="15" customFormat="1" ht="20.85" customHeight="1">
      <c r="B184" s="201"/>
      <c r="D184" s="202" t="s">
        <v>71</v>
      </c>
      <c r="E184" s="202" t="s">
        <v>1281</v>
      </c>
      <c r="F184" s="202" t="s">
        <v>1468</v>
      </c>
      <c r="I184" s="203"/>
      <c r="J184" s="204">
        <f>BK184</f>
        <v>0</v>
      </c>
      <c r="L184" s="201"/>
      <c r="M184" s="205"/>
      <c r="N184" s="206"/>
      <c r="O184" s="206"/>
      <c r="P184" s="207">
        <f>SUM(P185:P189)</f>
        <v>0</v>
      </c>
      <c r="Q184" s="206"/>
      <c r="R184" s="207">
        <f>SUM(R185:R189)</f>
        <v>0</v>
      </c>
      <c r="S184" s="206"/>
      <c r="T184" s="208">
        <f>SUM(T185:T189)</f>
        <v>0</v>
      </c>
      <c r="AR184" s="202" t="s">
        <v>80</v>
      </c>
      <c r="AT184" s="209" t="s">
        <v>71</v>
      </c>
      <c r="AU184" s="209" t="s">
        <v>151</v>
      </c>
      <c r="AY184" s="202" t="s">
        <v>150</v>
      </c>
      <c r="BK184" s="210">
        <f>SUM(BK185:BK189)</f>
        <v>0</v>
      </c>
    </row>
    <row r="185" spans="1:65" s="2" customFormat="1" ht="16.5" customHeight="1">
      <c r="A185" s="33"/>
      <c r="B185" s="152"/>
      <c r="C185" s="153" t="s">
        <v>390</v>
      </c>
      <c r="D185" s="153" t="s">
        <v>153</v>
      </c>
      <c r="E185" s="154" t="s">
        <v>1469</v>
      </c>
      <c r="F185" s="155" t="s">
        <v>1470</v>
      </c>
      <c r="G185" s="156" t="s">
        <v>216</v>
      </c>
      <c r="H185" s="157">
        <v>440</v>
      </c>
      <c r="I185" s="158"/>
      <c r="J185" s="159">
        <f>ROUND(I185*H185,2)</f>
        <v>0</v>
      </c>
      <c r="K185" s="155" t="s">
        <v>3</v>
      </c>
      <c r="L185" s="34"/>
      <c r="M185" s="160" t="s">
        <v>3</v>
      </c>
      <c r="N185" s="161" t="s">
        <v>43</v>
      </c>
      <c r="O185" s="54"/>
      <c r="P185" s="162">
        <f>O185*H185</f>
        <v>0</v>
      </c>
      <c r="Q185" s="162">
        <v>0</v>
      </c>
      <c r="R185" s="162">
        <f>Q185*H185</f>
        <v>0</v>
      </c>
      <c r="S185" s="162">
        <v>0</v>
      </c>
      <c r="T185" s="163">
        <f>S185*H185</f>
        <v>0</v>
      </c>
      <c r="U185" s="33"/>
      <c r="V185" s="33"/>
      <c r="W185" s="33"/>
      <c r="X185" s="33"/>
      <c r="Y185" s="33"/>
      <c r="Z185" s="33"/>
      <c r="AA185" s="33"/>
      <c r="AB185" s="33"/>
      <c r="AC185" s="33"/>
      <c r="AD185" s="33"/>
      <c r="AE185" s="33"/>
      <c r="AR185" s="164" t="s">
        <v>158</v>
      </c>
      <c r="AT185" s="164" t="s">
        <v>153</v>
      </c>
      <c r="AU185" s="164" t="s">
        <v>158</v>
      </c>
      <c r="AY185" s="18" t="s">
        <v>150</v>
      </c>
      <c r="BE185" s="165">
        <f>IF(N185="základní",J185,0)</f>
        <v>0</v>
      </c>
      <c r="BF185" s="165">
        <f>IF(N185="snížená",J185,0)</f>
        <v>0</v>
      </c>
      <c r="BG185" s="165">
        <f>IF(N185="zákl. přenesená",J185,0)</f>
        <v>0</v>
      </c>
      <c r="BH185" s="165">
        <f>IF(N185="sníž. přenesená",J185,0)</f>
        <v>0</v>
      </c>
      <c r="BI185" s="165">
        <f>IF(N185="nulová",J185,0)</f>
        <v>0</v>
      </c>
      <c r="BJ185" s="18" t="s">
        <v>80</v>
      </c>
      <c r="BK185" s="165">
        <f>ROUND(I185*H185,2)</f>
        <v>0</v>
      </c>
      <c r="BL185" s="18" t="s">
        <v>158</v>
      </c>
      <c r="BM185" s="164" t="s">
        <v>534</v>
      </c>
    </row>
    <row r="186" spans="1:65" s="2" customFormat="1" ht="16.5" customHeight="1">
      <c r="A186" s="33"/>
      <c r="B186" s="152"/>
      <c r="C186" s="153" t="s">
        <v>395</v>
      </c>
      <c r="D186" s="153" t="s">
        <v>153</v>
      </c>
      <c r="E186" s="154" t="s">
        <v>1471</v>
      </c>
      <c r="F186" s="155" t="s">
        <v>1472</v>
      </c>
      <c r="G186" s="156" t="s">
        <v>216</v>
      </c>
      <c r="H186" s="157">
        <v>440</v>
      </c>
      <c r="I186" s="158"/>
      <c r="J186" s="159">
        <f>ROUND(I186*H186,2)</f>
        <v>0</v>
      </c>
      <c r="K186" s="155" t="s">
        <v>3</v>
      </c>
      <c r="L186" s="34"/>
      <c r="M186" s="160" t="s">
        <v>3</v>
      </c>
      <c r="N186" s="161" t="s">
        <v>43</v>
      </c>
      <c r="O186" s="54"/>
      <c r="P186" s="162">
        <f>O186*H186</f>
        <v>0</v>
      </c>
      <c r="Q186" s="162">
        <v>0</v>
      </c>
      <c r="R186" s="162">
        <f>Q186*H186</f>
        <v>0</v>
      </c>
      <c r="S186" s="162">
        <v>0</v>
      </c>
      <c r="T186" s="163">
        <f>S186*H186</f>
        <v>0</v>
      </c>
      <c r="U186" s="33"/>
      <c r="V186" s="33"/>
      <c r="W186" s="33"/>
      <c r="X186" s="33"/>
      <c r="Y186" s="33"/>
      <c r="Z186" s="33"/>
      <c r="AA186" s="33"/>
      <c r="AB186" s="33"/>
      <c r="AC186" s="33"/>
      <c r="AD186" s="33"/>
      <c r="AE186" s="33"/>
      <c r="AR186" s="164" t="s">
        <v>158</v>
      </c>
      <c r="AT186" s="164" t="s">
        <v>153</v>
      </c>
      <c r="AU186" s="164" t="s">
        <v>158</v>
      </c>
      <c r="AY186" s="18" t="s">
        <v>150</v>
      </c>
      <c r="BE186" s="165">
        <f>IF(N186="základní",J186,0)</f>
        <v>0</v>
      </c>
      <c r="BF186" s="165">
        <f>IF(N186="snížená",J186,0)</f>
        <v>0</v>
      </c>
      <c r="BG186" s="165">
        <f>IF(N186="zákl. přenesená",J186,0)</f>
        <v>0</v>
      </c>
      <c r="BH186" s="165">
        <f>IF(N186="sníž. přenesená",J186,0)</f>
        <v>0</v>
      </c>
      <c r="BI186" s="165">
        <f>IF(N186="nulová",J186,0)</f>
        <v>0</v>
      </c>
      <c r="BJ186" s="18" t="s">
        <v>80</v>
      </c>
      <c r="BK186" s="165">
        <f>ROUND(I186*H186,2)</f>
        <v>0</v>
      </c>
      <c r="BL186" s="18" t="s">
        <v>158</v>
      </c>
      <c r="BM186" s="164" t="s">
        <v>542</v>
      </c>
    </row>
    <row r="187" spans="1:65" s="2" customFormat="1" ht="16.5" customHeight="1">
      <c r="A187" s="33"/>
      <c r="B187" s="152"/>
      <c r="C187" s="153" t="s">
        <v>399</v>
      </c>
      <c r="D187" s="153" t="s">
        <v>153</v>
      </c>
      <c r="E187" s="154" t="s">
        <v>1473</v>
      </c>
      <c r="F187" s="155" t="s">
        <v>1474</v>
      </c>
      <c r="G187" s="156" t="s">
        <v>216</v>
      </c>
      <c r="H187" s="157">
        <v>440</v>
      </c>
      <c r="I187" s="158"/>
      <c r="J187" s="159">
        <f>ROUND(I187*H187,2)</f>
        <v>0</v>
      </c>
      <c r="K187" s="155" t="s">
        <v>3</v>
      </c>
      <c r="L187" s="34"/>
      <c r="M187" s="160" t="s">
        <v>3</v>
      </c>
      <c r="N187" s="161" t="s">
        <v>43</v>
      </c>
      <c r="O187" s="54"/>
      <c r="P187" s="162">
        <f>O187*H187</f>
        <v>0</v>
      </c>
      <c r="Q187" s="162">
        <v>0</v>
      </c>
      <c r="R187" s="162">
        <f>Q187*H187</f>
        <v>0</v>
      </c>
      <c r="S187" s="162">
        <v>0</v>
      </c>
      <c r="T187" s="163">
        <f>S187*H187</f>
        <v>0</v>
      </c>
      <c r="U187" s="33"/>
      <c r="V187" s="33"/>
      <c r="W187" s="33"/>
      <c r="X187" s="33"/>
      <c r="Y187" s="33"/>
      <c r="Z187" s="33"/>
      <c r="AA187" s="33"/>
      <c r="AB187" s="33"/>
      <c r="AC187" s="33"/>
      <c r="AD187" s="33"/>
      <c r="AE187" s="33"/>
      <c r="AR187" s="164" t="s">
        <v>158</v>
      </c>
      <c r="AT187" s="164" t="s">
        <v>153</v>
      </c>
      <c r="AU187" s="164" t="s">
        <v>158</v>
      </c>
      <c r="AY187" s="18" t="s">
        <v>150</v>
      </c>
      <c r="BE187" s="165">
        <f>IF(N187="základní",J187,0)</f>
        <v>0</v>
      </c>
      <c r="BF187" s="165">
        <f>IF(N187="snížená",J187,0)</f>
        <v>0</v>
      </c>
      <c r="BG187" s="165">
        <f>IF(N187="zákl. přenesená",J187,0)</f>
        <v>0</v>
      </c>
      <c r="BH187" s="165">
        <f>IF(N187="sníž. přenesená",J187,0)</f>
        <v>0</v>
      </c>
      <c r="BI187" s="165">
        <f>IF(N187="nulová",J187,0)</f>
        <v>0</v>
      </c>
      <c r="BJ187" s="18" t="s">
        <v>80</v>
      </c>
      <c r="BK187" s="165">
        <f>ROUND(I187*H187,2)</f>
        <v>0</v>
      </c>
      <c r="BL187" s="18" t="s">
        <v>158</v>
      </c>
      <c r="BM187" s="164" t="s">
        <v>558</v>
      </c>
    </row>
    <row r="188" spans="1:65" s="2" customFormat="1" ht="16.5" customHeight="1">
      <c r="A188" s="33"/>
      <c r="B188" s="152"/>
      <c r="C188" s="153" t="s">
        <v>404</v>
      </c>
      <c r="D188" s="153" t="s">
        <v>153</v>
      </c>
      <c r="E188" s="154" t="s">
        <v>1475</v>
      </c>
      <c r="F188" s="155" t="s">
        <v>1476</v>
      </c>
      <c r="G188" s="156" t="s">
        <v>1212</v>
      </c>
      <c r="H188" s="157">
        <v>15</v>
      </c>
      <c r="I188" s="158"/>
      <c r="J188" s="159">
        <f>ROUND(I188*H188,2)</f>
        <v>0</v>
      </c>
      <c r="K188" s="155" t="s">
        <v>3</v>
      </c>
      <c r="L188" s="34"/>
      <c r="M188" s="160" t="s">
        <v>3</v>
      </c>
      <c r="N188" s="161" t="s">
        <v>43</v>
      </c>
      <c r="O188" s="54"/>
      <c r="P188" s="162">
        <f>O188*H188</f>
        <v>0</v>
      </c>
      <c r="Q188" s="162">
        <v>0</v>
      </c>
      <c r="R188" s="162">
        <f>Q188*H188</f>
        <v>0</v>
      </c>
      <c r="S188" s="162">
        <v>0</v>
      </c>
      <c r="T188" s="163">
        <f>S188*H188</f>
        <v>0</v>
      </c>
      <c r="U188" s="33"/>
      <c r="V188" s="33"/>
      <c r="W188" s="33"/>
      <c r="X188" s="33"/>
      <c r="Y188" s="33"/>
      <c r="Z188" s="33"/>
      <c r="AA188" s="33"/>
      <c r="AB188" s="33"/>
      <c r="AC188" s="33"/>
      <c r="AD188" s="33"/>
      <c r="AE188" s="33"/>
      <c r="AR188" s="164" t="s">
        <v>158</v>
      </c>
      <c r="AT188" s="164" t="s">
        <v>153</v>
      </c>
      <c r="AU188" s="164" t="s">
        <v>158</v>
      </c>
      <c r="AY188" s="18" t="s">
        <v>150</v>
      </c>
      <c r="BE188" s="165">
        <f>IF(N188="základní",J188,0)</f>
        <v>0</v>
      </c>
      <c r="BF188" s="165">
        <f>IF(N188="snížená",J188,0)</f>
        <v>0</v>
      </c>
      <c r="BG188" s="165">
        <f>IF(N188="zákl. přenesená",J188,0)</f>
        <v>0</v>
      </c>
      <c r="BH188" s="165">
        <f>IF(N188="sníž. přenesená",J188,0)</f>
        <v>0</v>
      </c>
      <c r="BI188" s="165">
        <f>IF(N188="nulová",J188,0)</f>
        <v>0</v>
      </c>
      <c r="BJ188" s="18" t="s">
        <v>80</v>
      </c>
      <c r="BK188" s="165">
        <f>ROUND(I188*H188,2)</f>
        <v>0</v>
      </c>
      <c r="BL188" s="18" t="s">
        <v>158</v>
      </c>
      <c r="BM188" s="164" t="s">
        <v>567</v>
      </c>
    </row>
    <row r="189" spans="1:65" s="2" customFormat="1" ht="16.5" customHeight="1">
      <c r="A189" s="33"/>
      <c r="B189" s="152"/>
      <c r="C189" s="153" t="s">
        <v>409</v>
      </c>
      <c r="D189" s="153" t="s">
        <v>153</v>
      </c>
      <c r="E189" s="154" t="s">
        <v>1477</v>
      </c>
      <c r="F189" s="155" t="s">
        <v>1478</v>
      </c>
      <c r="G189" s="156" t="s">
        <v>1440</v>
      </c>
      <c r="H189" s="157">
        <v>10</v>
      </c>
      <c r="I189" s="158"/>
      <c r="J189" s="159">
        <f>ROUND(I189*H189,2)</f>
        <v>0</v>
      </c>
      <c r="K189" s="155" t="s">
        <v>3</v>
      </c>
      <c r="L189" s="34"/>
      <c r="M189" s="160" t="s">
        <v>3</v>
      </c>
      <c r="N189" s="161" t="s">
        <v>43</v>
      </c>
      <c r="O189" s="54"/>
      <c r="P189" s="162">
        <f>O189*H189</f>
        <v>0</v>
      </c>
      <c r="Q189" s="162">
        <v>0</v>
      </c>
      <c r="R189" s="162">
        <f>Q189*H189</f>
        <v>0</v>
      </c>
      <c r="S189" s="162">
        <v>0</v>
      </c>
      <c r="T189" s="163">
        <f>S189*H189</f>
        <v>0</v>
      </c>
      <c r="U189" s="33"/>
      <c r="V189" s="33"/>
      <c r="W189" s="33"/>
      <c r="X189" s="33"/>
      <c r="Y189" s="33"/>
      <c r="Z189" s="33"/>
      <c r="AA189" s="33"/>
      <c r="AB189" s="33"/>
      <c r="AC189" s="33"/>
      <c r="AD189" s="33"/>
      <c r="AE189" s="33"/>
      <c r="AR189" s="164" t="s">
        <v>158</v>
      </c>
      <c r="AT189" s="164" t="s">
        <v>153</v>
      </c>
      <c r="AU189" s="164" t="s">
        <v>158</v>
      </c>
      <c r="AY189" s="18" t="s">
        <v>150</v>
      </c>
      <c r="BE189" s="165">
        <f>IF(N189="základní",J189,0)</f>
        <v>0</v>
      </c>
      <c r="BF189" s="165">
        <f>IF(N189="snížená",J189,0)</f>
        <v>0</v>
      </c>
      <c r="BG189" s="165">
        <f>IF(N189="zákl. přenesená",J189,0)</f>
        <v>0</v>
      </c>
      <c r="BH189" s="165">
        <f>IF(N189="sníž. přenesená",J189,0)</f>
        <v>0</v>
      </c>
      <c r="BI189" s="165">
        <f>IF(N189="nulová",J189,0)</f>
        <v>0</v>
      </c>
      <c r="BJ189" s="18" t="s">
        <v>80</v>
      </c>
      <c r="BK189" s="165">
        <f>ROUND(I189*H189,2)</f>
        <v>0</v>
      </c>
      <c r="BL189" s="18" t="s">
        <v>158</v>
      </c>
      <c r="BM189" s="164" t="s">
        <v>577</v>
      </c>
    </row>
    <row r="190" spans="1:65" s="15" customFormat="1" ht="20.85" customHeight="1">
      <c r="B190" s="201"/>
      <c r="D190" s="202" t="s">
        <v>71</v>
      </c>
      <c r="E190" s="202" t="s">
        <v>1295</v>
      </c>
      <c r="F190" s="202" t="s">
        <v>1479</v>
      </c>
      <c r="I190" s="203"/>
      <c r="J190" s="204">
        <f>BK190</f>
        <v>0</v>
      </c>
      <c r="L190" s="201"/>
      <c r="M190" s="205"/>
      <c r="N190" s="206"/>
      <c r="O190" s="206"/>
      <c r="P190" s="207">
        <f>SUM(P191:P197)</f>
        <v>0</v>
      </c>
      <c r="Q190" s="206"/>
      <c r="R190" s="207">
        <f>SUM(R191:R197)</f>
        <v>0</v>
      </c>
      <c r="S190" s="206"/>
      <c r="T190" s="208">
        <f>SUM(T191:T197)</f>
        <v>0</v>
      </c>
      <c r="AR190" s="202" t="s">
        <v>80</v>
      </c>
      <c r="AT190" s="209" t="s">
        <v>71</v>
      </c>
      <c r="AU190" s="209" t="s">
        <v>151</v>
      </c>
      <c r="AY190" s="202" t="s">
        <v>150</v>
      </c>
      <c r="BK190" s="210">
        <f>SUM(BK191:BK197)</f>
        <v>0</v>
      </c>
    </row>
    <row r="191" spans="1:65" s="2" customFormat="1" ht="24" customHeight="1">
      <c r="A191" s="33"/>
      <c r="B191" s="152"/>
      <c r="C191" s="153" t="s">
        <v>414</v>
      </c>
      <c r="D191" s="153" t="s">
        <v>153</v>
      </c>
      <c r="E191" s="154" t="s">
        <v>1480</v>
      </c>
      <c r="F191" s="155" t="s">
        <v>1481</v>
      </c>
      <c r="G191" s="156" t="s">
        <v>1212</v>
      </c>
      <c r="H191" s="157">
        <v>1</v>
      </c>
      <c r="I191" s="158"/>
      <c r="J191" s="159">
        <f t="shared" ref="J191:J197" si="10">ROUND(I191*H191,2)</f>
        <v>0</v>
      </c>
      <c r="K191" s="155" t="s">
        <v>3</v>
      </c>
      <c r="L191" s="34"/>
      <c r="M191" s="160" t="s">
        <v>3</v>
      </c>
      <c r="N191" s="161" t="s">
        <v>43</v>
      </c>
      <c r="O191" s="54"/>
      <c r="P191" s="162">
        <f t="shared" ref="P191:P197" si="11">O191*H191</f>
        <v>0</v>
      </c>
      <c r="Q191" s="162">
        <v>0</v>
      </c>
      <c r="R191" s="162">
        <f t="shared" ref="R191:R197" si="12">Q191*H191</f>
        <v>0</v>
      </c>
      <c r="S191" s="162">
        <v>0</v>
      </c>
      <c r="T191" s="163">
        <f t="shared" ref="T191:T197" si="13">S191*H191</f>
        <v>0</v>
      </c>
      <c r="U191" s="33"/>
      <c r="V191" s="33"/>
      <c r="W191" s="33"/>
      <c r="X191" s="33"/>
      <c r="Y191" s="33"/>
      <c r="Z191" s="33"/>
      <c r="AA191" s="33"/>
      <c r="AB191" s="33"/>
      <c r="AC191" s="33"/>
      <c r="AD191" s="33"/>
      <c r="AE191" s="33"/>
      <c r="AR191" s="164" t="s">
        <v>158</v>
      </c>
      <c r="AT191" s="164" t="s">
        <v>153</v>
      </c>
      <c r="AU191" s="164" t="s">
        <v>158</v>
      </c>
      <c r="AY191" s="18" t="s">
        <v>150</v>
      </c>
      <c r="BE191" s="165">
        <f t="shared" ref="BE191:BE197" si="14">IF(N191="základní",J191,0)</f>
        <v>0</v>
      </c>
      <c r="BF191" s="165">
        <f t="shared" ref="BF191:BF197" si="15">IF(N191="snížená",J191,0)</f>
        <v>0</v>
      </c>
      <c r="BG191" s="165">
        <f t="shared" ref="BG191:BG197" si="16">IF(N191="zákl. přenesená",J191,0)</f>
        <v>0</v>
      </c>
      <c r="BH191" s="165">
        <f t="shared" ref="BH191:BH197" si="17">IF(N191="sníž. přenesená",J191,0)</f>
        <v>0</v>
      </c>
      <c r="BI191" s="165">
        <f t="shared" ref="BI191:BI197" si="18">IF(N191="nulová",J191,0)</f>
        <v>0</v>
      </c>
      <c r="BJ191" s="18" t="s">
        <v>80</v>
      </c>
      <c r="BK191" s="165">
        <f t="shared" ref="BK191:BK197" si="19">ROUND(I191*H191,2)</f>
        <v>0</v>
      </c>
      <c r="BL191" s="18" t="s">
        <v>158</v>
      </c>
      <c r="BM191" s="164" t="s">
        <v>589</v>
      </c>
    </row>
    <row r="192" spans="1:65" s="2" customFormat="1" ht="16.5" customHeight="1">
      <c r="A192" s="33"/>
      <c r="B192" s="152"/>
      <c r="C192" s="153" t="s">
        <v>420</v>
      </c>
      <c r="D192" s="153" t="s">
        <v>153</v>
      </c>
      <c r="E192" s="154" t="s">
        <v>1482</v>
      </c>
      <c r="F192" s="155" t="s">
        <v>1483</v>
      </c>
      <c r="G192" s="156" t="s">
        <v>1212</v>
      </c>
      <c r="H192" s="157">
        <v>1</v>
      </c>
      <c r="I192" s="158"/>
      <c r="J192" s="159">
        <f t="shared" si="10"/>
        <v>0</v>
      </c>
      <c r="K192" s="155" t="s">
        <v>3</v>
      </c>
      <c r="L192" s="34"/>
      <c r="M192" s="160" t="s">
        <v>3</v>
      </c>
      <c r="N192" s="161" t="s">
        <v>43</v>
      </c>
      <c r="O192" s="54"/>
      <c r="P192" s="162">
        <f t="shared" si="11"/>
        <v>0</v>
      </c>
      <c r="Q192" s="162">
        <v>0</v>
      </c>
      <c r="R192" s="162">
        <f t="shared" si="12"/>
        <v>0</v>
      </c>
      <c r="S192" s="162">
        <v>0</v>
      </c>
      <c r="T192" s="163">
        <f t="shared" si="13"/>
        <v>0</v>
      </c>
      <c r="U192" s="33"/>
      <c r="V192" s="33"/>
      <c r="W192" s="33"/>
      <c r="X192" s="33"/>
      <c r="Y192" s="33"/>
      <c r="Z192" s="33"/>
      <c r="AA192" s="33"/>
      <c r="AB192" s="33"/>
      <c r="AC192" s="33"/>
      <c r="AD192" s="33"/>
      <c r="AE192" s="33"/>
      <c r="AR192" s="164" t="s">
        <v>158</v>
      </c>
      <c r="AT192" s="164" t="s">
        <v>153</v>
      </c>
      <c r="AU192" s="164" t="s">
        <v>158</v>
      </c>
      <c r="AY192" s="18" t="s">
        <v>150</v>
      </c>
      <c r="BE192" s="165">
        <f t="shared" si="14"/>
        <v>0</v>
      </c>
      <c r="BF192" s="165">
        <f t="shared" si="15"/>
        <v>0</v>
      </c>
      <c r="BG192" s="165">
        <f t="shared" si="16"/>
        <v>0</v>
      </c>
      <c r="BH192" s="165">
        <f t="shared" si="17"/>
        <v>0</v>
      </c>
      <c r="BI192" s="165">
        <f t="shared" si="18"/>
        <v>0</v>
      </c>
      <c r="BJ192" s="18" t="s">
        <v>80</v>
      </c>
      <c r="BK192" s="165">
        <f t="shared" si="19"/>
        <v>0</v>
      </c>
      <c r="BL192" s="18" t="s">
        <v>158</v>
      </c>
      <c r="BM192" s="164" t="s">
        <v>600</v>
      </c>
    </row>
    <row r="193" spans="1:65" s="2" customFormat="1" ht="24" customHeight="1">
      <c r="A193" s="33"/>
      <c r="B193" s="152"/>
      <c r="C193" s="153" t="s">
        <v>425</v>
      </c>
      <c r="D193" s="153" t="s">
        <v>153</v>
      </c>
      <c r="E193" s="154" t="s">
        <v>1484</v>
      </c>
      <c r="F193" s="155" t="s">
        <v>1485</v>
      </c>
      <c r="G193" s="156" t="s">
        <v>1440</v>
      </c>
      <c r="H193" s="157">
        <v>1</v>
      </c>
      <c r="I193" s="158"/>
      <c r="J193" s="159">
        <f t="shared" si="10"/>
        <v>0</v>
      </c>
      <c r="K193" s="155" t="s">
        <v>3</v>
      </c>
      <c r="L193" s="34"/>
      <c r="M193" s="160" t="s">
        <v>3</v>
      </c>
      <c r="N193" s="161" t="s">
        <v>43</v>
      </c>
      <c r="O193" s="54"/>
      <c r="P193" s="162">
        <f t="shared" si="11"/>
        <v>0</v>
      </c>
      <c r="Q193" s="162">
        <v>0</v>
      </c>
      <c r="R193" s="162">
        <f t="shared" si="12"/>
        <v>0</v>
      </c>
      <c r="S193" s="162">
        <v>0</v>
      </c>
      <c r="T193" s="163">
        <f t="shared" si="13"/>
        <v>0</v>
      </c>
      <c r="U193" s="33"/>
      <c r="V193" s="33"/>
      <c r="W193" s="33"/>
      <c r="X193" s="33"/>
      <c r="Y193" s="33"/>
      <c r="Z193" s="33"/>
      <c r="AA193" s="33"/>
      <c r="AB193" s="33"/>
      <c r="AC193" s="33"/>
      <c r="AD193" s="33"/>
      <c r="AE193" s="33"/>
      <c r="AR193" s="164" t="s">
        <v>158</v>
      </c>
      <c r="AT193" s="164" t="s">
        <v>153</v>
      </c>
      <c r="AU193" s="164" t="s">
        <v>158</v>
      </c>
      <c r="AY193" s="18" t="s">
        <v>150</v>
      </c>
      <c r="BE193" s="165">
        <f t="shared" si="14"/>
        <v>0</v>
      </c>
      <c r="BF193" s="165">
        <f t="shared" si="15"/>
        <v>0</v>
      </c>
      <c r="BG193" s="165">
        <f t="shared" si="16"/>
        <v>0</v>
      </c>
      <c r="BH193" s="165">
        <f t="shared" si="17"/>
        <v>0</v>
      </c>
      <c r="BI193" s="165">
        <f t="shared" si="18"/>
        <v>0</v>
      </c>
      <c r="BJ193" s="18" t="s">
        <v>80</v>
      </c>
      <c r="BK193" s="165">
        <f t="shared" si="19"/>
        <v>0</v>
      </c>
      <c r="BL193" s="18" t="s">
        <v>158</v>
      </c>
      <c r="BM193" s="164" t="s">
        <v>609</v>
      </c>
    </row>
    <row r="194" spans="1:65" s="2" customFormat="1" ht="16.5" customHeight="1">
      <c r="A194" s="33"/>
      <c r="B194" s="152"/>
      <c r="C194" s="153" t="s">
        <v>430</v>
      </c>
      <c r="D194" s="153" t="s">
        <v>153</v>
      </c>
      <c r="E194" s="154" t="s">
        <v>1486</v>
      </c>
      <c r="F194" s="155" t="s">
        <v>1487</v>
      </c>
      <c r="G194" s="156" t="s">
        <v>1212</v>
      </c>
      <c r="H194" s="157">
        <v>1</v>
      </c>
      <c r="I194" s="158"/>
      <c r="J194" s="159">
        <f t="shared" si="10"/>
        <v>0</v>
      </c>
      <c r="K194" s="155" t="s">
        <v>3</v>
      </c>
      <c r="L194" s="34"/>
      <c r="M194" s="160" t="s">
        <v>3</v>
      </c>
      <c r="N194" s="161" t="s">
        <v>43</v>
      </c>
      <c r="O194" s="54"/>
      <c r="P194" s="162">
        <f t="shared" si="11"/>
        <v>0</v>
      </c>
      <c r="Q194" s="162">
        <v>0</v>
      </c>
      <c r="R194" s="162">
        <f t="shared" si="12"/>
        <v>0</v>
      </c>
      <c r="S194" s="162">
        <v>0</v>
      </c>
      <c r="T194" s="163">
        <f t="shared" si="13"/>
        <v>0</v>
      </c>
      <c r="U194" s="33"/>
      <c r="V194" s="33"/>
      <c r="W194" s="33"/>
      <c r="X194" s="33"/>
      <c r="Y194" s="33"/>
      <c r="Z194" s="33"/>
      <c r="AA194" s="33"/>
      <c r="AB194" s="33"/>
      <c r="AC194" s="33"/>
      <c r="AD194" s="33"/>
      <c r="AE194" s="33"/>
      <c r="AR194" s="164" t="s">
        <v>158</v>
      </c>
      <c r="AT194" s="164" t="s">
        <v>153</v>
      </c>
      <c r="AU194" s="164" t="s">
        <v>158</v>
      </c>
      <c r="AY194" s="18" t="s">
        <v>150</v>
      </c>
      <c r="BE194" s="165">
        <f t="shared" si="14"/>
        <v>0</v>
      </c>
      <c r="BF194" s="165">
        <f t="shared" si="15"/>
        <v>0</v>
      </c>
      <c r="BG194" s="165">
        <f t="shared" si="16"/>
        <v>0</v>
      </c>
      <c r="BH194" s="165">
        <f t="shared" si="17"/>
        <v>0</v>
      </c>
      <c r="BI194" s="165">
        <f t="shared" si="18"/>
        <v>0</v>
      </c>
      <c r="BJ194" s="18" t="s">
        <v>80</v>
      </c>
      <c r="BK194" s="165">
        <f t="shared" si="19"/>
        <v>0</v>
      </c>
      <c r="BL194" s="18" t="s">
        <v>158</v>
      </c>
      <c r="BM194" s="164" t="s">
        <v>620</v>
      </c>
    </row>
    <row r="195" spans="1:65" s="2" customFormat="1" ht="16.5" customHeight="1">
      <c r="A195" s="33"/>
      <c r="B195" s="152"/>
      <c r="C195" s="153" t="s">
        <v>436</v>
      </c>
      <c r="D195" s="153" t="s">
        <v>153</v>
      </c>
      <c r="E195" s="154" t="s">
        <v>1488</v>
      </c>
      <c r="F195" s="155" t="s">
        <v>1489</v>
      </c>
      <c r="G195" s="156" t="s">
        <v>1111</v>
      </c>
      <c r="H195" s="157">
        <v>4</v>
      </c>
      <c r="I195" s="158"/>
      <c r="J195" s="159">
        <f t="shared" si="10"/>
        <v>0</v>
      </c>
      <c r="K195" s="155" t="s">
        <v>3</v>
      </c>
      <c r="L195" s="34"/>
      <c r="M195" s="160" t="s">
        <v>3</v>
      </c>
      <c r="N195" s="161" t="s">
        <v>43</v>
      </c>
      <c r="O195" s="54"/>
      <c r="P195" s="162">
        <f t="shared" si="11"/>
        <v>0</v>
      </c>
      <c r="Q195" s="162">
        <v>0</v>
      </c>
      <c r="R195" s="162">
        <f t="shared" si="12"/>
        <v>0</v>
      </c>
      <c r="S195" s="162">
        <v>0</v>
      </c>
      <c r="T195" s="163">
        <f t="shared" si="13"/>
        <v>0</v>
      </c>
      <c r="U195" s="33"/>
      <c r="V195" s="33"/>
      <c r="W195" s="33"/>
      <c r="X195" s="33"/>
      <c r="Y195" s="33"/>
      <c r="Z195" s="33"/>
      <c r="AA195" s="33"/>
      <c r="AB195" s="33"/>
      <c r="AC195" s="33"/>
      <c r="AD195" s="33"/>
      <c r="AE195" s="33"/>
      <c r="AR195" s="164" t="s">
        <v>158</v>
      </c>
      <c r="AT195" s="164" t="s">
        <v>153</v>
      </c>
      <c r="AU195" s="164" t="s">
        <v>158</v>
      </c>
      <c r="AY195" s="18" t="s">
        <v>150</v>
      </c>
      <c r="BE195" s="165">
        <f t="shared" si="14"/>
        <v>0</v>
      </c>
      <c r="BF195" s="165">
        <f t="shared" si="15"/>
        <v>0</v>
      </c>
      <c r="BG195" s="165">
        <f t="shared" si="16"/>
        <v>0</v>
      </c>
      <c r="BH195" s="165">
        <f t="shared" si="17"/>
        <v>0</v>
      </c>
      <c r="BI195" s="165">
        <f t="shared" si="18"/>
        <v>0</v>
      </c>
      <c r="BJ195" s="18" t="s">
        <v>80</v>
      </c>
      <c r="BK195" s="165">
        <f t="shared" si="19"/>
        <v>0</v>
      </c>
      <c r="BL195" s="18" t="s">
        <v>158</v>
      </c>
      <c r="BM195" s="164" t="s">
        <v>630</v>
      </c>
    </row>
    <row r="196" spans="1:65" s="2" customFormat="1" ht="16.5" customHeight="1">
      <c r="A196" s="33"/>
      <c r="B196" s="152"/>
      <c r="C196" s="153" t="s">
        <v>441</v>
      </c>
      <c r="D196" s="153" t="s">
        <v>153</v>
      </c>
      <c r="E196" s="154" t="s">
        <v>1490</v>
      </c>
      <c r="F196" s="155" t="s">
        <v>1491</v>
      </c>
      <c r="G196" s="156" t="s">
        <v>1212</v>
      </c>
      <c r="H196" s="157">
        <v>1</v>
      </c>
      <c r="I196" s="158"/>
      <c r="J196" s="159">
        <f t="shared" si="10"/>
        <v>0</v>
      </c>
      <c r="K196" s="155" t="s">
        <v>3</v>
      </c>
      <c r="L196" s="34"/>
      <c r="M196" s="160" t="s">
        <v>3</v>
      </c>
      <c r="N196" s="161" t="s">
        <v>43</v>
      </c>
      <c r="O196" s="54"/>
      <c r="P196" s="162">
        <f t="shared" si="11"/>
        <v>0</v>
      </c>
      <c r="Q196" s="162">
        <v>0</v>
      </c>
      <c r="R196" s="162">
        <f t="shared" si="12"/>
        <v>0</v>
      </c>
      <c r="S196" s="162">
        <v>0</v>
      </c>
      <c r="T196" s="163">
        <f t="shared" si="13"/>
        <v>0</v>
      </c>
      <c r="U196" s="33"/>
      <c r="V196" s="33"/>
      <c r="W196" s="33"/>
      <c r="X196" s="33"/>
      <c r="Y196" s="33"/>
      <c r="Z196" s="33"/>
      <c r="AA196" s="33"/>
      <c r="AB196" s="33"/>
      <c r="AC196" s="33"/>
      <c r="AD196" s="33"/>
      <c r="AE196" s="33"/>
      <c r="AR196" s="164" t="s">
        <v>158</v>
      </c>
      <c r="AT196" s="164" t="s">
        <v>153</v>
      </c>
      <c r="AU196" s="164" t="s">
        <v>158</v>
      </c>
      <c r="AY196" s="18" t="s">
        <v>150</v>
      </c>
      <c r="BE196" s="165">
        <f t="shared" si="14"/>
        <v>0</v>
      </c>
      <c r="BF196" s="165">
        <f t="shared" si="15"/>
        <v>0</v>
      </c>
      <c r="BG196" s="165">
        <f t="shared" si="16"/>
        <v>0</v>
      </c>
      <c r="BH196" s="165">
        <f t="shared" si="17"/>
        <v>0</v>
      </c>
      <c r="BI196" s="165">
        <f t="shared" si="18"/>
        <v>0</v>
      </c>
      <c r="BJ196" s="18" t="s">
        <v>80</v>
      </c>
      <c r="BK196" s="165">
        <f t="shared" si="19"/>
        <v>0</v>
      </c>
      <c r="BL196" s="18" t="s">
        <v>158</v>
      </c>
      <c r="BM196" s="164" t="s">
        <v>641</v>
      </c>
    </row>
    <row r="197" spans="1:65" s="2" customFormat="1" ht="16.5" customHeight="1">
      <c r="A197" s="33"/>
      <c r="B197" s="152"/>
      <c r="C197" s="153" t="s">
        <v>446</v>
      </c>
      <c r="D197" s="153" t="s">
        <v>153</v>
      </c>
      <c r="E197" s="154" t="s">
        <v>1492</v>
      </c>
      <c r="F197" s="155" t="s">
        <v>1493</v>
      </c>
      <c r="G197" s="156" t="s">
        <v>1212</v>
      </c>
      <c r="H197" s="157">
        <v>1</v>
      </c>
      <c r="I197" s="158"/>
      <c r="J197" s="159">
        <f t="shared" si="10"/>
        <v>0</v>
      </c>
      <c r="K197" s="155" t="s">
        <v>3</v>
      </c>
      <c r="L197" s="34"/>
      <c r="M197" s="160" t="s">
        <v>3</v>
      </c>
      <c r="N197" s="161" t="s">
        <v>43</v>
      </c>
      <c r="O197" s="54"/>
      <c r="P197" s="162">
        <f t="shared" si="11"/>
        <v>0</v>
      </c>
      <c r="Q197" s="162">
        <v>0</v>
      </c>
      <c r="R197" s="162">
        <f t="shared" si="12"/>
        <v>0</v>
      </c>
      <c r="S197" s="162">
        <v>0</v>
      </c>
      <c r="T197" s="163">
        <f t="shared" si="13"/>
        <v>0</v>
      </c>
      <c r="U197" s="33"/>
      <c r="V197" s="33"/>
      <c r="W197" s="33"/>
      <c r="X197" s="33"/>
      <c r="Y197" s="33"/>
      <c r="Z197" s="33"/>
      <c r="AA197" s="33"/>
      <c r="AB197" s="33"/>
      <c r="AC197" s="33"/>
      <c r="AD197" s="33"/>
      <c r="AE197" s="33"/>
      <c r="AR197" s="164" t="s">
        <v>158</v>
      </c>
      <c r="AT197" s="164" t="s">
        <v>153</v>
      </c>
      <c r="AU197" s="164" t="s">
        <v>158</v>
      </c>
      <c r="AY197" s="18" t="s">
        <v>150</v>
      </c>
      <c r="BE197" s="165">
        <f t="shared" si="14"/>
        <v>0</v>
      </c>
      <c r="BF197" s="165">
        <f t="shared" si="15"/>
        <v>0</v>
      </c>
      <c r="BG197" s="165">
        <f t="shared" si="16"/>
        <v>0</v>
      </c>
      <c r="BH197" s="165">
        <f t="shared" si="17"/>
        <v>0</v>
      </c>
      <c r="BI197" s="165">
        <f t="shared" si="18"/>
        <v>0</v>
      </c>
      <c r="BJ197" s="18" t="s">
        <v>80</v>
      </c>
      <c r="BK197" s="165">
        <f t="shared" si="19"/>
        <v>0</v>
      </c>
      <c r="BL197" s="18" t="s">
        <v>158</v>
      </c>
      <c r="BM197" s="164" t="s">
        <v>651</v>
      </c>
    </row>
    <row r="198" spans="1:65" s="12" customFormat="1" ht="20.85" customHeight="1">
      <c r="B198" s="139"/>
      <c r="D198" s="140" t="s">
        <v>71</v>
      </c>
      <c r="E198" s="150" t="s">
        <v>1494</v>
      </c>
      <c r="F198" s="150" t="s">
        <v>1495</v>
      </c>
      <c r="I198" s="142"/>
      <c r="J198" s="151">
        <f>BK198</f>
        <v>0</v>
      </c>
      <c r="L198" s="139"/>
      <c r="M198" s="144"/>
      <c r="N198" s="145"/>
      <c r="O198" s="145"/>
      <c r="P198" s="146">
        <f>P199+P202+P207+P214+P221+P224+P226</f>
        <v>0</v>
      </c>
      <c r="Q198" s="145"/>
      <c r="R198" s="146">
        <f>R199+R202+R207+R214+R221+R224+R226</f>
        <v>0</v>
      </c>
      <c r="S198" s="145"/>
      <c r="T198" s="147">
        <f>T199+T202+T207+T214+T221+T224+T226</f>
        <v>0</v>
      </c>
      <c r="AR198" s="140" t="s">
        <v>82</v>
      </c>
      <c r="AT198" s="148" t="s">
        <v>71</v>
      </c>
      <c r="AU198" s="148" t="s">
        <v>82</v>
      </c>
      <c r="AY198" s="140" t="s">
        <v>150</v>
      </c>
      <c r="BK198" s="149">
        <f>BK199+BK202+BK207+BK214+BK221+BK224+BK226</f>
        <v>0</v>
      </c>
    </row>
    <row r="199" spans="1:65" s="15" customFormat="1" ht="20.85" customHeight="1">
      <c r="B199" s="201"/>
      <c r="D199" s="202" t="s">
        <v>71</v>
      </c>
      <c r="E199" s="202" t="s">
        <v>1208</v>
      </c>
      <c r="F199" s="202" t="s">
        <v>1412</v>
      </c>
      <c r="I199" s="203"/>
      <c r="J199" s="204">
        <f>BK199</f>
        <v>0</v>
      </c>
      <c r="L199" s="201"/>
      <c r="M199" s="205"/>
      <c r="N199" s="206"/>
      <c r="O199" s="206"/>
      <c r="P199" s="207">
        <f>SUM(P200:P201)</f>
        <v>0</v>
      </c>
      <c r="Q199" s="206"/>
      <c r="R199" s="207">
        <f>SUM(R200:R201)</f>
        <v>0</v>
      </c>
      <c r="S199" s="206"/>
      <c r="T199" s="208">
        <f>SUM(T200:T201)</f>
        <v>0</v>
      </c>
      <c r="AR199" s="202" t="s">
        <v>80</v>
      </c>
      <c r="AT199" s="209" t="s">
        <v>71</v>
      </c>
      <c r="AU199" s="209" t="s">
        <v>151</v>
      </c>
      <c r="AY199" s="202" t="s">
        <v>150</v>
      </c>
      <c r="BK199" s="210">
        <f>SUM(BK200:BK201)</f>
        <v>0</v>
      </c>
    </row>
    <row r="200" spans="1:65" s="2" customFormat="1" ht="16.5" customHeight="1">
      <c r="A200" s="33"/>
      <c r="B200" s="152"/>
      <c r="C200" s="153" t="s">
        <v>451</v>
      </c>
      <c r="D200" s="153" t="s">
        <v>153</v>
      </c>
      <c r="E200" s="154" t="s">
        <v>1496</v>
      </c>
      <c r="F200" s="155" t="s">
        <v>1497</v>
      </c>
      <c r="G200" s="156" t="s">
        <v>1212</v>
      </c>
      <c r="H200" s="157">
        <v>26</v>
      </c>
      <c r="I200" s="158"/>
      <c r="J200" s="159">
        <f>ROUND(I200*H200,2)</f>
        <v>0</v>
      </c>
      <c r="K200" s="155" t="s">
        <v>3</v>
      </c>
      <c r="L200" s="34"/>
      <c r="M200" s="160" t="s">
        <v>3</v>
      </c>
      <c r="N200" s="161" t="s">
        <v>43</v>
      </c>
      <c r="O200" s="54"/>
      <c r="P200" s="162">
        <f>O200*H200</f>
        <v>0</v>
      </c>
      <c r="Q200" s="162">
        <v>0</v>
      </c>
      <c r="R200" s="162">
        <f>Q200*H200</f>
        <v>0</v>
      </c>
      <c r="S200" s="162">
        <v>0</v>
      </c>
      <c r="T200" s="163">
        <f>S200*H200</f>
        <v>0</v>
      </c>
      <c r="U200" s="33"/>
      <c r="V200" s="33"/>
      <c r="W200" s="33"/>
      <c r="X200" s="33"/>
      <c r="Y200" s="33"/>
      <c r="Z200" s="33"/>
      <c r="AA200" s="33"/>
      <c r="AB200" s="33"/>
      <c r="AC200" s="33"/>
      <c r="AD200" s="33"/>
      <c r="AE200" s="33"/>
      <c r="AR200" s="164" t="s">
        <v>158</v>
      </c>
      <c r="AT200" s="164" t="s">
        <v>153</v>
      </c>
      <c r="AU200" s="164" t="s">
        <v>158</v>
      </c>
      <c r="AY200" s="18" t="s">
        <v>150</v>
      </c>
      <c r="BE200" s="165">
        <f>IF(N200="základní",J200,0)</f>
        <v>0</v>
      </c>
      <c r="BF200" s="165">
        <f>IF(N200="snížená",J200,0)</f>
        <v>0</v>
      </c>
      <c r="BG200" s="165">
        <f>IF(N200="zákl. přenesená",J200,0)</f>
        <v>0</v>
      </c>
      <c r="BH200" s="165">
        <f>IF(N200="sníž. přenesená",J200,0)</f>
        <v>0</v>
      </c>
      <c r="BI200" s="165">
        <f>IF(N200="nulová",J200,0)</f>
        <v>0</v>
      </c>
      <c r="BJ200" s="18" t="s">
        <v>80</v>
      </c>
      <c r="BK200" s="165">
        <f>ROUND(I200*H200,2)</f>
        <v>0</v>
      </c>
      <c r="BL200" s="18" t="s">
        <v>158</v>
      </c>
      <c r="BM200" s="164" t="s">
        <v>663</v>
      </c>
    </row>
    <row r="201" spans="1:65" s="2" customFormat="1" ht="19.5">
      <c r="A201" s="33"/>
      <c r="B201" s="34"/>
      <c r="C201" s="33"/>
      <c r="D201" s="166" t="s">
        <v>1231</v>
      </c>
      <c r="E201" s="33"/>
      <c r="F201" s="167" t="s">
        <v>1498</v>
      </c>
      <c r="G201" s="33"/>
      <c r="H201" s="33"/>
      <c r="I201" s="92"/>
      <c r="J201" s="33"/>
      <c r="K201" s="33"/>
      <c r="L201" s="34"/>
      <c r="M201" s="168"/>
      <c r="N201" s="169"/>
      <c r="O201" s="54"/>
      <c r="P201" s="54"/>
      <c r="Q201" s="54"/>
      <c r="R201" s="54"/>
      <c r="S201" s="54"/>
      <c r="T201" s="55"/>
      <c r="U201" s="33"/>
      <c r="V201" s="33"/>
      <c r="W201" s="33"/>
      <c r="X201" s="33"/>
      <c r="Y201" s="33"/>
      <c r="Z201" s="33"/>
      <c r="AA201" s="33"/>
      <c r="AB201" s="33"/>
      <c r="AC201" s="33"/>
      <c r="AD201" s="33"/>
      <c r="AE201" s="33"/>
      <c r="AT201" s="18" t="s">
        <v>1231</v>
      </c>
      <c r="AU201" s="18" t="s">
        <v>158</v>
      </c>
    </row>
    <row r="202" spans="1:65" s="15" customFormat="1" ht="20.85" customHeight="1">
      <c r="B202" s="201"/>
      <c r="D202" s="202" t="s">
        <v>71</v>
      </c>
      <c r="E202" s="202" t="s">
        <v>1233</v>
      </c>
      <c r="F202" s="202" t="s">
        <v>1434</v>
      </c>
      <c r="I202" s="203"/>
      <c r="J202" s="204">
        <f>BK202</f>
        <v>0</v>
      </c>
      <c r="L202" s="201"/>
      <c r="M202" s="205"/>
      <c r="N202" s="206"/>
      <c r="O202" s="206"/>
      <c r="P202" s="207">
        <f>SUM(P203:P206)</f>
        <v>0</v>
      </c>
      <c r="Q202" s="206"/>
      <c r="R202" s="207">
        <f>SUM(R203:R206)</f>
        <v>0</v>
      </c>
      <c r="S202" s="206"/>
      <c r="T202" s="208">
        <f>SUM(T203:T206)</f>
        <v>0</v>
      </c>
      <c r="AR202" s="202" t="s">
        <v>80</v>
      </c>
      <c r="AT202" s="209" t="s">
        <v>71</v>
      </c>
      <c r="AU202" s="209" t="s">
        <v>151</v>
      </c>
      <c r="AY202" s="202" t="s">
        <v>150</v>
      </c>
      <c r="BK202" s="210">
        <f>SUM(BK203:BK206)</f>
        <v>0</v>
      </c>
    </row>
    <row r="203" spans="1:65" s="2" customFormat="1" ht="16.5" customHeight="1">
      <c r="A203" s="33"/>
      <c r="B203" s="152"/>
      <c r="C203" s="153" t="s">
        <v>456</v>
      </c>
      <c r="D203" s="153" t="s">
        <v>153</v>
      </c>
      <c r="E203" s="154" t="s">
        <v>1499</v>
      </c>
      <c r="F203" s="155" t="s">
        <v>1500</v>
      </c>
      <c r="G203" s="156" t="s">
        <v>1440</v>
      </c>
      <c r="H203" s="157">
        <v>1</v>
      </c>
      <c r="I203" s="158"/>
      <c r="J203" s="159">
        <f>ROUND(I203*H203,2)</f>
        <v>0</v>
      </c>
      <c r="K203" s="155" t="s">
        <v>3</v>
      </c>
      <c r="L203" s="34"/>
      <c r="M203" s="160" t="s">
        <v>3</v>
      </c>
      <c r="N203" s="161" t="s">
        <v>43</v>
      </c>
      <c r="O203" s="54"/>
      <c r="P203" s="162">
        <f>O203*H203</f>
        <v>0</v>
      </c>
      <c r="Q203" s="162">
        <v>0</v>
      </c>
      <c r="R203" s="162">
        <f>Q203*H203</f>
        <v>0</v>
      </c>
      <c r="S203" s="162">
        <v>0</v>
      </c>
      <c r="T203" s="163">
        <f>S203*H203</f>
        <v>0</v>
      </c>
      <c r="U203" s="33"/>
      <c r="V203" s="33"/>
      <c r="W203" s="33"/>
      <c r="X203" s="33"/>
      <c r="Y203" s="33"/>
      <c r="Z203" s="33"/>
      <c r="AA203" s="33"/>
      <c r="AB203" s="33"/>
      <c r="AC203" s="33"/>
      <c r="AD203" s="33"/>
      <c r="AE203" s="33"/>
      <c r="AR203" s="164" t="s">
        <v>158</v>
      </c>
      <c r="AT203" s="164" t="s">
        <v>153</v>
      </c>
      <c r="AU203" s="164" t="s">
        <v>158</v>
      </c>
      <c r="AY203" s="18" t="s">
        <v>150</v>
      </c>
      <c r="BE203" s="165">
        <f>IF(N203="základní",J203,0)</f>
        <v>0</v>
      </c>
      <c r="BF203" s="165">
        <f>IF(N203="snížená",J203,0)</f>
        <v>0</v>
      </c>
      <c r="BG203" s="165">
        <f>IF(N203="zákl. přenesená",J203,0)</f>
        <v>0</v>
      </c>
      <c r="BH203" s="165">
        <f>IF(N203="sníž. přenesená",J203,0)</f>
        <v>0</v>
      </c>
      <c r="BI203" s="165">
        <f>IF(N203="nulová",J203,0)</f>
        <v>0</v>
      </c>
      <c r="BJ203" s="18" t="s">
        <v>80</v>
      </c>
      <c r="BK203" s="165">
        <f>ROUND(I203*H203,2)</f>
        <v>0</v>
      </c>
      <c r="BL203" s="18" t="s">
        <v>158</v>
      </c>
      <c r="BM203" s="164" t="s">
        <v>675</v>
      </c>
    </row>
    <row r="204" spans="1:65" s="2" customFormat="1" ht="16.5" customHeight="1">
      <c r="A204" s="33"/>
      <c r="B204" s="152"/>
      <c r="C204" s="153" t="s">
        <v>461</v>
      </c>
      <c r="D204" s="153" t="s">
        <v>153</v>
      </c>
      <c r="E204" s="154" t="s">
        <v>1501</v>
      </c>
      <c r="F204" s="155" t="s">
        <v>1502</v>
      </c>
      <c r="G204" s="156" t="s">
        <v>1212</v>
      </c>
      <c r="H204" s="157">
        <v>26</v>
      </c>
      <c r="I204" s="158"/>
      <c r="J204" s="159">
        <f>ROUND(I204*H204,2)</f>
        <v>0</v>
      </c>
      <c r="K204" s="155" t="s">
        <v>3</v>
      </c>
      <c r="L204" s="34"/>
      <c r="M204" s="160" t="s">
        <v>3</v>
      </c>
      <c r="N204" s="161" t="s">
        <v>43</v>
      </c>
      <c r="O204" s="54"/>
      <c r="P204" s="162">
        <f>O204*H204</f>
        <v>0</v>
      </c>
      <c r="Q204" s="162">
        <v>0</v>
      </c>
      <c r="R204" s="162">
        <f>Q204*H204</f>
        <v>0</v>
      </c>
      <c r="S204" s="162">
        <v>0</v>
      </c>
      <c r="T204" s="163">
        <f>S204*H204</f>
        <v>0</v>
      </c>
      <c r="U204" s="33"/>
      <c r="V204" s="33"/>
      <c r="W204" s="33"/>
      <c r="X204" s="33"/>
      <c r="Y204" s="33"/>
      <c r="Z204" s="33"/>
      <c r="AA204" s="33"/>
      <c r="AB204" s="33"/>
      <c r="AC204" s="33"/>
      <c r="AD204" s="33"/>
      <c r="AE204" s="33"/>
      <c r="AR204" s="164" t="s">
        <v>158</v>
      </c>
      <c r="AT204" s="164" t="s">
        <v>153</v>
      </c>
      <c r="AU204" s="164" t="s">
        <v>158</v>
      </c>
      <c r="AY204" s="18" t="s">
        <v>150</v>
      </c>
      <c r="BE204" s="165">
        <f>IF(N204="základní",J204,0)</f>
        <v>0</v>
      </c>
      <c r="BF204" s="165">
        <f>IF(N204="snížená",J204,0)</f>
        <v>0</v>
      </c>
      <c r="BG204" s="165">
        <f>IF(N204="zákl. přenesená",J204,0)</f>
        <v>0</v>
      </c>
      <c r="BH204" s="165">
        <f>IF(N204="sníž. přenesená",J204,0)</f>
        <v>0</v>
      </c>
      <c r="BI204" s="165">
        <f>IF(N204="nulová",J204,0)</f>
        <v>0</v>
      </c>
      <c r="BJ204" s="18" t="s">
        <v>80</v>
      </c>
      <c r="BK204" s="165">
        <f>ROUND(I204*H204,2)</f>
        <v>0</v>
      </c>
      <c r="BL204" s="18" t="s">
        <v>158</v>
      </c>
      <c r="BM204" s="164" t="s">
        <v>685</v>
      </c>
    </row>
    <row r="205" spans="1:65" s="2" customFormat="1" ht="16.5" customHeight="1">
      <c r="A205" s="33"/>
      <c r="B205" s="152"/>
      <c r="C205" s="153" t="s">
        <v>466</v>
      </c>
      <c r="D205" s="153" t="s">
        <v>153</v>
      </c>
      <c r="E205" s="154" t="s">
        <v>1503</v>
      </c>
      <c r="F205" s="155" t="s">
        <v>1504</v>
      </c>
      <c r="G205" s="156" t="s">
        <v>1440</v>
      </c>
      <c r="H205" s="157">
        <v>1</v>
      </c>
      <c r="I205" s="158"/>
      <c r="J205" s="159">
        <f>ROUND(I205*H205,2)</f>
        <v>0</v>
      </c>
      <c r="K205" s="155" t="s">
        <v>3</v>
      </c>
      <c r="L205" s="34"/>
      <c r="M205" s="160" t="s">
        <v>3</v>
      </c>
      <c r="N205" s="161" t="s">
        <v>43</v>
      </c>
      <c r="O205" s="54"/>
      <c r="P205" s="162">
        <f>O205*H205</f>
        <v>0</v>
      </c>
      <c r="Q205" s="162">
        <v>0</v>
      </c>
      <c r="R205" s="162">
        <f>Q205*H205</f>
        <v>0</v>
      </c>
      <c r="S205" s="162">
        <v>0</v>
      </c>
      <c r="T205" s="163">
        <f>S205*H205</f>
        <v>0</v>
      </c>
      <c r="U205" s="33"/>
      <c r="V205" s="33"/>
      <c r="W205" s="33"/>
      <c r="X205" s="33"/>
      <c r="Y205" s="33"/>
      <c r="Z205" s="33"/>
      <c r="AA205" s="33"/>
      <c r="AB205" s="33"/>
      <c r="AC205" s="33"/>
      <c r="AD205" s="33"/>
      <c r="AE205" s="33"/>
      <c r="AR205" s="164" t="s">
        <v>158</v>
      </c>
      <c r="AT205" s="164" t="s">
        <v>153</v>
      </c>
      <c r="AU205" s="164" t="s">
        <v>158</v>
      </c>
      <c r="AY205" s="18" t="s">
        <v>150</v>
      </c>
      <c r="BE205" s="165">
        <f>IF(N205="základní",J205,0)</f>
        <v>0</v>
      </c>
      <c r="BF205" s="165">
        <f>IF(N205="snížená",J205,0)</f>
        <v>0</v>
      </c>
      <c r="BG205" s="165">
        <f>IF(N205="zákl. přenesená",J205,0)</f>
        <v>0</v>
      </c>
      <c r="BH205" s="165">
        <f>IF(N205="sníž. přenesená",J205,0)</f>
        <v>0</v>
      </c>
      <c r="BI205" s="165">
        <f>IF(N205="nulová",J205,0)</f>
        <v>0</v>
      </c>
      <c r="BJ205" s="18" t="s">
        <v>80</v>
      </c>
      <c r="BK205" s="165">
        <f>ROUND(I205*H205,2)</f>
        <v>0</v>
      </c>
      <c r="BL205" s="18" t="s">
        <v>158</v>
      </c>
      <c r="BM205" s="164" t="s">
        <v>696</v>
      </c>
    </row>
    <row r="206" spans="1:65" s="2" customFormat="1" ht="29.25">
      <c r="A206" s="33"/>
      <c r="B206" s="34"/>
      <c r="C206" s="33"/>
      <c r="D206" s="166" t="s">
        <v>1231</v>
      </c>
      <c r="E206" s="33"/>
      <c r="F206" s="167" t="s">
        <v>1505</v>
      </c>
      <c r="G206" s="33"/>
      <c r="H206" s="33"/>
      <c r="I206" s="92"/>
      <c r="J206" s="33"/>
      <c r="K206" s="33"/>
      <c r="L206" s="34"/>
      <c r="M206" s="168"/>
      <c r="N206" s="169"/>
      <c r="O206" s="54"/>
      <c r="P206" s="54"/>
      <c r="Q206" s="54"/>
      <c r="R206" s="54"/>
      <c r="S206" s="54"/>
      <c r="T206" s="55"/>
      <c r="U206" s="33"/>
      <c r="V206" s="33"/>
      <c r="W206" s="33"/>
      <c r="X206" s="33"/>
      <c r="Y206" s="33"/>
      <c r="Z206" s="33"/>
      <c r="AA206" s="33"/>
      <c r="AB206" s="33"/>
      <c r="AC206" s="33"/>
      <c r="AD206" s="33"/>
      <c r="AE206" s="33"/>
      <c r="AT206" s="18" t="s">
        <v>1231</v>
      </c>
      <c r="AU206" s="18" t="s">
        <v>158</v>
      </c>
    </row>
    <row r="207" spans="1:65" s="15" customFormat="1" ht="20.85" customHeight="1">
      <c r="B207" s="201"/>
      <c r="D207" s="202" t="s">
        <v>71</v>
      </c>
      <c r="E207" s="202" t="s">
        <v>1257</v>
      </c>
      <c r="F207" s="202" t="s">
        <v>1457</v>
      </c>
      <c r="I207" s="203"/>
      <c r="J207" s="204">
        <f>BK207</f>
        <v>0</v>
      </c>
      <c r="L207" s="201"/>
      <c r="M207" s="205"/>
      <c r="N207" s="206"/>
      <c r="O207" s="206"/>
      <c r="P207" s="207">
        <f>SUM(P208:P213)</f>
        <v>0</v>
      </c>
      <c r="Q207" s="206"/>
      <c r="R207" s="207">
        <f>SUM(R208:R213)</f>
        <v>0</v>
      </c>
      <c r="S207" s="206"/>
      <c r="T207" s="208">
        <f>SUM(T208:T213)</f>
        <v>0</v>
      </c>
      <c r="AR207" s="202" t="s">
        <v>80</v>
      </c>
      <c r="AT207" s="209" t="s">
        <v>71</v>
      </c>
      <c r="AU207" s="209" t="s">
        <v>151</v>
      </c>
      <c r="AY207" s="202" t="s">
        <v>150</v>
      </c>
      <c r="BK207" s="210">
        <f>SUM(BK208:BK213)</f>
        <v>0</v>
      </c>
    </row>
    <row r="208" spans="1:65" s="2" customFormat="1" ht="16.5" customHeight="1">
      <c r="A208" s="33"/>
      <c r="B208" s="152"/>
      <c r="C208" s="153" t="s">
        <v>471</v>
      </c>
      <c r="D208" s="153" t="s">
        <v>153</v>
      </c>
      <c r="E208" s="154" t="s">
        <v>1506</v>
      </c>
      <c r="F208" s="155" t="s">
        <v>1507</v>
      </c>
      <c r="G208" s="156" t="s">
        <v>1212</v>
      </c>
      <c r="H208" s="157">
        <v>1200</v>
      </c>
      <c r="I208" s="158"/>
      <c r="J208" s="159">
        <f>ROUND(I208*H208,2)</f>
        <v>0</v>
      </c>
      <c r="K208" s="155" t="s">
        <v>3</v>
      </c>
      <c r="L208" s="34"/>
      <c r="M208" s="160" t="s">
        <v>3</v>
      </c>
      <c r="N208" s="161" t="s">
        <v>43</v>
      </c>
      <c r="O208" s="54"/>
      <c r="P208" s="162">
        <f>O208*H208</f>
        <v>0</v>
      </c>
      <c r="Q208" s="162">
        <v>0</v>
      </c>
      <c r="R208" s="162">
        <f>Q208*H208</f>
        <v>0</v>
      </c>
      <c r="S208" s="162">
        <v>0</v>
      </c>
      <c r="T208" s="163">
        <f>S208*H208</f>
        <v>0</v>
      </c>
      <c r="U208" s="33"/>
      <c r="V208" s="33"/>
      <c r="W208" s="33"/>
      <c r="X208" s="33"/>
      <c r="Y208" s="33"/>
      <c r="Z208" s="33"/>
      <c r="AA208" s="33"/>
      <c r="AB208" s="33"/>
      <c r="AC208" s="33"/>
      <c r="AD208" s="33"/>
      <c r="AE208" s="33"/>
      <c r="AR208" s="164" t="s">
        <v>158</v>
      </c>
      <c r="AT208" s="164" t="s">
        <v>153</v>
      </c>
      <c r="AU208" s="164" t="s">
        <v>158</v>
      </c>
      <c r="AY208" s="18" t="s">
        <v>150</v>
      </c>
      <c r="BE208" s="165">
        <f>IF(N208="základní",J208,0)</f>
        <v>0</v>
      </c>
      <c r="BF208" s="165">
        <f>IF(N208="snížená",J208,0)</f>
        <v>0</v>
      </c>
      <c r="BG208" s="165">
        <f>IF(N208="zákl. přenesená",J208,0)</f>
        <v>0</v>
      </c>
      <c r="BH208" s="165">
        <f>IF(N208="sníž. přenesená",J208,0)</f>
        <v>0</v>
      </c>
      <c r="BI208" s="165">
        <f>IF(N208="nulová",J208,0)</f>
        <v>0</v>
      </c>
      <c r="BJ208" s="18" t="s">
        <v>80</v>
      </c>
      <c r="BK208" s="165">
        <f>ROUND(I208*H208,2)</f>
        <v>0</v>
      </c>
      <c r="BL208" s="18" t="s">
        <v>158</v>
      </c>
      <c r="BM208" s="164" t="s">
        <v>705</v>
      </c>
    </row>
    <row r="209" spans="1:65" s="2" customFormat="1" ht="19.5">
      <c r="A209" s="33"/>
      <c r="B209" s="34"/>
      <c r="C209" s="33"/>
      <c r="D209" s="166" t="s">
        <v>1231</v>
      </c>
      <c r="E209" s="33"/>
      <c r="F209" s="167" t="s">
        <v>1508</v>
      </c>
      <c r="G209" s="33"/>
      <c r="H209" s="33"/>
      <c r="I209" s="92"/>
      <c r="J209" s="33"/>
      <c r="K209" s="33"/>
      <c r="L209" s="34"/>
      <c r="M209" s="168"/>
      <c r="N209" s="169"/>
      <c r="O209" s="54"/>
      <c r="P209" s="54"/>
      <c r="Q209" s="54"/>
      <c r="R209" s="54"/>
      <c r="S209" s="54"/>
      <c r="T209" s="55"/>
      <c r="U209" s="33"/>
      <c r="V209" s="33"/>
      <c r="W209" s="33"/>
      <c r="X209" s="33"/>
      <c r="Y209" s="33"/>
      <c r="Z209" s="33"/>
      <c r="AA209" s="33"/>
      <c r="AB209" s="33"/>
      <c r="AC209" s="33"/>
      <c r="AD209" s="33"/>
      <c r="AE209" s="33"/>
      <c r="AT209" s="18" t="s">
        <v>1231</v>
      </c>
      <c r="AU209" s="18" t="s">
        <v>158</v>
      </c>
    </row>
    <row r="210" spans="1:65" s="2" customFormat="1" ht="16.5" customHeight="1">
      <c r="A210" s="33"/>
      <c r="B210" s="152"/>
      <c r="C210" s="153" t="s">
        <v>476</v>
      </c>
      <c r="D210" s="153" t="s">
        <v>153</v>
      </c>
      <c r="E210" s="154" t="s">
        <v>1509</v>
      </c>
      <c r="F210" s="155" t="s">
        <v>1510</v>
      </c>
      <c r="G210" s="156" t="s">
        <v>216</v>
      </c>
      <c r="H210" s="157">
        <v>20</v>
      </c>
      <c r="I210" s="158"/>
      <c r="J210" s="159">
        <f>ROUND(I210*H210,2)</f>
        <v>0</v>
      </c>
      <c r="K210" s="155" t="s">
        <v>3</v>
      </c>
      <c r="L210" s="34"/>
      <c r="M210" s="160" t="s">
        <v>3</v>
      </c>
      <c r="N210" s="161" t="s">
        <v>43</v>
      </c>
      <c r="O210" s="54"/>
      <c r="P210" s="162">
        <f>O210*H210</f>
        <v>0</v>
      </c>
      <c r="Q210" s="162">
        <v>0</v>
      </c>
      <c r="R210" s="162">
        <f>Q210*H210</f>
        <v>0</v>
      </c>
      <c r="S210" s="162">
        <v>0</v>
      </c>
      <c r="T210" s="163">
        <f>S210*H210</f>
        <v>0</v>
      </c>
      <c r="U210" s="33"/>
      <c r="V210" s="33"/>
      <c r="W210" s="33"/>
      <c r="X210" s="33"/>
      <c r="Y210" s="33"/>
      <c r="Z210" s="33"/>
      <c r="AA210" s="33"/>
      <c r="AB210" s="33"/>
      <c r="AC210" s="33"/>
      <c r="AD210" s="33"/>
      <c r="AE210" s="33"/>
      <c r="AR210" s="164" t="s">
        <v>158</v>
      </c>
      <c r="AT210" s="164" t="s">
        <v>153</v>
      </c>
      <c r="AU210" s="164" t="s">
        <v>158</v>
      </c>
      <c r="AY210" s="18" t="s">
        <v>150</v>
      </c>
      <c r="BE210" s="165">
        <f>IF(N210="základní",J210,0)</f>
        <v>0</v>
      </c>
      <c r="BF210" s="165">
        <f>IF(N210="snížená",J210,0)</f>
        <v>0</v>
      </c>
      <c r="BG210" s="165">
        <f>IF(N210="zákl. přenesená",J210,0)</f>
        <v>0</v>
      </c>
      <c r="BH210" s="165">
        <f>IF(N210="sníž. přenesená",J210,0)</f>
        <v>0</v>
      </c>
      <c r="BI210" s="165">
        <f>IF(N210="nulová",J210,0)</f>
        <v>0</v>
      </c>
      <c r="BJ210" s="18" t="s">
        <v>80</v>
      </c>
      <c r="BK210" s="165">
        <f>ROUND(I210*H210,2)</f>
        <v>0</v>
      </c>
      <c r="BL210" s="18" t="s">
        <v>158</v>
      </c>
      <c r="BM210" s="164" t="s">
        <v>713</v>
      </c>
    </row>
    <row r="211" spans="1:65" s="2" customFormat="1" ht="19.5">
      <c r="A211" s="33"/>
      <c r="B211" s="34"/>
      <c r="C211" s="33"/>
      <c r="D211" s="166" t="s">
        <v>1231</v>
      </c>
      <c r="E211" s="33"/>
      <c r="F211" s="167" t="s">
        <v>1498</v>
      </c>
      <c r="G211" s="33"/>
      <c r="H211" s="33"/>
      <c r="I211" s="92"/>
      <c r="J211" s="33"/>
      <c r="K211" s="33"/>
      <c r="L211" s="34"/>
      <c r="M211" s="168"/>
      <c r="N211" s="169"/>
      <c r="O211" s="54"/>
      <c r="P211" s="54"/>
      <c r="Q211" s="54"/>
      <c r="R211" s="54"/>
      <c r="S211" s="54"/>
      <c r="T211" s="55"/>
      <c r="U211" s="33"/>
      <c r="V211" s="33"/>
      <c r="W211" s="33"/>
      <c r="X211" s="33"/>
      <c r="Y211" s="33"/>
      <c r="Z211" s="33"/>
      <c r="AA211" s="33"/>
      <c r="AB211" s="33"/>
      <c r="AC211" s="33"/>
      <c r="AD211" s="33"/>
      <c r="AE211" s="33"/>
      <c r="AT211" s="18" t="s">
        <v>1231</v>
      </c>
      <c r="AU211" s="18" t="s">
        <v>158</v>
      </c>
    </row>
    <row r="212" spans="1:65" s="2" customFormat="1" ht="16.5" customHeight="1">
      <c r="A212" s="33"/>
      <c r="B212" s="152"/>
      <c r="C212" s="153" t="s">
        <v>481</v>
      </c>
      <c r="D212" s="153" t="s">
        <v>153</v>
      </c>
      <c r="E212" s="154" t="s">
        <v>1511</v>
      </c>
      <c r="F212" s="155" t="s">
        <v>1512</v>
      </c>
      <c r="G212" s="156" t="s">
        <v>216</v>
      </c>
      <c r="H212" s="157">
        <v>20</v>
      </c>
      <c r="I212" s="158"/>
      <c r="J212" s="159">
        <f>ROUND(I212*H212,2)</f>
        <v>0</v>
      </c>
      <c r="K212" s="155" t="s">
        <v>3</v>
      </c>
      <c r="L212" s="34"/>
      <c r="M212" s="160" t="s">
        <v>3</v>
      </c>
      <c r="N212" s="161" t="s">
        <v>43</v>
      </c>
      <c r="O212" s="54"/>
      <c r="P212" s="162">
        <f>O212*H212</f>
        <v>0</v>
      </c>
      <c r="Q212" s="162">
        <v>0</v>
      </c>
      <c r="R212" s="162">
        <f>Q212*H212</f>
        <v>0</v>
      </c>
      <c r="S212" s="162">
        <v>0</v>
      </c>
      <c r="T212" s="163">
        <f>S212*H212</f>
        <v>0</v>
      </c>
      <c r="U212" s="33"/>
      <c r="V212" s="33"/>
      <c r="W212" s="33"/>
      <c r="X212" s="33"/>
      <c r="Y212" s="33"/>
      <c r="Z212" s="33"/>
      <c r="AA212" s="33"/>
      <c r="AB212" s="33"/>
      <c r="AC212" s="33"/>
      <c r="AD212" s="33"/>
      <c r="AE212" s="33"/>
      <c r="AR212" s="164" t="s">
        <v>158</v>
      </c>
      <c r="AT212" s="164" t="s">
        <v>153</v>
      </c>
      <c r="AU212" s="164" t="s">
        <v>158</v>
      </c>
      <c r="AY212" s="18" t="s">
        <v>150</v>
      </c>
      <c r="BE212" s="165">
        <f>IF(N212="základní",J212,0)</f>
        <v>0</v>
      </c>
      <c r="BF212" s="165">
        <f>IF(N212="snížená",J212,0)</f>
        <v>0</v>
      </c>
      <c r="BG212" s="165">
        <f>IF(N212="zákl. přenesená",J212,0)</f>
        <v>0</v>
      </c>
      <c r="BH212" s="165">
        <f>IF(N212="sníž. přenesená",J212,0)</f>
        <v>0</v>
      </c>
      <c r="BI212" s="165">
        <f>IF(N212="nulová",J212,0)</f>
        <v>0</v>
      </c>
      <c r="BJ212" s="18" t="s">
        <v>80</v>
      </c>
      <c r="BK212" s="165">
        <f>ROUND(I212*H212,2)</f>
        <v>0</v>
      </c>
      <c r="BL212" s="18" t="s">
        <v>158</v>
      </c>
      <c r="BM212" s="164" t="s">
        <v>722</v>
      </c>
    </row>
    <row r="213" spans="1:65" s="2" customFormat="1" ht="16.5" customHeight="1">
      <c r="A213" s="33"/>
      <c r="B213" s="152"/>
      <c r="C213" s="153" t="s">
        <v>486</v>
      </c>
      <c r="D213" s="153" t="s">
        <v>153</v>
      </c>
      <c r="E213" s="154" t="s">
        <v>1513</v>
      </c>
      <c r="F213" s="155" t="s">
        <v>1514</v>
      </c>
      <c r="G213" s="156" t="s">
        <v>1440</v>
      </c>
      <c r="H213" s="157">
        <v>1</v>
      </c>
      <c r="I213" s="158"/>
      <c r="J213" s="159">
        <f>ROUND(I213*H213,2)</f>
        <v>0</v>
      </c>
      <c r="K213" s="155" t="s">
        <v>3</v>
      </c>
      <c r="L213" s="34"/>
      <c r="M213" s="160" t="s">
        <v>3</v>
      </c>
      <c r="N213" s="161" t="s">
        <v>43</v>
      </c>
      <c r="O213" s="54"/>
      <c r="P213" s="162">
        <f>O213*H213</f>
        <v>0</v>
      </c>
      <c r="Q213" s="162">
        <v>0</v>
      </c>
      <c r="R213" s="162">
        <f>Q213*H213</f>
        <v>0</v>
      </c>
      <c r="S213" s="162">
        <v>0</v>
      </c>
      <c r="T213" s="163">
        <f>S213*H213</f>
        <v>0</v>
      </c>
      <c r="U213" s="33"/>
      <c r="V213" s="33"/>
      <c r="W213" s="33"/>
      <c r="X213" s="33"/>
      <c r="Y213" s="33"/>
      <c r="Z213" s="33"/>
      <c r="AA213" s="33"/>
      <c r="AB213" s="33"/>
      <c r="AC213" s="33"/>
      <c r="AD213" s="33"/>
      <c r="AE213" s="33"/>
      <c r="AR213" s="164" t="s">
        <v>158</v>
      </c>
      <c r="AT213" s="164" t="s">
        <v>153</v>
      </c>
      <c r="AU213" s="164" t="s">
        <v>158</v>
      </c>
      <c r="AY213" s="18" t="s">
        <v>150</v>
      </c>
      <c r="BE213" s="165">
        <f>IF(N213="základní",J213,0)</f>
        <v>0</v>
      </c>
      <c r="BF213" s="165">
        <f>IF(N213="snížená",J213,0)</f>
        <v>0</v>
      </c>
      <c r="BG213" s="165">
        <f>IF(N213="zákl. přenesená",J213,0)</f>
        <v>0</v>
      </c>
      <c r="BH213" s="165">
        <f>IF(N213="sníž. přenesená",J213,0)</f>
        <v>0</v>
      </c>
      <c r="BI213" s="165">
        <f>IF(N213="nulová",J213,0)</f>
        <v>0</v>
      </c>
      <c r="BJ213" s="18" t="s">
        <v>80</v>
      </c>
      <c r="BK213" s="165">
        <f>ROUND(I213*H213,2)</f>
        <v>0</v>
      </c>
      <c r="BL213" s="18" t="s">
        <v>158</v>
      </c>
      <c r="BM213" s="164" t="s">
        <v>731</v>
      </c>
    </row>
    <row r="214" spans="1:65" s="15" customFormat="1" ht="20.85" customHeight="1">
      <c r="B214" s="201"/>
      <c r="D214" s="202" t="s">
        <v>71</v>
      </c>
      <c r="E214" s="202" t="s">
        <v>1281</v>
      </c>
      <c r="F214" s="202" t="s">
        <v>1468</v>
      </c>
      <c r="I214" s="203"/>
      <c r="J214" s="204">
        <f>BK214</f>
        <v>0</v>
      </c>
      <c r="L214" s="201"/>
      <c r="M214" s="205"/>
      <c r="N214" s="206"/>
      <c r="O214" s="206"/>
      <c r="P214" s="207">
        <f>SUM(P215:P220)</f>
        <v>0</v>
      </c>
      <c r="Q214" s="206"/>
      <c r="R214" s="207">
        <f>SUM(R215:R220)</f>
        <v>0</v>
      </c>
      <c r="S214" s="206"/>
      <c r="T214" s="208">
        <f>SUM(T215:T220)</f>
        <v>0</v>
      </c>
      <c r="AR214" s="202" t="s">
        <v>80</v>
      </c>
      <c r="AT214" s="209" t="s">
        <v>71</v>
      </c>
      <c r="AU214" s="209" t="s">
        <v>151</v>
      </c>
      <c r="AY214" s="202" t="s">
        <v>150</v>
      </c>
      <c r="BK214" s="210">
        <f>SUM(BK215:BK220)</f>
        <v>0</v>
      </c>
    </row>
    <row r="215" spans="1:65" s="2" customFormat="1" ht="16.5" customHeight="1">
      <c r="A215" s="33"/>
      <c r="B215" s="152"/>
      <c r="C215" s="153" t="s">
        <v>491</v>
      </c>
      <c r="D215" s="153" t="s">
        <v>153</v>
      </c>
      <c r="E215" s="154" t="s">
        <v>1515</v>
      </c>
      <c r="F215" s="155" t="s">
        <v>1470</v>
      </c>
      <c r="G215" s="156" t="s">
        <v>216</v>
      </c>
      <c r="H215" s="157">
        <v>540</v>
      </c>
      <c r="I215" s="158"/>
      <c r="J215" s="159">
        <f>ROUND(I215*H215,2)</f>
        <v>0</v>
      </c>
      <c r="K215" s="155" t="s">
        <v>3</v>
      </c>
      <c r="L215" s="34"/>
      <c r="M215" s="160" t="s">
        <v>3</v>
      </c>
      <c r="N215" s="161" t="s">
        <v>43</v>
      </c>
      <c r="O215" s="54"/>
      <c r="P215" s="162">
        <f>O215*H215</f>
        <v>0</v>
      </c>
      <c r="Q215" s="162">
        <v>0</v>
      </c>
      <c r="R215" s="162">
        <f>Q215*H215</f>
        <v>0</v>
      </c>
      <c r="S215" s="162">
        <v>0</v>
      </c>
      <c r="T215" s="163">
        <f>S215*H215</f>
        <v>0</v>
      </c>
      <c r="U215" s="33"/>
      <c r="V215" s="33"/>
      <c r="W215" s="33"/>
      <c r="X215" s="33"/>
      <c r="Y215" s="33"/>
      <c r="Z215" s="33"/>
      <c r="AA215" s="33"/>
      <c r="AB215" s="33"/>
      <c r="AC215" s="33"/>
      <c r="AD215" s="33"/>
      <c r="AE215" s="33"/>
      <c r="AR215" s="164" t="s">
        <v>158</v>
      </c>
      <c r="AT215" s="164" t="s">
        <v>153</v>
      </c>
      <c r="AU215" s="164" t="s">
        <v>158</v>
      </c>
      <c r="AY215" s="18" t="s">
        <v>150</v>
      </c>
      <c r="BE215" s="165">
        <f>IF(N215="základní",J215,0)</f>
        <v>0</v>
      </c>
      <c r="BF215" s="165">
        <f>IF(N215="snížená",J215,0)</f>
        <v>0</v>
      </c>
      <c r="BG215" s="165">
        <f>IF(N215="zákl. přenesená",J215,0)</f>
        <v>0</v>
      </c>
      <c r="BH215" s="165">
        <f>IF(N215="sníž. přenesená",J215,0)</f>
        <v>0</v>
      </c>
      <c r="BI215" s="165">
        <f>IF(N215="nulová",J215,0)</f>
        <v>0</v>
      </c>
      <c r="BJ215" s="18" t="s">
        <v>80</v>
      </c>
      <c r="BK215" s="165">
        <f>ROUND(I215*H215,2)</f>
        <v>0</v>
      </c>
      <c r="BL215" s="18" t="s">
        <v>158</v>
      </c>
      <c r="BM215" s="164" t="s">
        <v>741</v>
      </c>
    </row>
    <row r="216" spans="1:65" s="2" customFormat="1" ht="16.5" customHeight="1">
      <c r="A216" s="33"/>
      <c r="B216" s="152"/>
      <c r="C216" s="153" t="s">
        <v>496</v>
      </c>
      <c r="D216" s="153" t="s">
        <v>153</v>
      </c>
      <c r="E216" s="154" t="s">
        <v>1516</v>
      </c>
      <c r="F216" s="155" t="s">
        <v>1472</v>
      </c>
      <c r="G216" s="156" t="s">
        <v>216</v>
      </c>
      <c r="H216" s="157">
        <v>540</v>
      </c>
      <c r="I216" s="158"/>
      <c r="J216" s="159">
        <f>ROUND(I216*H216,2)</f>
        <v>0</v>
      </c>
      <c r="K216" s="155" t="s">
        <v>3</v>
      </c>
      <c r="L216" s="34"/>
      <c r="M216" s="160" t="s">
        <v>3</v>
      </c>
      <c r="N216" s="161" t="s">
        <v>43</v>
      </c>
      <c r="O216" s="54"/>
      <c r="P216" s="162">
        <f>O216*H216</f>
        <v>0</v>
      </c>
      <c r="Q216" s="162">
        <v>0</v>
      </c>
      <c r="R216" s="162">
        <f>Q216*H216</f>
        <v>0</v>
      </c>
      <c r="S216" s="162">
        <v>0</v>
      </c>
      <c r="T216" s="163">
        <f>S216*H216</f>
        <v>0</v>
      </c>
      <c r="U216" s="33"/>
      <c r="V216" s="33"/>
      <c r="W216" s="33"/>
      <c r="X216" s="33"/>
      <c r="Y216" s="33"/>
      <c r="Z216" s="33"/>
      <c r="AA216" s="33"/>
      <c r="AB216" s="33"/>
      <c r="AC216" s="33"/>
      <c r="AD216" s="33"/>
      <c r="AE216" s="33"/>
      <c r="AR216" s="164" t="s">
        <v>158</v>
      </c>
      <c r="AT216" s="164" t="s">
        <v>153</v>
      </c>
      <c r="AU216" s="164" t="s">
        <v>158</v>
      </c>
      <c r="AY216" s="18" t="s">
        <v>150</v>
      </c>
      <c r="BE216" s="165">
        <f>IF(N216="základní",J216,0)</f>
        <v>0</v>
      </c>
      <c r="BF216" s="165">
        <f>IF(N216="snížená",J216,0)</f>
        <v>0</v>
      </c>
      <c r="BG216" s="165">
        <f>IF(N216="zákl. přenesená",J216,0)</f>
        <v>0</v>
      </c>
      <c r="BH216" s="165">
        <f>IF(N216="sníž. přenesená",J216,0)</f>
        <v>0</v>
      </c>
      <c r="BI216" s="165">
        <f>IF(N216="nulová",J216,0)</f>
        <v>0</v>
      </c>
      <c r="BJ216" s="18" t="s">
        <v>80</v>
      </c>
      <c r="BK216" s="165">
        <f>ROUND(I216*H216,2)</f>
        <v>0</v>
      </c>
      <c r="BL216" s="18" t="s">
        <v>158</v>
      </c>
      <c r="BM216" s="164" t="s">
        <v>749</v>
      </c>
    </row>
    <row r="217" spans="1:65" s="2" customFormat="1" ht="16.5" customHeight="1">
      <c r="A217" s="33"/>
      <c r="B217" s="152"/>
      <c r="C217" s="153" t="s">
        <v>501</v>
      </c>
      <c r="D217" s="153" t="s">
        <v>153</v>
      </c>
      <c r="E217" s="154" t="s">
        <v>1517</v>
      </c>
      <c r="F217" s="155" t="s">
        <v>1518</v>
      </c>
      <c r="G217" s="156" t="s">
        <v>1212</v>
      </c>
      <c r="H217" s="157">
        <v>20</v>
      </c>
      <c r="I217" s="158"/>
      <c r="J217" s="159">
        <f>ROUND(I217*H217,2)</f>
        <v>0</v>
      </c>
      <c r="K217" s="155" t="s">
        <v>3</v>
      </c>
      <c r="L217" s="34"/>
      <c r="M217" s="160" t="s">
        <v>3</v>
      </c>
      <c r="N217" s="161" t="s">
        <v>43</v>
      </c>
      <c r="O217" s="54"/>
      <c r="P217" s="162">
        <f>O217*H217</f>
        <v>0</v>
      </c>
      <c r="Q217" s="162">
        <v>0</v>
      </c>
      <c r="R217" s="162">
        <f>Q217*H217</f>
        <v>0</v>
      </c>
      <c r="S217" s="162">
        <v>0</v>
      </c>
      <c r="T217" s="163">
        <f>S217*H217</f>
        <v>0</v>
      </c>
      <c r="U217" s="33"/>
      <c r="V217" s="33"/>
      <c r="W217" s="33"/>
      <c r="X217" s="33"/>
      <c r="Y217" s="33"/>
      <c r="Z217" s="33"/>
      <c r="AA217" s="33"/>
      <c r="AB217" s="33"/>
      <c r="AC217" s="33"/>
      <c r="AD217" s="33"/>
      <c r="AE217" s="33"/>
      <c r="AR217" s="164" t="s">
        <v>158</v>
      </c>
      <c r="AT217" s="164" t="s">
        <v>153</v>
      </c>
      <c r="AU217" s="164" t="s">
        <v>158</v>
      </c>
      <c r="AY217" s="18" t="s">
        <v>150</v>
      </c>
      <c r="BE217" s="165">
        <f>IF(N217="základní",J217,0)</f>
        <v>0</v>
      </c>
      <c r="BF217" s="165">
        <f>IF(N217="snížená",J217,0)</f>
        <v>0</v>
      </c>
      <c r="BG217" s="165">
        <f>IF(N217="zákl. přenesená",J217,0)</f>
        <v>0</v>
      </c>
      <c r="BH217" s="165">
        <f>IF(N217="sníž. přenesená",J217,0)</f>
        <v>0</v>
      </c>
      <c r="BI217" s="165">
        <f>IF(N217="nulová",J217,0)</f>
        <v>0</v>
      </c>
      <c r="BJ217" s="18" t="s">
        <v>80</v>
      </c>
      <c r="BK217" s="165">
        <f>ROUND(I217*H217,2)</f>
        <v>0</v>
      </c>
      <c r="BL217" s="18" t="s">
        <v>158</v>
      </c>
      <c r="BM217" s="164" t="s">
        <v>758</v>
      </c>
    </row>
    <row r="218" spans="1:65" s="2" customFormat="1" ht="16.5" customHeight="1">
      <c r="A218" s="33"/>
      <c r="B218" s="152"/>
      <c r="C218" s="153" t="s">
        <v>507</v>
      </c>
      <c r="D218" s="153" t="s">
        <v>153</v>
      </c>
      <c r="E218" s="154" t="s">
        <v>1519</v>
      </c>
      <c r="F218" s="155" t="s">
        <v>1520</v>
      </c>
      <c r="G218" s="156" t="s">
        <v>216</v>
      </c>
      <c r="H218" s="157">
        <v>20</v>
      </c>
      <c r="I218" s="158"/>
      <c r="J218" s="159">
        <f>ROUND(I218*H218,2)</f>
        <v>0</v>
      </c>
      <c r="K218" s="155" t="s">
        <v>3</v>
      </c>
      <c r="L218" s="34"/>
      <c r="M218" s="160" t="s">
        <v>3</v>
      </c>
      <c r="N218" s="161" t="s">
        <v>43</v>
      </c>
      <c r="O218" s="54"/>
      <c r="P218" s="162">
        <f>O218*H218</f>
        <v>0</v>
      </c>
      <c r="Q218" s="162">
        <v>0</v>
      </c>
      <c r="R218" s="162">
        <f>Q218*H218</f>
        <v>0</v>
      </c>
      <c r="S218" s="162">
        <v>0</v>
      </c>
      <c r="T218" s="163">
        <f>S218*H218</f>
        <v>0</v>
      </c>
      <c r="U218" s="33"/>
      <c r="V218" s="33"/>
      <c r="W218" s="33"/>
      <c r="X218" s="33"/>
      <c r="Y218" s="33"/>
      <c r="Z218" s="33"/>
      <c r="AA218" s="33"/>
      <c r="AB218" s="33"/>
      <c r="AC218" s="33"/>
      <c r="AD218" s="33"/>
      <c r="AE218" s="33"/>
      <c r="AR218" s="164" t="s">
        <v>158</v>
      </c>
      <c r="AT218" s="164" t="s">
        <v>153</v>
      </c>
      <c r="AU218" s="164" t="s">
        <v>158</v>
      </c>
      <c r="AY218" s="18" t="s">
        <v>150</v>
      </c>
      <c r="BE218" s="165">
        <f>IF(N218="základní",J218,0)</f>
        <v>0</v>
      </c>
      <c r="BF218" s="165">
        <f>IF(N218="snížená",J218,0)</f>
        <v>0</v>
      </c>
      <c r="BG218" s="165">
        <f>IF(N218="zákl. přenesená",J218,0)</f>
        <v>0</v>
      </c>
      <c r="BH218" s="165">
        <f>IF(N218="sníž. přenesená",J218,0)</f>
        <v>0</v>
      </c>
      <c r="BI218" s="165">
        <f>IF(N218="nulová",J218,0)</f>
        <v>0</v>
      </c>
      <c r="BJ218" s="18" t="s">
        <v>80</v>
      </c>
      <c r="BK218" s="165">
        <f>ROUND(I218*H218,2)</f>
        <v>0</v>
      </c>
      <c r="BL218" s="18" t="s">
        <v>158</v>
      </c>
      <c r="BM218" s="164" t="s">
        <v>766</v>
      </c>
    </row>
    <row r="219" spans="1:65" s="2" customFormat="1" ht="16.5" customHeight="1">
      <c r="A219" s="33"/>
      <c r="B219" s="152"/>
      <c r="C219" s="153" t="s">
        <v>512</v>
      </c>
      <c r="D219" s="153" t="s">
        <v>153</v>
      </c>
      <c r="E219" s="154" t="s">
        <v>1521</v>
      </c>
      <c r="F219" s="155" t="s">
        <v>1478</v>
      </c>
      <c r="G219" s="156" t="s">
        <v>1440</v>
      </c>
      <c r="H219" s="157">
        <v>1</v>
      </c>
      <c r="I219" s="158"/>
      <c r="J219" s="159">
        <f>ROUND(I219*H219,2)</f>
        <v>0</v>
      </c>
      <c r="K219" s="155" t="s">
        <v>3</v>
      </c>
      <c r="L219" s="34"/>
      <c r="M219" s="160" t="s">
        <v>3</v>
      </c>
      <c r="N219" s="161" t="s">
        <v>43</v>
      </c>
      <c r="O219" s="54"/>
      <c r="P219" s="162">
        <f>O219*H219</f>
        <v>0</v>
      </c>
      <c r="Q219" s="162">
        <v>0</v>
      </c>
      <c r="R219" s="162">
        <f>Q219*H219</f>
        <v>0</v>
      </c>
      <c r="S219" s="162">
        <v>0</v>
      </c>
      <c r="T219" s="163">
        <f>S219*H219</f>
        <v>0</v>
      </c>
      <c r="U219" s="33"/>
      <c r="V219" s="33"/>
      <c r="W219" s="33"/>
      <c r="X219" s="33"/>
      <c r="Y219" s="33"/>
      <c r="Z219" s="33"/>
      <c r="AA219" s="33"/>
      <c r="AB219" s="33"/>
      <c r="AC219" s="33"/>
      <c r="AD219" s="33"/>
      <c r="AE219" s="33"/>
      <c r="AR219" s="164" t="s">
        <v>158</v>
      </c>
      <c r="AT219" s="164" t="s">
        <v>153</v>
      </c>
      <c r="AU219" s="164" t="s">
        <v>158</v>
      </c>
      <c r="AY219" s="18" t="s">
        <v>150</v>
      </c>
      <c r="BE219" s="165">
        <f>IF(N219="základní",J219,0)</f>
        <v>0</v>
      </c>
      <c r="BF219" s="165">
        <f>IF(N219="snížená",J219,0)</f>
        <v>0</v>
      </c>
      <c r="BG219" s="165">
        <f>IF(N219="zákl. přenesená",J219,0)</f>
        <v>0</v>
      </c>
      <c r="BH219" s="165">
        <f>IF(N219="sníž. přenesená",J219,0)</f>
        <v>0</v>
      </c>
      <c r="BI219" s="165">
        <f>IF(N219="nulová",J219,0)</f>
        <v>0</v>
      </c>
      <c r="BJ219" s="18" t="s">
        <v>80</v>
      </c>
      <c r="BK219" s="165">
        <f>ROUND(I219*H219,2)</f>
        <v>0</v>
      </c>
      <c r="BL219" s="18" t="s">
        <v>158</v>
      </c>
      <c r="BM219" s="164" t="s">
        <v>776</v>
      </c>
    </row>
    <row r="220" spans="1:65" s="2" customFormat="1" ht="29.25">
      <c r="A220" s="33"/>
      <c r="B220" s="34"/>
      <c r="C220" s="33"/>
      <c r="D220" s="166" t="s">
        <v>1231</v>
      </c>
      <c r="E220" s="33"/>
      <c r="F220" s="167" t="s">
        <v>1505</v>
      </c>
      <c r="G220" s="33"/>
      <c r="H220" s="33"/>
      <c r="I220" s="92"/>
      <c r="J220" s="33"/>
      <c r="K220" s="33"/>
      <c r="L220" s="34"/>
      <c r="M220" s="168"/>
      <c r="N220" s="169"/>
      <c r="O220" s="54"/>
      <c r="P220" s="54"/>
      <c r="Q220" s="54"/>
      <c r="R220" s="54"/>
      <c r="S220" s="54"/>
      <c r="T220" s="55"/>
      <c r="U220" s="33"/>
      <c r="V220" s="33"/>
      <c r="W220" s="33"/>
      <c r="X220" s="33"/>
      <c r="Y220" s="33"/>
      <c r="Z220" s="33"/>
      <c r="AA220" s="33"/>
      <c r="AB220" s="33"/>
      <c r="AC220" s="33"/>
      <c r="AD220" s="33"/>
      <c r="AE220" s="33"/>
      <c r="AT220" s="18" t="s">
        <v>1231</v>
      </c>
      <c r="AU220" s="18" t="s">
        <v>158</v>
      </c>
    </row>
    <row r="221" spans="1:65" s="15" customFormat="1" ht="20.85" customHeight="1">
      <c r="B221" s="201"/>
      <c r="D221" s="202" t="s">
        <v>71</v>
      </c>
      <c r="E221" s="202" t="s">
        <v>1303</v>
      </c>
      <c r="F221" s="202" t="s">
        <v>1522</v>
      </c>
      <c r="I221" s="203"/>
      <c r="J221" s="204">
        <f>BK221</f>
        <v>0</v>
      </c>
      <c r="L221" s="201"/>
      <c r="M221" s="205"/>
      <c r="N221" s="206"/>
      <c r="O221" s="206"/>
      <c r="P221" s="207">
        <f>SUM(P222:P223)</f>
        <v>0</v>
      </c>
      <c r="Q221" s="206"/>
      <c r="R221" s="207">
        <f>SUM(R222:R223)</f>
        <v>0</v>
      </c>
      <c r="S221" s="206"/>
      <c r="T221" s="208">
        <f>SUM(T222:T223)</f>
        <v>0</v>
      </c>
      <c r="AR221" s="202" t="s">
        <v>80</v>
      </c>
      <c r="AT221" s="209" t="s">
        <v>71</v>
      </c>
      <c r="AU221" s="209" t="s">
        <v>151</v>
      </c>
      <c r="AY221" s="202" t="s">
        <v>150</v>
      </c>
      <c r="BK221" s="210">
        <f>SUM(BK222:BK223)</f>
        <v>0</v>
      </c>
    </row>
    <row r="222" spans="1:65" s="2" customFormat="1" ht="16.5" customHeight="1">
      <c r="A222" s="33"/>
      <c r="B222" s="152"/>
      <c r="C222" s="153" t="s">
        <v>518</v>
      </c>
      <c r="D222" s="153" t="s">
        <v>153</v>
      </c>
      <c r="E222" s="154" t="s">
        <v>1523</v>
      </c>
      <c r="F222" s="155" t="s">
        <v>1524</v>
      </c>
      <c r="G222" s="156" t="s">
        <v>216</v>
      </c>
      <c r="H222" s="157">
        <v>330</v>
      </c>
      <c r="I222" s="158"/>
      <c r="J222" s="159">
        <f>ROUND(I222*H222,2)</f>
        <v>0</v>
      </c>
      <c r="K222" s="155" t="s">
        <v>3</v>
      </c>
      <c r="L222" s="34"/>
      <c r="M222" s="160" t="s">
        <v>3</v>
      </c>
      <c r="N222" s="161" t="s">
        <v>43</v>
      </c>
      <c r="O222" s="54"/>
      <c r="P222" s="162">
        <f>O222*H222</f>
        <v>0</v>
      </c>
      <c r="Q222" s="162">
        <v>0</v>
      </c>
      <c r="R222" s="162">
        <f>Q222*H222</f>
        <v>0</v>
      </c>
      <c r="S222" s="162">
        <v>0</v>
      </c>
      <c r="T222" s="163">
        <f>S222*H222</f>
        <v>0</v>
      </c>
      <c r="U222" s="33"/>
      <c r="V222" s="33"/>
      <c r="W222" s="33"/>
      <c r="X222" s="33"/>
      <c r="Y222" s="33"/>
      <c r="Z222" s="33"/>
      <c r="AA222" s="33"/>
      <c r="AB222" s="33"/>
      <c r="AC222" s="33"/>
      <c r="AD222" s="33"/>
      <c r="AE222" s="33"/>
      <c r="AR222" s="164" t="s">
        <v>158</v>
      </c>
      <c r="AT222" s="164" t="s">
        <v>153</v>
      </c>
      <c r="AU222" s="164" t="s">
        <v>158</v>
      </c>
      <c r="AY222" s="18" t="s">
        <v>150</v>
      </c>
      <c r="BE222" s="165">
        <f>IF(N222="základní",J222,0)</f>
        <v>0</v>
      </c>
      <c r="BF222" s="165">
        <f>IF(N222="snížená",J222,0)</f>
        <v>0</v>
      </c>
      <c r="BG222" s="165">
        <f>IF(N222="zákl. přenesená",J222,0)</f>
        <v>0</v>
      </c>
      <c r="BH222" s="165">
        <f>IF(N222="sníž. přenesená",J222,0)</f>
        <v>0</v>
      </c>
      <c r="BI222" s="165">
        <f>IF(N222="nulová",J222,0)</f>
        <v>0</v>
      </c>
      <c r="BJ222" s="18" t="s">
        <v>80</v>
      </c>
      <c r="BK222" s="165">
        <f>ROUND(I222*H222,2)</f>
        <v>0</v>
      </c>
      <c r="BL222" s="18" t="s">
        <v>158</v>
      </c>
      <c r="BM222" s="164" t="s">
        <v>785</v>
      </c>
    </row>
    <row r="223" spans="1:65" s="2" customFormat="1" ht="19.5">
      <c r="A223" s="33"/>
      <c r="B223" s="34"/>
      <c r="C223" s="33"/>
      <c r="D223" s="166" t="s">
        <v>1231</v>
      </c>
      <c r="E223" s="33"/>
      <c r="F223" s="167" t="s">
        <v>1498</v>
      </c>
      <c r="G223" s="33"/>
      <c r="H223" s="33"/>
      <c r="I223" s="92"/>
      <c r="J223" s="33"/>
      <c r="K223" s="33"/>
      <c r="L223" s="34"/>
      <c r="M223" s="168"/>
      <c r="N223" s="169"/>
      <c r="O223" s="54"/>
      <c r="P223" s="54"/>
      <c r="Q223" s="54"/>
      <c r="R223" s="54"/>
      <c r="S223" s="54"/>
      <c r="T223" s="55"/>
      <c r="U223" s="33"/>
      <c r="V223" s="33"/>
      <c r="W223" s="33"/>
      <c r="X223" s="33"/>
      <c r="Y223" s="33"/>
      <c r="Z223" s="33"/>
      <c r="AA223" s="33"/>
      <c r="AB223" s="33"/>
      <c r="AC223" s="33"/>
      <c r="AD223" s="33"/>
      <c r="AE223" s="33"/>
      <c r="AT223" s="18" t="s">
        <v>1231</v>
      </c>
      <c r="AU223" s="18" t="s">
        <v>158</v>
      </c>
    </row>
    <row r="224" spans="1:65" s="15" customFormat="1" ht="20.85" customHeight="1">
      <c r="B224" s="201"/>
      <c r="D224" s="202" t="s">
        <v>71</v>
      </c>
      <c r="E224" s="202" t="s">
        <v>1313</v>
      </c>
      <c r="F224" s="202" t="s">
        <v>1525</v>
      </c>
      <c r="I224" s="203"/>
      <c r="J224" s="204">
        <f>BK224</f>
        <v>0</v>
      </c>
      <c r="L224" s="201"/>
      <c r="M224" s="205"/>
      <c r="N224" s="206"/>
      <c r="O224" s="206"/>
      <c r="P224" s="207">
        <f>P225</f>
        <v>0</v>
      </c>
      <c r="Q224" s="206"/>
      <c r="R224" s="207">
        <f>R225</f>
        <v>0</v>
      </c>
      <c r="S224" s="206"/>
      <c r="T224" s="208">
        <f>T225</f>
        <v>0</v>
      </c>
      <c r="AR224" s="202" t="s">
        <v>80</v>
      </c>
      <c r="AT224" s="209" t="s">
        <v>71</v>
      </c>
      <c r="AU224" s="209" t="s">
        <v>151</v>
      </c>
      <c r="AY224" s="202" t="s">
        <v>150</v>
      </c>
      <c r="BK224" s="210">
        <f>BK225</f>
        <v>0</v>
      </c>
    </row>
    <row r="225" spans="1:65" s="2" customFormat="1" ht="16.5" customHeight="1">
      <c r="A225" s="33"/>
      <c r="B225" s="152"/>
      <c r="C225" s="153" t="s">
        <v>523</v>
      </c>
      <c r="D225" s="153" t="s">
        <v>153</v>
      </c>
      <c r="E225" s="154" t="s">
        <v>1526</v>
      </c>
      <c r="F225" s="155" t="s">
        <v>1527</v>
      </c>
      <c r="G225" s="156" t="s">
        <v>216</v>
      </c>
      <c r="H225" s="157">
        <v>330</v>
      </c>
      <c r="I225" s="158"/>
      <c r="J225" s="159">
        <f>ROUND(I225*H225,2)</f>
        <v>0</v>
      </c>
      <c r="K225" s="155" t="s">
        <v>3</v>
      </c>
      <c r="L225" s="34"/>
      <c r="M225" s="160" t="s">
        <v>3</v>
      </c>
      <c r="N225" s="161" t="s">
        <v>43</v>
      </c>
      <c r="O225" s="54"/>
      <c r="P225" s="162">
        <f>O225*H225</f>
        <v>0</v>
      </c>
      <c r="Q225" s="162">
        <v>0</v>
      </c>
      <c r="R225" s="162">
        <f>Q225*H225</f>
        <v>0</v>
      </c>
      <c r="S225" s="162">
        <v>0</v>
      </c>
      <c r="T225" s="163">
        <f>S225*H225</f>
        <v>0</v>
      </c>
      <c r="U225" s="33"/>
      <c r="V225" s="33"/>
      <c r="W225" s="33"/>
      <c r="X225" s="33"/>
      <c r="Y225" s="33"/>
      <c r="Z225" s="33"/>
      <c r="AA225" s="33"/>
      <c r="AB225" s="33"/>
      <c r="AC225" s="33"/>
      <c r="AD225" s="33"/>
      <c r="AE225" s="33"/>
      <c r="AR225" s="164" t="s">
        <v>158</v>
      </c>
      <c r="AT225" s="164" t="s">
        <v>153</v>
      </c>
      <c r="AU225" s="164" t="s">
        <v>158</v>
      </c>
      <c r="AY225" s="18" t="s">
        <v>150</v>
      </c>
      <c r="BE225" s="165">
        <f>IF(N225="základní",J225,0)</f>
        <v>0</v>
      </c>
      <c r="BF225" s="165">
        <f>IF(N225="snížená",J225,0)</f>
        <v>0</v>
      </c>
      <c r="BG225" s="165">
        <f>IF(N225="zákl. přenesená",J225,0)</f>
        <v>0</v>
      </c>
      <c r="BH225" s="165">
        <f>IF(N225="sníž. přenesená",J225,0)</f>
        <v>0</v>
      </c>
      <c r="BI225" s="165">
        <f>IF(N225="nulová",J225,0)</f>
        <v>0</v>
      </c>
      <c r="BJ225" s="18" t="s">
        <v>80</v>
      </c>
      <c r="BK225" s="165">
        <f>ROUND(I225*H225,2)</f>
        <v>0</v>
      </c>
      <c r="BL225" s="18" t="s">
        <v>158</v>
      </c>
      <c r="BM225" s="164" t="s">
        <v>796</v>
      </c>
    </row>
    <row r="226" spans="1:65" s="15" customFormat="1" ht="20.85" customHeight="1">
      <c r="B226" s="201"/>
      <c r="D226" s="202" t="s">
        <v>71</v>
      </c>
      <c r="E226" s="202" t="s">
        <v>1295</v>
      </c>
      <c r="F226" s="202" t="s">
        <v>1479</v>
      </c>
      <c r="I226" s="203"/>
      <c r="J226" s="204">
        <f>BK226</f>
        <v>0</v>
      </c>
      <c r="L226" s="201"/>
      <c r="M226" s="205"/>
      <c r="N226" s="206"/>
      <c r="O226" s="206"/>
      <c r="P226" s="207">
        <f>SUM(P227:P231)</f>
        <v>0</v>
      </c>
      <c r="Q226" s="206"/>
      <c r="R226" s="207">
        <f>SUM(R227:R231)</f>
        <v>0</v>
      </c>
      <c r="S226" s="206"/>
      <c r="T226" s="208">
        <f>SUM(T227:T231)</f>
        <v>0</v>
      </c>
      <c r="AR226" s="202" t="s">
        <v>80</v>
      </c>
      <c r="AT226" s="209" t="s">
        <v>71</v>
      </c>
      <c r="AU226" s="209" t="s">
        <v>151</v>
      </c>
      <c r="AY226" s="202" t="s">
        <v>150</v>
      </c>
      <c r="BK226" s="210">
        <f>SUM(BK227:BK231)</f>
        <v>0</v>
      </c>
    </row>
    <row r="227" spans="1:65" s="2" customFormat="1" ht="16.5" customHeight="1">
      <c r="A227" s="33"/>
      <c r="B227" s="152"/>
      <c r="C227" s="153" t="s">
        <v>529</v>
      </c>
      <c r="D227" s="153" t="s">
        <v>153</v>
      </c>
      <c r="E227" s="154" t="s">
        <v>1528</v>
      </c>
      <c r="F227" s="155" t="s">
        <v>1483</v>
      </c>
      <c r="G227" s="156" t="s">
        <v>1212</v>
      </c>
      <c r="H227" s="157">
        <v>1</v>
      </c>
      <c r="I227" s="158"/>
      <c r="J227" s="159">
        <f>ROUND(I227*H227,2)</f>
        <v>0</v>
      </c>
      <c r="K227" s="155" t="s">
        <v>3</v>
      </c>
      <c r="L227" s="34"/>
      <c r="M227" s="160" t="s">
        <v>3</v>
      </c>
      <c r="N227" s="161" t="s">
        <v>43</v>
      </c>
      <c r="O227" s="54"/>
      <c r="P227" s="162">
        <f>O227*H227</f>
        <v>0</v>
      </c>
      <c r="Q227" s="162">
        <v>0</v>
      </c>
      <c r="R227" s="162">
        <f>Q227*H227</f>
        <v>0</v>
      </c>
      <c r="S227" s="162">
        <v>0</v>
      </c>
      <c r="T227" s="163">
        <f>S227*H227</f>
        <v>0</v>
      </c>
      <c r="U227" s="33"/>
      <c r="V227" s="33"/>
      <c r="W227" s="33"/>
      <c r="X227" s="33"/>
      <c r="Y227" s="33"/>
      <c r="Z227" s="33"/>
      <c r="AA227" s="33"/>
      <c r="AB227" s="33"/>
      <c r="AC227" s="33"/>
      <c r="AD227" s="33"/>
      <c r="AE227" s="33"/>
      <c r="AR227" s="164" t="s">
        <v>158</v>
      </c>
      <c r="AT227" s="164" t="s">
        <v>153</v>
      </c>
      <c r="AU227" s="164" t="s">
        <v>158</v>
      </c>
      <c r="AY227" s="18" t="s">
        <v>150</v>
      </c>
      <c r="BE227" s="165">
        <f>IF(N227="základní",J227,0)</f>
        <v>0</v>
      </c>
      <c r="BF227" s="165">
        <f>IF(N227="snížená",J227,0)</f>
        <v>0</v>
      </c>
      <c r="BG227" s="165">
        <f>IF(N227="zákl. přenesená",J227,0)</f>
        <v>0</v>
      </c>
      <c r="BH227" s="165">
        <f>IF(N227="sníž. přenesená",J227,0)</f>
        <v>0</v>
      </c>
      <c r="BI227" s="165">
        <f>IF(N227="nulová",J227,0)</f>
        <v>0</v>
      </c>
      <c r="BJ227" s="18" t="s">
        <v>80</v>
      </c>
      <c r="BK227" s="165">
        <f>ROUND(I227*H227,2)</f>
        <v>0</v>
      </c>
      <c r="BL227" s="18" t="s">
        <v>158</v>
      </c>
      <c r="BM227" s="164" t="s">
        <v>806</v>
      </c>
    </row>
    <row r="228" spans="1:65" s="2" customFormat="1" ht="24" customHeight="1">
      <c r="A228" s="33"/>
      <c r="B228" s="152"/>
      <c r="C228" s="153" t="s">
        <v>534</v>
      </c>
      <c r="D228" s="153" t="s">
        <v>153</v>
      </c>
      <c r="E228" s="154" t="s">
        <v>1529</v>
      </c>
      <c r="F228" s="155" t="s">
        <v>1485</v>
      </c>
      <c r="G228" s="156" t="s">
        <v>1440</v>
      </c>
      <c r="H228" s="157">
        <v>1</v>
      </c>
      <c r="I228" s="158"/>
      <c r="J228" s="159">
        <f>ROUND(I228*H228,2)</f>
        <v>0</v>
      </c>
      <c r="K228" s="155" t="s">
        <v>3</v>
      </c>
      <c r="L228" s="34"/>
      <c r="M228" s="160" t="s">
        <v>3</v>
      </c>
      <c r="N228" s="161" t="s">
        <v>43</v>
      </c>
      <c r="O228" s="54"/>
      <c r="P228" s="162">
        <f>O228*H228</f>
        <v>0</v>
      </c>
      <c r="Q228" s="162">
        <v>0</v>
      </c>
      <c r="R228" s="162">
        <f>Q228*H228</f>
        <v>0</v>
      </c>
      <c r="S228" s="162">
        <v>0</v>
      </c>
      <c r="T228" s="163">
        <f>S228*H228</f>
        <v>0</v>
      </c>
      <c r="U228" s="33"/>
      <c r="V228" s="33"/>
      <c r="W228" s="33"/>
      <c r="X228" s="33"/>
      <c r="Y228" s="33"/>
      <c r="Z228" s="33"/>
      <c r="AA228" s="33"/>
      <c r="AB228" s="33"/>
      <c r="AC228" s="33"/>
      <c r="AD228" s="33"/>
      <c r="AE228" s="33"/>
      <c r="AR228" s="164" t="s">
        <v>158</v>
      </c>
      <c r="AT228" s="164" t="s">
        <v>153</v>
      </c>
      <c r="AU228" s="164" t="s">
        <v>158</v>
      </c>
      <c r="AY228" s="18" t="s">
        <v>150</v>
      </c>
      <c r="BE228" s="165">
        <f>IF(N228="základní",J228,0)</f>
        <v>0</v>
      </c>
      <c r="BF228" s="165">
        <f>IF(N228="snížená",J228,0)</f>
        <v>0</v>
      </c>
      <c r="BG228" s="165">
        <f>IF(N228="zákl. přenesená",J228,0)</f>
        <v>0</v>
      </c>
      <c r="BH228" s="165">
        <f>IF(N228="sníž. přenesená",J228,0)</f>
        <v>0</v>
      </c>
      <c r="BI228" s="165">
        <f>IF(N228="nulová",J228,0)</f>
        <v>0</v>
      </c>
      <c r="BJ228" s="18" t="s">
        <v>80</v>
      </c>
      <c r="BK228" s="165">
        <f>ROUND(I228*H228,2)</f>
        <v>0</v>
      </c>
      <c r="BL228" s="18" t="s">
        <v>158</v>
      </c>
      <c r="BM228" s="164" t="s">
        <v>816</v>
      </c>
    </row>
    <row r="229" spans="1:65" s="2" customFormat="1" ht="16.5" customHeight="1">
      <c r="A229" s="33"/>
      <c r="B229" s="152"/>
      <c r="C229" s="153" t="s">
        <v>538</v>
      </c>
      <c r="D229" s="153" t="s">
        <v>153</v>
      </c>
      <c r="E229" s="154" t="s">
        <v>1530</v>
      </c>
      <c r="F229" s="155" t="s">
        <v>1487</v>
      </c>
      <c r="G229" s="156" t="s">
        <v>1212</v>
      </c>
      <c r="H229" s="157">
        <v>1</v>
      </c>
      <c r="I229" s="158"/>
      <c r="J229" s="159">
        <f>ROUND(I229*H229,2)</f>
        <v>0</v>
      </c>
      <c r="K229" s="155" t="s">
        <v>3</v>
      </c>
      <c r="L229" s="34"/>
      <c r="M229" s="160" t="s">
        <v>3</v>
      </c>
      <c r="N229" s="161" t="s">
        <v>43</v>
      </c>
      <c r="O229" s="54"/>
      <c r="P229" s="162">
        <f>O229*H229</f>
        <v>0</v>
      </c>
      <c r="Q229" s="162">
        <v>0</v>
      </c>
      <c r="R229" s="162">
        <f>Q229*H229</f>
        <v>0</v>
      </c>
      <c r="S229" s="162">
        <v>0</v>
      </c>
      <c r="T229" s="163">
        <f>S229*H229</f>
        <v>0</v>
      </c>
      <c r="U229" s="33"/>
      <c r="V229" s="33"/>
      <c r="W229" s="33"/>
      <c r="X229" s="33"/>
      <c r="Y229" s="33"/>
      <c r="Z229" s="33"/>
      <c r="AA229" s="33"/>
      <c r="AB229" s="33"/>
      <c r="AC229" s="33"/>
      <c r="AD229" s="33"/>
      <c r="AE229" s="33"/>
      <c r="AR229" s="164" t="s">
        <v>158</v>
      </c>
      <c r="AT229" s="164" t="s">
        <v>153</v>
      </c>
      <c r="AU229" s="164" t="s">
        <v>158</v>
      </c>
      <c r="AY229" s="18" t="s">
        <v>150</v>
      </c>
      <c r="BE229" s="165">
        <f>IF(N229="základní",J229,0)</f>
        <v>0</v>
      </c>
      <c r="BF229" s="165">
        <f>IF(N229="snížená",J229,0)</f>
        <v>0</v>
      </c>
      <c r="BG229" s="165">
        <f>IF(N229="zákl. přenesená",J229,0)</f>
        <v>0</v>
      </c>
      <c r="BH229" s="165">
        <f>IF(N229="sníž. přenesená",J229,0)</f>
        <v>0</v>
      </c>
      <c r="BI229" s="165">
        <f>IF(N229="nulová",J229,0)</f>
        <v>0</v>
      </c>
      <c r="BJ229" s="18" t="s">
        <v>80</v>
      </c>
      <c r="BK229" s="165">
        <f>ROUND(I229*H229,2)</f>
        <v>0</v>
      </c>
      <c r="BL229" s="18" t="s">
        <v>158</v>
      </c>
      <c r="BM229" s="164" t="s">
        <v>825</v>
      </c>
    </row>
    <row r="230" spans="1:65" s="2" customFormat="1" ht="16.5" customHeight="1">
      <c r="A230" s="33"/>
      <c r="B230" s="152"/>
      <c r="C230" s="153" t="s">
        <v>542</v>
      </c>
      <c r="D230" s="153" t="s">
        <v>153</v>
      </c>
      <c r="E230" s="154" t="s">
        <v>1531</v>
      </c>
      <c r="F230" s="155" t="s">
        <v>1489</v>
      </c>
      <c r="G230" s="156" t="s">
        <v>1111</v>
      </c>
      <c r="H230" s="157">
        <v>4</v>
      </c>
      <c r="I230" s="158"/>
      <c r="J230" s="159">
        <f>ROUND(I230*H230,2)</f>
        <v>0</v>
      </c>
      <c r="K230" s="155" t="s">
        <v>3</v>
      </c>
      <c r="L230" s="34"/>
      <c r="M230" s="160" t="s">
        <v>3</v>
      </c>
      <c r="N230" s="161" t="s">
        <v>43</v>
      </c>
      <c r="O230" s="54"/>
      <c r="P230" s="162">
        <f>O230*H230</f>
        <v>0</v>
      </c>
      <c r="Q230" s="162">
        <v>0</v>
      </c>
      <c r="R230" s="162">
        <f>Q230*H230</f>
        <v>0</v>
      </c>
      <c r="S230" s="162">
        <v>0</v>
      </c>
      <c r="T230" s="163">
        <f>S230*H230</f>
        <v>0</v>
      </c>
      <c r="U230" s="33"/>
      <c r="V230" s="33"/>
      <c r="W230" s="33"/>
      <c r="X230" s="33"/>
      <c r="Y230" s="33"/>
      <c r="Z230" s="33"/>
      <c r="AA230" s="33"/>
      <c r="AB230" s="33"/>
      <c r="AC230" s="33"/>
      <c r="AD230" s="33"/>
      <c r="AE230" s="33"/>
      <c r="AR230" s="164" t="s">
        <v>158</v>
      </c>
      <c r="AT230" s="164" t="s">
        <v>153</v>
      </c>
      <c r="AU230" s="164" t="s">
        <v>158</v>
      </c>
      <c r="AY230" s="18" t="s">
        <v>150</v>
      </c>
      <c r="BE230" s="165">
        <f>IF(N230="základní",J230,0)</f>
        <v>0</v>
      </c>
      <c r="BF230" s="165">
        <f>IF(N230="snížená",J230,0)</f>
        <v>0</v>
      </c>
      <c r="BG230" s="165">
        <f>IF(N230="zákl. přenesená",J230,0)</f>
        <v>0</v>
      </c>
      <c r="BH230" s="165">
        <f>IF(N230="sníž. přenesená",J230,0)</f>
        <v>0</v>
      </c>
      <c r="BI230" s="165">
        <f>IF(N230="nulová",J230,0)</f>
        <v>0</v>
      </c>
      <c r="BJ230" s="18" t="s">
        <v>80</v>
      </c>
      <c r="BK230" s="165">
        <f>ROUND(I230*H230,2)</f>
        <v>0</v>
      </c>
      <c r="BL230" s="18" t="s">
        <v>158</v>
      </c>
      <c r="BM230" s="164" t="s">
        <v>835</v>
      </c>
    </row>
    <row r="231" spans="1:65" s="2" customFormat="1" ht="16.5" customHeight="1">
      <c r="A231" s="33"/>
      <c r="B231" s="152"/>
      <c r="C231" s="153" t="s">
        <v>549</v>
      </c>
      <c r="D231" s="153" t="s">
        <v>153</v>
      </c>
      <c r="E231" s="154" t="s">
        <v>1532</v>
      </c>
      <c r="F231" s="155" t="s">
        <v>1533</v>
      </c>
      <c r="G231" s="156" t="s">
        <v>1534</v>
      </c>
      <c r="H231" s="157">
        <v>1</v>
      </c>
      <c r="I231" s="158"/>
      <c r="J231" s="159">
        <f>ROUND(I231*H231,2)</f>
        <v>0</v>
      </c>
      <c r="K231" s="155" t="s">
        <v>3</v>
      </c>
      <c r="L231" s="34"/>
      <c r="M231" s="160" t="s">
        <v>3</v>
      </c>
      <c r="N231" s="161" t="s">
        <v>43</v>
      </c>
      <c r="O231" s="54"/>
      <c r="P231" s="162">
        <f>O231*H231</f>
        <v>0</v>
      </c>
      <c r="Q231" s="162">
        <v>0</v>
      </c>
      <c r="R231" s="162">
        <f>Q231*H231</f>
        <v>0</v>
      </c>
      <c r="S231" s="162">
        <v>0</v>
      </c>
      <c r="T231" s="163">
        <f>S231*H231</f>
        <v>0</v>
      </c>
      <c r="U231" s="33"/>
      <c r="V231" s="33"/>
      <c r="W231" s="33"/>
      <c r="X231" s="33"/>
      <c r="Y231" s="33"/>
      <c r="Z231" s="33"/>
      <c r="AA231" s="33"/>
      <c r="AB231" s="33"/>
      <c r="AC231" s="33"/>
      <c r="AD231" s="33"/>
      <c r="AE231" s="33"/>
      <c r="AR231" s="164" t="s">
        <v>158</v>
      </c>
      <c r="AT231" s="164" t="s">
        <v>153</v>
      </c>
      <c r="AU231" s="164" t="s">
        <v>158</v>
      </c>
      <c r="AY231" s="18" t="s">
        <v>150</v>
      </c>
      <c r="BE231" s="165">
        <f>IF(N231="základní",J231,0)</f>
        <v>0</v>
      </c>
      <c r="BF231" s="165">
        <f>IF(N231="snížená",J231,0)</f>
        <v>0</v>
      </c>
      <c r="BG231" s="165">
        <f>IF(N231="zákl. přenesená",J231,0)</f>
        <v>0</v>
      </c>
      <c r="BH231" s="165">
        <f>IF(N231="sníž. přenesená",J231,0)</f>
        <v>0</v>
      </c>
      <c r="BI231" s="165">
        <f>IF(N231="nulová",J231,0)</f>
        <v>0</v>
      </c>
      <c r="BJ231" s="18" t="s">
        <v>80</v>
      </c>
      <c r="BK231" s="165">
        <f>ROUND(I231*H231,2)</f>
        <v>0</v>
      </c>
      <c r="BL231" s="18" t="s">
        <v>158</v>
      </c>
      <c r="BM231" s="164" t="s">
        <v>849</v>
      </c>
    </row>
    <row r="232" spans="1:65" s="12" customFormat="1" ht="20.85" customHeight="1">
      <c r="B232" s="139"/>
      <c r="D232" s="140" t="s">
        <v>71</v>
      </c>
      <c r="E232" s="150" t="s">
        <v>1535</v>
      </c>
      <c r="F232" s="150" t="s">
        <v>1536</v>
      </c>
      <c r="I232" s="142"/>
      <c r="J232" s="151">
        <f>BK232</f>
        <v>0</v>
      </c>
      <c r="L232" s="139"/>
      <c r="M232" s="144"/>
      <c r="N232" s="145"/>
      <c r="O232" s="145"/>
      <c r="P232" s="146">
        <f>P233+P257+P268+P273+P277+P293+P303</f>
        <v>0</v>
      </c>
      <c r="Q232" s="145"/>
      <c r="R232" s="146">
        <f>R233+R257+R268+R273+R277+R293+R303</f>
        <v>0</v>
      </c>
      <c r="S232" s="145"/>
      <c r="T232" s="147">
        <f>T233+T257+T268+T273+T277+T293+T303</f>
        <v>0</v>
      </c>
      <c r="AR232" s="140" t="s">
        <v>82</v>
      </c>
      <c r="AT232" s="148" t="s">
        <v>71</v>
      </c>
      <c r="AU232" s="148" t="s">
        <v>82</v>
      </c>
      <c r="AY232" s="140" t="s">
        <v>150</v>
      </c>
      <c r="BK232" s="149">
        <f>BK233+BK257+BK268+BK273+BK277+BK293+BK303</f>
        <v>0</v>
      </c>
    </row>
    <row r="233" spans="1:65" s="15" customFormat="1" ht="20.85" customHeight="1">
      <c r="B233" s="201"/>
      <c r="D233" s="202" t="s">
        <v>71</v>
      </c>
      <c r="E233" s="202" t="s">
        <v>1208</v>
      </c>
      <c r="F233" s="202" t="s">
        <v>1412</v>
      </c>
      <c r="I233" s="203"/>
      <c r="J233" s="204">
        <f>BK233</f>
        <v>0</v>
      </c>
      <c r="L233" s="201"/>
      <c r="M233" s="205"/>
      <c r="N233" s="206"/>
      <c r="O233" s="206"/>
      <c r="P233" s="207">
        <f>SUM(P234:P256)</f>
        <v>0</v>
      </c>
      <c r="Q233" s="206"/>
      <c r="R233" s="207">
        <f>SUM(R234:R256)</f>
        <v>0</v>
      </c>
      <c r="S233" s="206"/>
      <c r="T233" s="208">
        <f>SUM(T234:T256)</f>
        <v>0</v>
      </c>
      <c r="AR233" s="202" t="s">
        <v>80</v>
      </c>
      <c r="AT233" s="209" t="s">
        <v>71</v>
      </c>
      <c r="AU233" s="209" t="s">
        <v>151</v>
      </c>
      <c r="AY233" s="202" t="s">
        <v>150</v>
      </c>
      <c r="BK233" s="210">
        <f>SUM(BK234:BK256)</f>
        <v>0</v>
      </c>
    </row>
    <row r="234" spans="1:65" s="2" customFormat="1" ht="16.5" customHeight="1">
      <c r="A234" s="33"/>
      <c r="B234" s="152"/>
      <c r="C234" s="153" t="s">
        <v>558</v>
      </c>
      <c r="D234" s="153" t="s">
        <v>153</v>
      </c>
      <c r="E234" s="154" t="s">
        <v>1537</v>
      </c>
      <c r="F234" s="155" t="s">
        <v>1538</v>
      </c>
      <c r="G234" s="156" t="s">
        <v>1212</v>
      </c>
      <c r="H234" s="157">
        <v>2</v>
      </c>
      <c r="I234" s="158"/>
      <c r="J234" s="159">
        <f>ROUND(I234*H234,2)</f>
        <v>0</v>
      </c>
      <c r="K234" s="155" t="s">
        <v>3</v>
      </c>
      <c r="L234" s="34"/>
      <c r="M234" s="160" t="s">
        <v>3</v>
      </c>
      <c r="N234" s="161" t="s">
        <v>43</v>
      </c>
      <c r="O234" s="54"/>
      <c r="P234" s="162">
        <f>O234*H234</f>
        <v>0</v>
      </c>
      <c r="Q234" s="162">
        <v>0</v>
      </c>
      <c r="R234" s="162">
        <f>Q234*H234</f>
        <v>0</v>
      </c>
      <c r="S234" s="162">
        <v>0</v>
      </c>
      <c r="T234" s="163">
        <f>S234*H234</f>
        <v>0</v>
      </c>
      <c r="U234" s="33"/>
      <c r="V234" s="33"/>
      <c r="W234" s="33"/>
      <c r="X234" s="33"/>
      <c r="Y234" s="33"/>
      <c r="Z234" s="33"/>
      <c r="AA234" s="33"/>
      <c r="AB234" s="33"/>
      <c r="AC234" s="33"/>
      <c r="AD234" s="33"/>
      <c r="AE234" s="33"/>
      <c r="AR234" s="164" t="s">
        <v>158</v>
      </c>
      <c r="AT234" s="164" t="s">
        <v>153</v>
      </c>
      <c r="AU234" s="164" t="s">
        <v>158</v>
      </c>
      <c r="AY234" s="18" t="s">
        <v>150</v>
      </c>
      <c r="BE234" s="165">
        <f>IF(N234="základní",J234,0)</f>
        <v>0</v>
      </c>
      <c r="BF234" s="165">
        <f>IF(N234="snížená",J234,0)</f>
        <v>0</v>
      </c>
      <c r="BG234" s="165">
        <f>IF(N234="zákl. přenesená",J234,0)</f>
        <v>0</v>
      </c>
      <c r="BH234" s="165">
        <f>IF(N234="sníž. přenesená",J234,0)</f>
        <v>0</v>
      </c>
      <c r="BI234" s="165">
        <f>IF(N234="nulová",J234,0)</f>
        <v>0</v>
      </c>
      <c r="BJ234" s="18" t="s">
        <v>80</v>
      </c>
      <c r="BK234" s="165">
        <f>ROUND(I234*H234,2)</f>
        <v>0</v>
      </c>
      <c r="BL234" s="18" t="s">
        <v>158</v>
      </c>
      <c r="BM234" s="164" t="s">
        <v>857</v>
      </c>
    </row>
    <row r="235" spans="1:65" s="2" customFormat="1" ht="16.5" customHeight="1">
      <c r="A235" s="33"/>
      <c r="B235" s="152"/>
      <c r="C235" s="153" t="s">
        <v>563</v>
      </c>
      <c r="D235" s="153" t="s">
        <v>153</v>
      </c>
      <c r="E235" s="154" t="s">
        <v>1539</v>
      </c>
      <c r="F235" s="155" t="s">
        <v>1540</v>
      </c>
      <c r="G235" s="156" t="s">
        <v>1212</v>
      </c>
      <c r="H235" s="157">
        <v>3</v>
      </c>
      <c r="I235" s="158"/>
      <c r="J235" s="159">
        <f>ROUND(I235*H235,2)</f>
        <v>0</v>
      </c>
      <c r="K235" s="155" t="s">
        <v>3</v>
      </c>
      <c r="L235" s="34"/>
      <c r="M235" s="160" t="s">
        <v>3</v>
      </c>
      <c r="N235" s="161" t="s">
        <v>43</v>
      </c>
      <c r="O235" s="54"/>
      <c r="P235" s="162">
        <f>O235*H235</f>
        <v>0</v>
      </c>
      <c r="Q235" s="162">
        <v>0</v>
      </c>
      <c r="R235" s="162">
        <f>Q235*H235</f>
        <v>0</v>
      </c>
      <c r="S235" s="162">
        <v>0</v>
      </c>
      <c r="T235" s="163">
        <f>S235*H235</f>
        <v>0</v>
      </c>
      <c r="U235" s="33"/>
      <c r="V235" s="33"/>
      <c r="W235" s="33"/>
      <c r="X235" s="33"/>
      <c r="Y235" s="33"/>
      <c r="Z235" s="33"/>
      <c r="AA235" s="33"/>
      <c r="AB235" s="33"/>
      <c r="AC235" s="33"/>
      <c r="AD235" s="33"/>
      <c r="AE235" s="33"/>
      <c r="AR235" s="164" t="s">
        <v>158</v>
      </c>
      <c r="AT235" s="164" t="s">
        <v>153</v>
      </c>
      <c r="AU235" s="164" t="s">
        <v>158</v>
      </c>
      <c r="AY235" s="18" t="s">
        <v>150</v>
      </c>
      <c r="BE235" s="165">
        <f>IF(N235="základní",J235,0)</f>
        <v>0</v>
      </c>
      <c r="BF235" s="165">
        <f>IF(N235="snížená",J235,0)</f>
        <v>0</v>
      </c>
      <c r="BG235" s="165">
        <f>IF(N235="zákl. přenesená",J235,0)</f>
        <v>0</v>
      </c>
      <c r="BH235" s="165">
        <f>IF(N235="sníž. přenesená",J235,0)</f>
        <v>0</v>
      </c>
      <c r="BI235" s="165">
        <f>IF(N235="nulová",J235,0)</f>
        <v>0</v>
      </c>
      <c r="BJ235" s="18" t="s">
        <v>80</v>
      </c>
      <c r="BK235" s="165">
        <f>ROUND(I235*H235,2)</f>
        <v>0</v>
      </c>
      <c r="BL235" s="18" t="s">
        <v>158</v>
      </c>
      <c r="BM235" s="164" t="s">
        <v>868</v>
      </c>
    </row>
    <row r="236" spans="1:65" s="2" customFormat="1" ht="19.5">
      <c r="A236" s="33"/>
      <c r="B236" s="34"/>
      <c r="C236" s="33"/>
      <c r="D236" s="166" t="s">
        <v>1231</v>
      </c>
      <c r="E236" s="33"/>
      <c r="F236" s="167" t="s">
        <v>1498</v>
      </c>
      <c r="G236" s="33"/>
      <c r="H236" s="33"/>
      <c r="I236" s="92"/>
      <c r="J236" s="33"/>
      <c r="K236" s="33"/>
      <c r="L236" s="34"/>
      <c r="M236" s="168"/>
      <c r="N236" s="169"/>
      <c r="O236" s="54"/>
      <c r="P236" s="54"/>
      <c r="Q236" s="54"/>
      <c r="R236" s="54"/>
      <c r="S236" s="54"/>
      <c r="T236" s="55"/>
      <c r="U236" s="33"/>
      <c r="V236" s="33"/>
      <c r="W236" s="33"/>
      <c r="X236" s="33"/>
      <c r="Y236" s="33"/>
      <c r="Z236" s="33"/>
      <c r="AA236" s="33"/>
      <c r="AB236" s="33"/>
      <c r="AC236" s="33"/>
      <c r="AD236" s="33"/>
      <c r="AE236" s="33"/>
      <c r="AT236" s="18" t="s">
        <v>1231</v>
      </c>
      <c r="AU236" s="18" t="s">
        <v>158</v>
      </c>
    </row>
    <row r="237" spans="1:65" s="2" customFormat="1" ht="16.5" customHeight="1">
      <c r="A237" s="33"/>
      <c r="B237" s="152"/>
      <c r="C237" s="153" t="s">
        <v>567</v>
      </c>
      <c r="D237" s="153" t="s">
        <v>153</v>
      </c>
      <c r="E237" s="154" t="s">
        <v>1541</v>
      </c>
      <c r="F237" s="155" t="s">
        <v>1542</v>
      </c>
      <c r="G237" s="156" t="s">
        <v>1212</v>
      </c>
      <c r="H237" s="157">
        <v>1</v>
      </c>
      <c r="I237" s="158"/>
      <c r="J237" s="159">
        <f>ROUND(I237*H237,2)</f>
        <v>0</v>
      </c>
      <c r="K237" s="155" t="s">
        <v>3</v>
      </c>
      <c r="L237" s="34"/>
      <c r="M237" s="160" t="s">
        <v>3</v>
      </c>
      <c r="N237" s="161" t="s">
        <v>43</v>
      </c>
      <c r="O237" s="54"/>
      <c r="P237" s="162">
        <f>O237*H237</f>
        <v>0</v>
      </c>
      <c r="Q237" s="162">
        <v>0</v>
      </c>
      <c r="R237" s="162">
        <f>Q237*H237</f>
        <v>0</v>
      </c>
      <c r="S237" s="162">
        <v>0</v>
      </c>
      <c r="T237" s="163">
        <f>S237*H237</f>
        <v>0</v>
      </c>
      <c r="U237" s="33"/>
      <c r="V237" s="33"/>
      <c r="W237" s="33"/>
      <c r="X237" s="33"/>
      <c r="Y237" s="33"/>
      <c r="Z237" s="33"/>
      <c r="AA237" s="33"/>
      <c r="AB237" s="33"/>
      <c r="AC237" s="33"/>
      <c r="AD237" s="33"/>
      <c r="AE237" s="33"/>
      <c r="AR237" s="164" t="s">
        <v>158</v>
      </c>
      <c r="AT237" s="164" t="s">
        <v>153</v>
      </c>
      <c r="AU237" s="164" t="s">
        <v>158</v>
      </c>
      <c r="AY237" s="18" t="s">
        <v>150</v>
      </c>
      <c r="BE237" s="165">
        <f>IF(N237="základní",J237,0)</f>
        <v>0</v>
      </c>
      <c r="BF237" s="165">
        <f>IF(N237="snížená",J237,0)</f>
        <v>0</v>
      </c>
      <c r="BG237" s="165">
        <f>IF(N237="zákl. přenesená",J237,0)</f>
        <v>0</v>
      </c>
      <c r="BH237" s="165">
        <f>IF(N237="sníž. přenesená",J237,0)</f>
        <v>0</v>
      </c>
      <c r="BI237" s="165">
        <f>IF(N237="nulová",J237,0)</f>
        <v>0</v>
      </c>
      <c r="BJ237" s="18" t="s">
        <v>80</v>
      </c>
      <c r="BK237" s="165">
        <f>ROUND(I237*H237,2)</f>
        <v>0</v>
      </c>
      <c r="BL237" s="18" t="s">
        <v>158</v>
      </c>
      <c r="BM237" s="164" t="s">
        <v>878</v>
      </c>
    </row>
    <row r="238" spans="1:65" s="2" customFormat="1" ht="19.5">
      <c r="A238" s="33"/>
      <c r="B238" s="34"/>
      <c r="C238" s="33"/>
      <c r="D238" s="166" t="s">
        <v>1231</v>
      </c>
      <c r="E238" s="33"/>
      <c r="F238" s="167" t="s">
        <v>1498</v>
      </c>
      <c r="G238" s="33"/>
      <c r="H238" s="33"/>
      <c r="I238" s="92"/>
      <c r="J238" s="33"/>
      <c r="K238" s="33"/>
      <c r="L238" s="34"/>
      <c r="M238" s="168"/>
      <c r="N238" s="169"/>
      <c r="O238" s="54"/>
      <c r="P238" s="54"/>
      <c r="Q238" s="54"/>
      <c r="R238" s="54"/>
      <c r="S238" s="54"/>
      <c r="T238" s="55"/>
      <c r="U238" s="33"/>
      <c r="V238" s="33"/>
      <c r="W238" s="33"/>
      <c r="X238" s="33"/>
      <c r="Y238" s="33"/>
      <c r="Z238" s="33"/>
      <c r="AA238" s="33"/>
      <c r="AB238" s="33"/>
      <c r="AC238" s="33"/>
      <c r="AD238" s="33"/>
      <c r="AE238" s="33"/>
      <c r="AT238" s="18" t="s">
        <v>1231</v>
      </c>
      <c r="AU238" s="18" t="s">
        <v>158</v>
      </c>
    </row>
    <row r="239" spans="1:65" s="2" customFormat="1" ht="24" customHeight="1">
      <c r="A239" s="33"/>
      <c r="B239" s="152"/>
      <c r="C239" s="153" t="s">
        <v>572</v>
      </c>
      <c r="D239" s="153" t="s">
        <v>153</v>
      </c>
      <c r="E239" s="154" t="s">
        <v>1543</v>
      </c>
      <c r="F239" s="155" t="s">
        <v>1544</v>
      </c>
      <c r="G239" s="156" t="s">
        <v>1212</v>
      </c>
      <c r="H239" s="157">
        <v>31</v>
      </c>
      <c r="I239" s="158"/>
      <c r="J239" s="159">
        <f>ROUND(I239*H239,2)</f>
        <v>0</v>
      </c>
      <c r="K239" s="155" t="s">
        <v>3</v>
      </c>
      <c r="L239" s="34"/>
      <c r="M239" s="160" t="s">
        <v>3</v>
      </c>
      <c r="N239" s="161" t="s">
        <v>43</v>
      </c>
      <c r="O239" s="54"/>
      <c r="P239" s="162">
        <f>O239*H239</f>
        <v>0</v>
      </c>
      <c r="Q239" s="162">
        <v>0</v>
      </c>
      <c r="R239" s="162">
        <f>Q239*H239</f>
        <v>0</v>
      </c>
      <c r="S239" s="162">
        <v>0</v>
      </c>
      <c r="T239" s="163">
        <f>S239*H239</f>
        <v>0</v>
      </c>
      <c r="U239" s="33"/>
      <c r="V239" s="33"/>
      <c r="W239" s="33"/>
      <c r="X239" s="33"/>
      <c r="Y239" s="33"/>
      <c r="Z239" s="33"/>
      <c r="AA239" s="33"/>
      <c r="AB239" s="33"/>
      <c r="AC239" s="33"/>
      <c r="AD239" s="33"/>
      <c r="AE239" s="33"/>
      <c r="AR239" s="164" t="s">
        <v>158</v>
      </c>
      <c r="AT239" s="164" t="s">
        <v>153</v>
      </c>
      <c r="AU239" s="164" t="s">
        <v>158</v>
      </c>
      <c r="AY239" s="18" t="s">
        <v>150</v>
      </c>
      <c r="BE239" s="165">
        <f>IF(N239="základní",J239,0)</f>
        <v>0</v>
      </c>
      <c r="BF239" s="165">
        <f>IF(N239="snížená",J239,0)</f>
        <v>0</v>
      </c>
      <c r="BG239" s="165">
        <f>IF(N239="zákl. přenesená",J239,0)</f>
        <v>0</v>
      </c>
      <c r="BH239" s="165">
        <f>IF(N239="sníž. přenesená",J239,0)</f>
        <v>0</v>
      </c>
      <c r="BI239" s="165">
        <f>IF(N239="nulová",J239,0)</f>
        <v>0</v>
      </c>
      <c r="BJ239" s="18" t="s">
        <v>80</v>
      </c>
      <c r="BK239" s="165">
        <f>ROUND(I239*H239,2)</f>
        <v>0</v>
      </c>
      <c r="BL239" s="18" t="s">
        <v>158</v>
      </c>
      <c r="BM239" s="164" t="s">
        <v>888</v>
      </c>
    </row>
    <row r="240" spans="1:65" s="2" customFormat="1" ht="29.25">
      <c r="A240" s="33"/>
      <c r="B240" s="34"/>
      <c r="C240" s="33"/>
      <c r="D240" s="166" t="s">
        <v>1231</v>
      </c>
      <c r="E240" s="33"/>
      <c r="F240" s="167" t="s">
        <v>1545</v>
      </c>
      <c r="G240" s="33"/>
      <c r="H240" s="33"/>
      <c r="I240" s="92"/>
      <c r="J240" s="33"/>
      <c r="K240" s="33"/>
      <c r="L240" s="34"/>
      <c r="M240" s="168"/>
      <c r="N240" s="169"/>
      <c r="O240" s="54"/>
      <c r="P240" s="54"/>
      <c r="Q240" s="54"/>
      <c r="R240" s="54"/>
      <c r="S240" s="54"/>
      <c r="T240" s="55"/>
      <c r="U240" s="33"/>
      <c r="V240" s="33"/>
      <c r="W240" s="33"/>
      <c r="X240" s="33"/>
      <c r="Y240" s="33"/>
      <c r="Z240" s="33"/>
      <c r="AA240" s="33"/>
      <c r="AB240" s="33"/>
      <c r="AC240" s="33"/>
      <c r="AD240" s="33"/>
      <c r="AE240" s="33"/>
      <c r="AT240" s="18" t="s">
        <v>1231</v>
      </c>
      <c r="AU240" s="18" t="s">
        <v>158</v>
      </c>
    </row>
    <row r="241" spans="1:65" s="2" customFormat="1" ht="16.5" customHeight="1">
      <c r="A241" s="33"/>
      <c r="B241" s="152"/>
      <c r="C241" s="153" t="s">
        <v>577</v>
      </c>
      <c r="D241" s="153" t="s">
        <v>153</v>
      </c>
      <c r="E241" s="154" t="s">
        <v>1546</v>
      </c>
      <c r="F241" s="155" t="s">
        <v>1547</v>
      </c>
      <c r="G241" s="156" t="s">
        <v>1212</v>
      </c>
      <c r="H241" s="157">
        <v>2</v>
      </c>
      <c r="I241" s="158"/>
      <c r="J241" s="159">
        <f>ROUND(I241*H241,2)</f>
        <v>0</v>
      </c>
      <c r="K241" s="155" t="s">
        <v>3</v>
      </c>
      <c r="L241" s="34"/>
      <c r="M241" s="160" t="s">
        <v>3</v>
      </c>
      <c r="N241" s="161" t="s">
        <v>43</v>
      </c>
      <c r="O241" s="54"/>
      <c r="P241" s="162">
        <f>O241*H241</f>
        <v>0</v>
      </c>
      <c r="Q241" s="162">
        <v>0</v>
      </c>
      <c r="R241" s="162">
        <f>Q241*H241</f>
        <v>0</v>
      </c>
      <c r="S241" s="162">
        <v>0</v>
      </c>
      <c r="T241" s="163">
        <f>S241*H241</f>
        <v>0</v>
      </c>
      <c r="U241" s="33"/>
      <c r="V241" s="33"/>
      <c r="W241" s="33"/>
      <c r="X241" s="33"/>
      <c r="Y241" s="33"/>
      <c r="Z241" s="33"/>
      <c r="AA241" s="33"/>
      <c r="AB241" s="33"/>
      <c r="AC241" s="33"/>
      <c r="AD241" s="33"/>
      <c r="AE241" s="33"/>
      <c r="AR241" s="164" t="s">
        <v>158</v>
      </c>
      <c r="AT241" s="164" t="s">
        <v>153</v>
      </c>
      <c r="AU241" s="164" t="s">
        <v>158</v>
      </c>
      <c r="AY241" s="18" t="s">
        <v>150</v>
      </c>
      <c r="BE241" s="165">
        <f>IF(N241="základní",J241,0)</f>
        <v>0</v>
      </c>
      <c r="BF241" s="165">
        <f>IF(N241="snížená",J241,0)</f>
        <v>0</v>
      </c>
      <c r="BG241" s="165">
        <f>IF(N241="zákl. přenesená",J241,0)</f>
        <v>0</v>
      </c>
      <c r="BH241" s="165">
        <f>IF(N241="sníž. přenesená",J241,0)</f>
        <v>0</v>
      </c>
      <c r="BI241" s="165">
        <f>IF(N241="nulová",J241,0)</f>
        <v>0</v>
      </c>
      <c r="BJ241" s="18" t="s">
        <v>80</v>
      </c>
      <c r="BK241" s="165">
        <f>ROUND(I241*H241,2)</f>
        <v>0</v>
      </c>
      <c r="BL241" s="18" t="s">
        <v>158</v>
      </c>
      <c r="BM241" s="164" t="s">
        <v>897</v>
      </c>
    </row>
    <row r="242" spans="1:65" s="2" customFormat="1" ht="19.5">
      <c r="A242" s="33"/>
      <c r="B242" s="34"/>
      <c r="C242" s="33"/>
      <c r="D242" s="166" t="s">
        <v>1231</v>
      </c>
      <c r="E242" s="33"/>
      <c r="F242" s="167" t="s">
        <v>1498</v>
      </c>
      <c r="G242" s="33"/>
      <c r="H242" s="33"/>
      <c r="I242" s="92"/>
      <c r="J242" s="33"/>
      <c r="K242" s="33"/>
      <c r="L242" s="34"/>
      <c r="M242" s="168"/>
      <c r="N242" s="169"/>
      <c r="O242" s="54"/>
      <c r="P242" s="54"/>
      <c r="Q242" s="54"/>
      <c r="R242" s="54"/>
      <c r="S242" s="54"/>
      <c r="T242" s="55"/>
      <c r="U242" s="33"/>
      <c r="V242" s="33"/>
      <c r="W242" s="33"/>
      <c r="X242" s="33"/>
      <c r="Y242" s="33"/>
      <c r="Z242" s="33"/>
      <c r="AA242" s="33"/>
      <c r="AB242" s="33"/>
      <c r="AC242" s="33"/>
      <c r="AD242" s="33"/>
      <c r="AE242" s="33"/>
      <c r="AT242" s="18" t="s">
        <v>1231</v>
      </c>
      <c r="AU242" s="18" t="s">
        <v>158</v>
      </c>
    </row>
    <row r="243" spans="1:65" s="2" customFormat="1" ht="16.5" customHeight="1">
      <c r="A243" s="33"/>
      <c r="B243" s="152"/>
      <c r="C243" s="153" t="s">
        <v>583</v>
      </c>
      <c r="D243" s="153" t="s">
        <v>153</v>
      </c>
      <c r="E243" s="154" t="s">
        <v>1548</v>
      </c>
      <c r="F243" s="155" t="s">
        <v>1549</v>
      </c>
      <c r="G243" s="156" t="s">
        <v>1212</v>
      </c>
      <c r="H243" s="157">
        <v>25</v>
      </c>
      <c r="I243" s="158"/>
      <c r="J243" s="159">
        <f>ROUND(I243*H243,2)</f>
        <v>0</v>
      </c>
      <c r="K243" s="155" t="s">
        <v>3</v>
      </c>
      <c r="L243" s="34"/>
      <c r="M243" s="160" t="s">
        <v>3</v>
      </c>
      <c r="N243" s="161" t="s">
        <v>43</v>
      </c>
      <c r="O243" s="54"/>
      <c r="P243" s="162">
        <f>O243*H243</f>
        <v>0</v>
      </c>
      <c r="Q243" s="162">
        <v>0</v>
      </c>
      <c r="R243" s="162">
        <f>Q243*H243</f>
        <v>0</v>
      </c>
      <c r="S243" s="162">
        <v>0</v>
      </c>
      <c r="T243" s="163">
        <f>S243*H243</f>
        <v>0</v>
      </c>
      <c r="U243" s="33"/>
      <c r="V243" s="33"/>
      <c r="W243" s="33"/>
      <c r="X243" s="33"/>
      <c r="Y243" s="33"/>
      <c r="Z243" s="33"/>
      <c r="AA243" s="33"/>
      <c r="AB243" s="33"/>
      <c r="AC243" s="33"/>
      <c r="AD243" s="33"/>
      <c r="AE243" s="33"/>
      <c r="AR243" s="164" t="s">
        <v>158</v>
      </c>
      <c r="AT243" s="164" t="s">
        <v>153</v>
      </c>
      <c r="AU243" s="164" t="s">
        <v>158</v>
      </c>
      <c r="AY243" s="18" t="s">
        <v>150</v>
      </c>
      <c r="BE243" s="165">
        <f>IF(N243="základní",J243,0)</f>
        <v>0</v>
      </c>
      <c r="BF243" s="165">
        <f>IF(N243="snížená",J243,0)</f>
        <v>0</v>
      </c>
      <c r="BG243" s="165">
        <f>IF(N243="zákl. přenesená",J243,0)</f>
        <v>0</v>
      </c>
      <c r="BH243" s="165">
        <f>IF(N243="sníž. přenesená",J243,0)</f>
        <v>0</v>
      </c>
      <c r="BI243" s="165">
        <f>IF(N243="nulová",J243,0)</f>
        <v>0</v>
      </c>
      <c r="BJ243" s="18" t="s">
        <v>80</v>
      </c>
      <c r="BK243" s="165">
        <f>ROUND(I243*H243,2)</f>
        <v>0</v>
      </c>
      <c r="BL243" s="18" t="s">
        <v>158</v>
      </c>
      <c r="BM243" s="164" t="s">
        <v>907</v>
      </c>
    </row>
    <row r="244" spans="1:65" s="2" customFormat="1" ht="19.5">
      <c r="A244" s="33"/>
      <c r="B244" s="34"/>
      <c r="C244" s="33"/>
      <c r="D244" s="166" t="s">
        <v>1231</v>
      </c>
      <c r="E244" s="33"/>
      <c r="F244" s="167" t="s">
        <v>1498</v>
      </c>
      <c r="G244" s="33"/>
      <c r="H244" s="33"/>
      <c r="I244" s="92"/>
      <c r="J244" s="33"/>
      <c r="K244" s="33"/>
      <c r="L244" s="34"/>
      <c r="M244" s="168"/>
      <c r="N244" s="169"/>
      <c r="O244" s="54"/>
      <c r="P244" s="54"/>
      <c r="Q244" s="54"/>
      <c r="R244" s="54"/>
      <c r="S244" s="54"/>
      <c r="T244" s="55"/>
      <c r="U244" s="33"/>
      <c r="V244" s="33"/>
      <c r="W244" s="33"/>
      <c r="X244" s="33"/>
      <c r="Y244" s="33"/>
      <c r="Z244" s="33"/>
      <c r="AA244" s="33"/>
      <c r="AB244" s="33"/>
      <c r="AC244" s="33"/>
      <c r="AD244" s="33"/>
      <c r="AE244" s="33"/>
      <c r="AT244" s="18" t="s">
        <v>1231</v>
      </c>
      <c r="AU244" s="18" t="s">
        <v>158</v>
      </c>
    </row>
    <row r="245" spans="1:65" s="2" customFormat="1" ht="16.5" customHeight="1">
      <c r="A245" s="33"/>
      <c r="B245" s="152"/>
      <c r="C245" s="153" t="s">
        <v>589</v>
      </c>
      <c r="D245" s="153" t="s">
        <v>153</v>
      </c>
      <c r="E245" s="154" t="s">
        <v>1550</v>
      </c>
      <c r="F245" s="155" t="s">
        <v>1551</v>
      </c>
      <c r="G245" s="156" t="s">
        <v>1212</v>
      </c>
      <c r="H245" s="157">
        <v>25</v>
      </c>
      <c r="I245" s="158"/>
      <c r="J245" s="159">
        <f>ROUND(I245*H245,2)</f>
        <v>0</v>
      </c>
      <c r="K245" s="155" t="s">
        <v>3</v>
      </c>
      <c r="L245" s="34"/>
      <c r="M245" s="160" t="s">
        <v>3</v>
      </c>
      <c r="N245" s="161" t="s">
        <v>43</v>
      </c>
      <c r="O245" s="54"/>
      <c r="P245" s="162">
        <f>O245*H245</f>
        <v>0</v>
      </c>
      <c r="Q245" s="162">
        <v>0</v>
      </c>
      <c r="R245" s="162">
        <f>Q245*H245</f>
        <v>0</v>
      </c>
      <c r="S245" s="162">
        <v>0</v>
      </c>
      <c r="T245" s="163">
        <f>S245*H245</f>
        <v>0</v>
      </c>
      <c r="U245" s="33"/>
      <c r="V245" s="33"/>
      <c r="W245" s="33"/>
      <c r="X245" s="33"/>
      <c r="Y245" s="33"/>
      <c r="Z245" s="33"/>
      <c r="AA245" s="33"/>
      <c r="AB245" s="33"/>
      <c r="AC245" s="33"/>
      <c r="AD245" s="33"/>
      <c r="AE245" s="33"/>
      <c r="AR245" s="164" t="s">
        <v>158</v>
      </c>
      <c r="AT245" s="164" t="s">
        <v>153</v>
      </c>
      <c r="AU245" s="164" t="s">
        <v>158</v>
      </c>
      <c r="AY245" s="18" t="s">
        <v>150</v>
      </c>
      <c r="BE245" s="165">
        <f>IF(N245="základní",J245,0)</f>
        <v>0</v>
      </c>
      <c r="BF245" s="165">
        <f>IF(N245="snížená",J245,0)</f>
        <v>0</v>
      </c>
      <c r="BG245" s="165">
        <f>IF(N245="zákl. přenesená",J245,0)</f>
        <v>0</v>
      </c>
      <c r="BH245" s="165">
        <f>IF(N245="sníž. přenesená",J245,0)</f>
        <v>0</v>
      </c>
      <c r="BI245" s="165">
        <f>IF(N245="nulová",J245,0)</f>
        <v>0</v>
      </c>
      <c r="BJ245" s="18" t="s">
        <v>80</v>
      </c>
      <c r="BK245" s="165">
        <f>ROUND(I245*H245,2)</f>
        <v>0</v>
      </c>
      <c r="BL245" s="18" t="s">
        <v>158</v>
      </c>
      <c r="BM245" s="164" t="s">
        <v>917</v>
      </c>
    </row>
    <row r="246" spans="1:65" s="2" customFormat="1" ht="19.5">
      <c r="A246" s="33"/>
      <c r="B246" s="34"/>
      <c r="C246" s="33"/>
      <c r="D246" s="166" t="s">
        <v>1231</v>
      </c>
      <c r="E246" s="33"/>
      <c r="F246" s="167" t="s">
        <v>1498</v>
      </c>
      <c r="G246" s="33"/>
      <c r="H246" s="33"/>
      <c r="I246" s="92"/>
      <c r="J246" s="33"/>
      <c r="K246" s="33"/>
      <c r="L246" s="34"/>
      <c r="M246" s="168"/>
      <c r="N246" s="169"/>
      <c r="O246" s="54"/>
      <c r="P246" s="54"/>
      <c r="Q246" s="54"/>
      <c r="R246" s="54"/>
      <c r="S246" s="54"/>
      <c r="T246" s="55"/>
      <c r="U246" s="33"/>
      <c r="V246" s="33"/>
      <c r="W246" s="33"/>
      <c r="X246" s="33"/>
      <c r="Y246" s="33"/>
      <c r="Z246" s="33"/>
      <c r="AA246" s="33"/>
      <c r="AB246" s="33"/>
      <c r="AC246" s="33"/>
      <c r="AD246" s="33"/>
      <c r="AE246" s="33"/>
      <c r="AT246" s="18" t="s">
        <v>1231</v>
      </c>
      <c r="AU246" s="18" t="s">
        <v>158</v>
      </c>
    </row>
    <row r="247" spans="1:65" s="2" customFormat="1" ht="16.5" customHeight="1">
      <c r="A247" s="33"/>
      <c r="B247" s="152"/>
      <c r="C247" s="153" t="s">
        <v>595</v>
      </c>
      <c r="D247" s="153" t="s">
        <v>153</v>
      </c>
      <c r="E247" s="154" t="s">
        <v>1552</v>
      </c>
      <c r="F247" s="155" t="s">
        <v>1553</v>
      </c>
      <c r="G247" s="156" t="s">
        <v>1212</v>
      </c>
      <c r="H247" s="157">
        <v>10</v>
      </c>
      <c r="I247" s="158"/>
      <c r="J247" s="159">
        <f>ROUND(I247*H247,2)</f>
        <v>0</v>
      </c>
      <c r="K247" s="155" t="s">
        <v>3</v>
      </c>
      <c r="L247" s="34"/>
      <c r="M247" s="160" t="s">
        <v>3</v>
      </c>
      <c r="N247" s="161" t="s">
        <v>43</v>
      </c>
      <c r="O247" s="54"/>
      <c r="P247" s="162">
        <f>O247*H247</f>
        <v>0</v>
      </c>
      <c r="Q247" s="162">
        <v>0</v>
      </c>
      <c r="R247" s="162">
        <f>Q247*H247</f>
        <v>0</v>
      </c>
      <c r="S247" s="162">
        <v>0</v>
      </c>
      <c r="T247" s="163">
        <f>S247*H247</f>
        <v>0</v>
      </c>
      <c r="U247" s="33"/>
      <c r="V247" s="33"/>
      <c r="W247" s="33"/>
      <c r="X247" s="33"/>
      <c r="Y247" s="33"/>
      <c r="Z247" s="33"/>
      <c r="AA247" s="33"/>
      <c r="AB247" s="33"/>
      <c r="AC247" s="33"/>
      <c r="AD247" s="33"/>
      <c r="AE247" s="33"/>
      <c r="AR247" s="164" t="s">
        <v>158</v>
      </c>
      <c r="AT247" s="164" t="s">
        <v>153</v>
      </c>
      <c r="AU247" s="164" t="s">
        <v>158</v>
      </c>
      <c r="AY247" s="18" t="s">
        <v>150</v>
      </c>
      <c r="BE247" s="165">
        <f>IF(N247="základní",J247,0)</f>
        <v>0</v>
      </c>
      <c r="BF247" s="165">
        <f>IF(N247="snížená",J247,0)</f>
        <v>0</v>
      </c>
      <c r="BG247" s="165">
        <f>IF(N247="zákl. přenesená",J247,0)</f>
        <v>0</v>
      </c>
      <c r="BH247" s="165">
        <f>IF(N247="sníž. přenesená",J247,0)</f>
        <v>0</v>
      </c>
      <c r="BI247" s="165">
        <f>IF(N247="nulová",J247,0)</f>
        <v>0</v>
      </c>
      <c r="BJ247" s="18" t="s">
        <v>80</v>
      </c>
      <c r="BK247" s="165">
        <f>ROUND(I247*H247,2)</f>
        <v>0</v>
      </c>
      <c r="BL247" s="18" t="s">
        <v>158</v>
      </c>
      <c r="BM247" s="164" t="s">
        <v>926</v>
      </c>
    </row>
    <row r="248" spans="1:65" s="2" customFormat="1" ht="19.5">
      <c r="A248" s="33"/>
      <c r="B248" s="34"/>
      <c r="C248" s="33"/>
      <c r="D248" s="166" t="s">
        <v>1231</v>
      </c>
      <c r="E248" s="33"/>
      <c r="F248" s="167" t="s">
        <v>1498</v>
      </c>
      <c r="G248" s="33"/>
      <c r="H248" s="33"/>
      <c r="I248" s="92"/>
      <c r="J248" s="33"/>
      <c r="K248" s="33"/>
      <c r="L248" s="34"/>
      <c r="M248" s="168"/>
      <c r="N248" s="169"/>
      <c r="O248" s="54"/>
      <c r="P248" s="54"/>
      <c r="Q248" s="54"/>
      <c r="R248" s="54"/>
      <c r="S248" s="54"/>
      <c r="T248" s="55"/>
      <c r="U248" s="33"/>
      <c r="V248" s="33"/>
      <c r="W248" s="33"/>
      <c r="X248" s="33"/>
      <c r="Y248" s="33"/>
      <c r="Z248" s="33"/>
      <c r="AA248" s="33"/>
      <c r="AB248" s="33"/>
      <c r="AC248" s="33"/>
      <c r="AD248" s="33"/>
      <c r="AE248" s="33"/>
      <c r="AT248" s="18" t="s">
        <v>1231</v>
      </c>
      <c r="AU248" s="18" t="s">
        <v>158</v>
      </c>
    </row>
    <row r="249" spans="1:65" s="2" customFormat="1" ht="16.5" customHeight="1">
      <c r="A249" s="33"/>
      <c r="B249" s="152"/>
      <c r="C249" s="153" t="s">
        <v>600</v>
      </c>
      <c r="D249" s="153" t="s">
        <v>153</v>
      </c>
      <c r="E249" s="154" t="s">
        <v>1554</v>
      </c>
      <c r="F249" s="155" t="s">
        <v>1555</v>
      </c>
      <c r="G249" s="156" t="s">
        <v>1212</v>
      </c>
      <c r="H249" s="157">
        <v>10</v>
      </c>
      <c r="I249" s="158"/>
      <c r="J249" s="159">
        <f>ROUND(I249*H249,2)</f>
        <v>0</v>
      </c>
      <c r="K249" s="155" t="s">
        <v>3</v>
      </c>
      <c r="L249" s="34"/>
      <c r="M249" s="160" t="s">
        <v>3</v>
      </c>
      <c r="N249" s="161" t="s">
        <v>43</v>
      </c>
      <c r="O249" s="54"/>
      <c r="P249" s="162">
        <f>O249*H249</f>
        <v>0</v>
      </c>
      <c r="Q249" s="162">
        <v>0</v>
      </c>
      <c r="R249" s="162">
        <f>Q249*H249</f>
        <v>0</v>
      </c>
      <c r="S249" s="162">
        <v>0</v>
      </c>
      <c r="T249" s="163">
        <f>S249*H249</f>
        <v>0</v>
      </c>
      <c r="U249" s="33"/>
      <c r="V249" s="33"/>
      <c r="W249" s="33"/>
      <c r="X249" s="33"/>
      <c r="Y249" s="33"/>
      <c r="Z249" s="33"/>
      <c r="AA249" s="33"/>
      <c r="AB249" s="33"/>
      <c r="AC249" s="33"/>
      <c r="AD249" s="33"/>
      <c r="AE249" s="33"/>
      <c r="AR249" s="164" t="s">
        <v>158</v>
      </c>
      <c r="AT249" s="164" t="s">
        <v>153</v>
      </c>
      <c r="AU249" s="164" t="s">
        <v>158</v>
      </c>
      <c r="AY249" s="18" t="s">
        <v>150</v>
      </c>
      <c r="BE249" s="165">
        <f>IF(N249="základní",J249,0)</f>
        <v>0</v>
      </c>
      <c r="BF249" s="165">
        <f>IF(N249="snížená",J249,0)</f>
        <v>0</v>
      </c>
      <c r="BG249" s="165">
        <f>IF(N249="zákl. přenesená",J249,0)</f>
        <v>0</v>
      </c>
      <c r="BH249" s="165">
        <f>IF(N249="sníž. přenesená",J249,0)</f>
        <v>0</v>
      </c>
      <c r="BI249" s="165">
        <f>IF(N249="nulová",J249,0)</f>
        <v>0</v>
      </c>
      <c r="BJ249" s="18" t="s">
        <v>80</v>
      </c>
      <c r="BK249" s="165">
        <f>ROUND(I249*H249,2)</f>
        <v>0</v>
      </c>
      <c r="BL249" s="18" t="s">
        <v>158</v>
      </c>
      <c r="BM249" s="164" t="s">
        <v>936</v>
      </c>
    </row>
    <row r="250" spans="1:65" s="2" customFormat="1" ht="19.5">
      <c r="A250" s="33"/>
      <c r="B250" s="34"/>
      <c r="C250" s="33"/>
      <c r="D250" s="166" t="s">
        <v>1231</v>
      </c>
      <c r="E250" s="33"/>
      <c r="F250" s="167" t="s">
        <v>1498</v>
      </c>
      <c r="G250" s="33"/>
      <c r="H250" s="33"/>
      <c r="I250" s="92"/>
      <c r="J250" s="33"/>
      <c r="K250" s="33"/>
      <c r="L250" s="34"/>
      <c r="M250" s="168"/>
      <c r="N250" s="169"/>
      <c r="O250" s="54"/>
      <c r="P250" s="54"/>
      <c r="Q250" s="54"/>
      <c r="R250" s="54"/>
      <c r="S250" s="54"/>
      <c r="T250" s="55"/>
      <c r="U250" s="33"/>
      <c r="V250" s="33"/>
      <c r="W250" s="33"/>
      <c r="X250" s="33"/>
      <c r="Y250" s="33"/>
      <c r="Z250" s="33"/>
      <c r="AA250" s="33"/>
      <c r="AB250" s="33"/>
      <c r="AC250" s="33"/>
      <c r="AD250" s="33"/>
      <c r="AE250" s="33"/>
      <c r="AT250" s="18" t="s">
        <v>1231</v>
      </c>
      <c r="AU250" s="18" t="s">
        <v>158</v>
      </c>
    </row>
    <row r="251" spans="1:65" s="2" customFormat="1" ht="16.5" customHeight="1">
      <c r="A251" s="33"/>
      <c r="B251" s="152"/>
      <c r="C251" s="153" t="s">
        <v>604</v>
      </c>
      <c r="D251" s="153" t="s">
        <v>153</v>
      </c>
      <c r="E251" s="154" t="s">
        <v>1556</v>
      </c>
      <c r="F251" s="155" t="s">
        <v>1557</v>
      </c>
      <c r="G251" s="156" t="s">
        <v>1212</v>
      </c>
      <c r="H251" s="157">
        <v>120</v>
      </c>
      <c r="I251" s="158"/>
      <c r="J251" s="159">
        <f>ROUND(I251*H251,2)</f>
        <v>0</v>
      </c>
      <c r="K251" s="155" t="s">
        <v>3</v>
      </c>
      <c r="L251" s="34"/>
      <c r="M251" s="160" t="s">
        <v>3</v>
      </c>
      <c r="N251" s="161" t="s">
        <v>43</v>
      </c>
      <c r="O251" s="54"/>
      <c r="P251" s="162">
        <f>O251*H251</f>
        <v>0</v>
      </c>
      <c r="Q251" s="162">
        <v>0</v>
      </c>
      <c r="R251" s="162">
        <f>Q251*H251</f>
        <v>0</v>
      </c>
      <c r="S251" s="162">
        <v>0</v>
      </c>
      <c r="T251" s="163">
        <f>S251*H251</f>
        <v>0</v>
      </c>
      <c r="U251" s="33"/>
      <c r="V251" s="33"/>
      <c r="W251" s="33"/>
      <c r="X251" s="33"/>
      <c r="Y251" s="33"/>
      <c r="Z251" s="33"/>
      <c r="AA251" s="33"/>
      <c r="AB251" s="33"/>
      <c r="AC251" s="33"/>
      <c r="AD251" s="33"/>
      <c r="AE251" s="33"/>
      <c r="AR251" s="164" t="s">
        <v>158</v>
      </c>
      <c r="AT251" s="164" t="s">
        <v>153</v>
      </c>
      <c r="AU251" s="164" t="s">
        <v>158</v>
      </c>
      <c r="AY251" s="18" t="s">
        <v>150</v>
      </c>
      <c r="BE251" s="165">
        <f>IF(N251="základní",J251,0)</f>
        <v>0</v>
      </c>
      <c r="BF251" s="165">
        <f>IF(N251="snížená",J251,0)</f>
        <v>0</v>
      </c>
      <c r="BG251" s="165">
        <f>IF(N251="zákl. přenesená",J251,0)</f>
        <v>0</v>
      </c>
      <c r="BH251" s="165">
        <f>IF(N251="sníž. přenesená",J251,0)</f>
        <v>0</v>
      </c>
      <c r="BI251" s="165">
        <f>IF(N251="nulová",J251,0)</f>
        <v>0</v>
      </c>
      <c r="BJ251" s="18" t="s">
        <v>80</v>
      </c>
      <c r="BK251" s="165">
        <f>ROUND(I251*H251,2)</f>
        <v>0</v>
      </c>
      <c r="BL251" s="18" t="s">
        <v>158</v>
      </c>
      <c r="BM251" s="164" t="s">
        <v>947</v>
      </c>
    </row>
    <row r="252" spans="1:65" s="2" customFormat="1" ht="19.5">
      <c r="A252" s="33"/>
      <c r="B252" s="34"/>
      <c r="C252" s="33"/>
      <c r="D252" s="166" t="s">
        <v>1231</v>
      </c>
      <c r="E252" s="33"/>
      <c r="F252" s="167" t="s">
        <v>1498</v>
      </c>
      <c r="G252" s="33"/>
      <c r="H252" s="33"/>
      <c r="I252" s="92"/>
      <c r="J252" s="33"/>
      <c r="K252" s="33"/>
      <c r="L252" s="34"/>
      <c r="M252" s="168"/>
      <c r="N252" s="169"/>
      <c r="O252" s="54"/>
      <c r="P252" s="54"/>
      <c r="Q252" s="54"/>
      <c r="R252" s="54"/>
      <c r="S252" s="54"/>
      <c r="T252" s="55"/>
      <c r="U252" s="33"/>
      <c r="V252" s="33"/>
      <c r="W252" s="33"/>
      <c r="X252" s="33"/>
      <c r="Y252" s="33"/>
      <c r="Z252" s="33"/>
      <c r="AA252" s="33"/>
      <c r="AB252" s="33"/>
      <c r="AC252" s="33"/>
      <c r="AD252" s="33"/>
      <c r="AE252" s="33"/>
      <c r="AT252" s="18" t="s">
        <v>1231</v>
      </c>
      <c r="AU252" s="18" t="s">
        <v>158</v>
      </c>
    </row>
    <row r="253" spans="1:65" s="2" customFormat="1" ht="16.5" customHeight="1">
      <c r="A253" s="33"/>
      <c r="B253" s="152"/>
      <c r="C253" s="153" t="s">
        <v>609</v>
      </c>
      <c r="D253" s="153" t="s">
        <v>153</v>
      </c>
      <c r="E253" s="154" t="s">
        <v>1558</v>
      </c>
      <c r="F253" s="155" t="s">
        <v>1559</v>
      </c>
      <c r="G253" s="156" t="s">
        <v>1212</v>
      </c>
      <c r="H253" s="157">
        <v>2</v>
      </c>
      <c r="I253" s="158"/>
      <c r="J253" s="159">
        <f>ROUND(I253*H253,2)</f>
        <v>0</v>
      </c>
      <c r="K253" s="155" t="s">
        <v>3</v>
      </c>
      <c r="L253" s="34"/>
      <c r="M253" s="160" t="s">
        <v>3</v>
      </c>
      <c r="N253" s="161" t="s">
        <v>43</v>
      </c>
      <c r="O253" s="54"/>
      <c r="P253" s="162">
        <f>O253*H253</f>
        <v>0</v>
      </c>
      <c r="Q253" s="162">
        <v>0</v>
      </c>
      <c r="R253" s="162">
        <f>Q253*H253</f>
        <v>0</v>
      </c>
      <c r="S253" s="162">
        <v>0</v>
      </c>
      <c r="T253" s="163">
        <f>S253*H253</f>
        <v>0</v>
      </c>
      <c r="U253" s="33"/>
      <c r="V253" s="33"/>
      <c r="W253" s="33"/>
      <c r="X253" s="33"/>
      <c r="Y253" s="33"/>
      <c r="Z253" s="33"/>
      <c r="AA253" s="33"/>
      <c r="AB253" s="33"/>
      <c r="AC253" s="33"/>
      <c r="AD253" s="33"/>
      <c r="AE253" s="33"/>
      <c r="AR253" s="164" t="s">
        <v>158</v>
      </c>
      <c r="AT253" s="164" t="s">
        <v>153</v>
      </c>
      <c r="AU253" s="164" t="s">
        <v>158</v>
      </c>
      <c r="AY253" s="18" t="s">
        <v>150</v>
      </c>
      <c r="BE253" s="165">
        <f>IF(N253="základní",J253,0)</f>
        <v>0</v>
      </c>
      <c r="BF253" s="165">
        <f>IF(N253="snížená",J253,0)</f>
        <v>0</v>
      </c>
      <c r="BG253" s="165">
        <f>IF(N253="zákl. přenesená",J253,0)</f>
        <v>0</v>
      </c>
      <c r="BH253" s="165">
        <f>IF(N253="sníž. přenesená",J253,0)</f>
        <v>0</v>
      </c>
      <c r="BI253" s="165">
        <f>IF(N253="nulová",J253,0)</f>
        <v>0</v>
      </c>
      <c r="BJ253" s="18" t="s">
        <v>80</v>
      </c>
      <c r="BK253" s="165">
        <f>ROUND(I253*H253,2)</f>
        <v>0</v>
      </c>
      <c r="BL253" s="18" t="s">
        <v>158</v>
      </c>
      <c r="BM253" s="164" t="s">
        <v>968</v>
      </c>
    </row>
    <row r="254" spans="1:65" s="2" customFormat="1" ht="16.5" customHeight="1">
      <c r="A254" s="33"/>
      <c r="B254" s="152"/>
      <c r="C254" s="153" t="s">
        <v>614</v>
      </c>
      <c r="D254" s="153" t="s">
        <v>153</v>
      </c>
      <c r="E254" s="154" t="s">
        <v>1560</v>
      </c>
      <c r="F254" s="155" t="s">
        <v>1561</v>
      </c>
      <c r="G254" s="156" t="s">
        <v>1212</v>
      </c>
      <c r="H254" s="157">
        <v>0</v>
      </c>
      <c r="I254" s="158"/>
      <c r="J254" s="159">
        <f>ROUND(I254*H254,2)</f>
        <v>0</v>
      </c>
      <c r="K254" s="155" t="s">
        <v>3</v>
      </c>
      <c r="L254" s="34"/>
      <c r="M254" s="160" t="s">
        <v>3</v>
      </c>
      <c r="N254" s="161" t="s">
        <v>43</v>
      </c>
      <c r="O254" s="54"/>
      <c r="P254" s="162">
        <f>O254*H254</f>
        <v>0</v>
      </c>
      <c r="Q254" s="162">
        <v>0</v>
      </c>
      <c r="R254" s="162">
        <f>Q254*H254</f>
        <v>0</v>
      </c>
      <c r="S254" s="162">
        <v>0</v>
      </c>
      <c r="T254" s="163">
        <f>S254*H254</f>
        <v>0</v>
      </c>
      <c r="U254" s="33"/>
      <c r="V254" s="33"/>
      <c r="W254" s="33"/>
      <c r="X254" s="33"/>
      <c r="Y254" s="33"/>
      <c r="Z254" s="33"/>
      <c r="AA254" s="33"/>
      <c r="AB254" s="33"/>
      <c r="AC254" s="33"/>
      <c r="AD254" s="33"/>
      <c r="AE254" s="33"/>
      <c r="AR254" s="164" t="s">
        <v>158</v>
      </c>
      <c r="AT254" s="164" t="s">
        <v>153</v>
      </c>
      <c r="AU254" s="164" t="s">
        <v>158</v>
      </c>
      <c r="AY254" s="18" t="s">
        <v>150</v>
      </c>
      <c r="BE254" s="165">
        <f>IF(N254="základní",J254,0)</f>
        <v>0</v>
      </c>
      <c r="BF254" s="165">
        <f>IF(N254="snížená",J254,0)</f>
        <v>0</v>
      </c>
      <c r="BG254" s="165">
        <f>IF(N254="zákl. přenesená",J254,0)</f>
        <v>0</v>
      </c>
      <c r="BH254" s="165">
        <f>IF(N254="sníž. přenesená",J254,0)</f>
        <v>0</v>
      </c>
      <c r="BI254" s="165">
        <f>IF(N254="nulová",J254,0)</f>
        <v>0</v>
      </c>
      <c r="BJ254" s="18" t="s">
        <v>80</v>
      </c>
      <c r="BK254" s="165">
        <f>ROUND(I254*H254,2)</f>
        <v>0</v>
      </c>
      <c r="BL254" s="18" t="s">
        <v>158</v>
      </c>
      <c r="BM254" s="164" t="s">
        <v>978</v>
      </c>
    </row>
    <row r="255" spans="1:65" s="2" customFormat="1" ht="16.5" customHeight="1">
      <c r="A255" s="33"/>
      <c r="B255" s="152"/>
      <c r="C255" s="153" t="s">
        <v>620</v>
      </c>
      <c r="D255" s="153" t="s">
        <v>153</v>
      </c>
      <c r="E255" s="154" t="s">
        <v>1562</v>
      </c>
      <c r="F255" s="155" t="s">
        <v>1563</v>
      </c>
      <c r="G255" s="156" t="s">
        <v>1212</v>
      </c>
      <c r="H255" s="157">
        <v>1</v>
      </c>
      <c r="I255" s="158"/>
      <c r="J255" s="159">
        <f>ROUND(I255*H255,2)</f>
        <v>0</v>
      </c>
      <c r="K255" s="155" t="s">
        <v>3</v>
      </c>
      <c r="L255" s="34"/>
      <c r="M255" s="160" t="s">
        <v>3</v>
      </c>
      <c r="N255" s="161" t="s">
        <v>43</v>
      </c>
      <c r="O255" s="54"/>
      <c r="P255" s="162">
        <f>O255*H255</f>
        <v>0</v>
      </c>
      <c r="Q255" s="162">
        <v>0</v>
      </c>
      <c r="R255" s="162">
        <f>Q255*H255</f>
        <v>0</v>
      </c>
      <c r="S255" s="162">
        <v>0</v>
      </c>
      <c r="T255" s="163">
        <f>S255*H255</f>
        <v>0</v>
      </c>
      <c r="U255" s="33"/>
      <c r="V255" s="33"/>
      <c r="W255" s="33"/>
      <c r="X255" s="33"/>
      <c r="Y255" s="33"/>
      <c r="Z255" s="33"/>
      <c r="AA255" s="33"/>
      <c r="AB255" s="33"/>
      <c r="AC255" s="33"/>
      <c r="AD255" s="33"/>
      <c r="AE255" s="33"/>
      <c r="AR255" s="164" t="s">
        <v>158</v>
      </c>
      <c r="AT255" s="164" t="s">
        <v>153</v>
      </c>
      <c r="AU255" s="164" t="s">
        <v>158</v>
      </c>
      <c r="AY255" s="18" t="s">
        <v>150</v>
      </c>
      <c r="BE255" s="165">
        <f>IF(N255="základní",J255,0)</f>
        <v>0</v>
      </c>
      <c r="BF255" s="165">
        <f>IF(N255="snížená",J255,0)</f>
        <v>0</v>
      </c>
      <c r="BG255" s="165">
        <f>IF(N255="zákl. přenesená",J255,0)</f>
        <v>0</v>
      </c>
      <c r="BH255" s="165">
        <f>IF(N255="sníž. přenesená",J255,0)</f>
        <v>0</v>
      </c>
      <c r="BI255" s="165">
        <f>IF(N255="nulová",J255,0)</f>
        <v>0</v>
      </c>
      <c r="BJ255" s="18" t="s">
        <v>80</v>
      </c>
      <c r="BK255" s="165">
        <f>ROUND(I255*H255,2)</f>
        <v>0</v>
      </c>
      <c r="BL255" s="18" t="s">
        <v>158</v>
      </c>
      <c r="BM255" s="164" t="s">
        <v>986</v>
      </c>
    </row>
    <row r="256" spans="1:65" s="2" customFormat="1" ht="16.5" customHeight="1">
      <c r="A256" s="33"/>
      <c r="B256" s="152"/>
      <c r="C256" s="153" t="s">
        <v>624</v>
      </c>
      <c r="D256" s="153" t="s">
        <v>153</v>
      </c>
      <c r="E256" s="154" t="s">
        <v>1564</v>
      </c>
      <c r="F256" s="155" t="s">
        <v>1565</v>
      </c>
      <c r="G256" s="156" t="s">
        <v>1440</v>
      </c>
      <c r="H256" s="157">
        <v>1</v>
      </c>
      <c r="I256" s="158"/>
      <c r="J256" s="159">
        <f>ROUND(I256*H256,2)</f>
        <v>0</v>
      </c>
      <c r="K256" s="155" t="s">
        <v>3</v>
      </c>
      <c r="L256" s="34"/>
      <c r="M256" s="160" t="s">
        <v>3</v>
      </c>
      <c r="N256" s="161" t="s">
        <v>43</v>
      </c>
      <c r="O256" s="54"/>
      <c r="P256" s="162">
        <f>O256*H256</f>
        <v>0</v>
      </c>
      <c r="Q256" s="162">
        <v>0</v>
      </c>
      <c r="R256" s="162">
        <f>Q256*H256</f>
        <v>0</v>
      </c>
      <c r="S256" s="162">
        <v>0</v>
      </c>
      <c r="T256" s="163">
        <f>S256*H256</f>
        <v>0</v>
      </c>
      <c r="U256" s="33"/>
      <c r="V256" s="33"/>
      <c r="W256" s="33"/>
      <c r="X256" s="33"/>
      <c r="Y256" s="33"/>
      <c r="Z256" s="33"/>
      <c r="AA256" s="33"/>
      <c r="AB256" s="33"/>
      <c r="AC256" s="33"/>
      <c r="AD256" s="33"/>
      <c r="AE256" s="33"/>
      <c r="AR256" s="164" t="s">
        <v>158</v>
      </c>
      <c r="AT256" s="164" t="s">
        <v>153</v>
      </c>
      <c r="AU256" s="164" t="s">
        <v>158</v>
      </c>
      <c r="AY256" s="18" t="s">
        <v>150</v>
      </c>
      <c r="BE256" s="165">
        <f>IF(N256="základní",J256,0)</f>
        <v>0</v>
      </c>
      <c r="BF256" s="165">
        <f>IF(N256="snížená",J256,0)</f>
        <v>0</v>
      </c>
      <c r="BG256" s="165">
        <f>IF(N256="zákl. přenesená",J256,0)</f>
        <v>0</v>
      </c>
      <c r="BH256" s="165">
        <f>IF(N256="sníž. přenesená",J256,0)</f>
        <v>0</v>
      </c>
      <c r="BI256" s="165">
        <f>IF(N256="nulová",J256,0)</f>
        <v>0</v>
      </c>
      <c r="BJ256" s="18" t="s">
        <v>80</v>
      </c>
      <c r="BK256" s="165">
        <f>ROUND(I256*H256,2)</f>
        <v>0</v>
      </c>
      <c r="BL256" s="18" t="s">
        <v>158</v>
      </c>
      <c r="BM256" s="164" t="s">
        <v>997</v>
      </c>
    </row>
    <row r="257" spans="1:65" s="15" customFormat="1" ht="20.85" customHeight="1">
      <c r="B257" s="201"/>
      <c r="D257" s="202" t="s">
        <v>71</v>
      </c>
      <c r="E257" s="202" t="s">
        <v>1233</v>
      </c>
      <c r="F257" s="202" t="s">
        <v>1434</v>
      </c>
      <c r="I257" s="203"/>
      <c r="J257" s="204">
        <f>BK257</f>
        <v>0</v>
      </c>
      <c r="L257" s="201"/>
      <c r="M257" s="205"/>
      <c r="N257" s="206"/>
      <c r="O257" s="206"/>
      <c r="P257" s="207">
        <f>SUM(P258:P267)</f>
        <v>0</v>
      </c>
      <c r="Q257" s="206"/>
      <c r="R257" s="207">
        <f>SUM(R258:R267)</f>
        <v>0</v>
      </c>
      <c r="S257" s="206"/>
      <c r="T257" s="208">
        <f>SUM(T258:T267)</f>
        <v>0</v>
      </c>
      <c r="AR257" s="202" t="s">
        <v>80</v>
      </c>
      <c r="AT257" s="209" t="s">
        <v>71</v>
      </c>
      <c r="AU257" s="209" t="s">
        <v>151</v>
      </c>
      <c r="AY257" s="202" t="s">
        <v>150</v>
      </c>
      <c r="BK257" s="210">
        <f>SUM(BK258:BK267)</f>
        <v>0</v>
      </c>
    </row>
    <row r="258" spans="1:65" s="2" customFormat="1" ht="16.5" customHeight="1">
      <c r="A258" s="33"/>
      <c r="B258" s="152"/>
      <c r="C258" s="153" t="s">
        <v>630</v>
      </c>
      <c r="D258" s="153" t="s">
        <v>153</v>
      </c>
      <c r="E258" s="154" t="s">
        <v>1566</v>
      </c>
      <c r="F258" s="155" t="s">
        <v>1567</v>
      </c>
      <c r="G258" s="156" t="s">
        <v>1212</v>
      </c>
      <c r="H258" s="157">
        <v>3</v>
      </c>
      <c r="I258" s="158"/>
      <c r="J258" s="159">
        <f t="shared" ref="J258:J266" si="20">ROUND(I258*H258,2)</f>
        <v>0</v>
      </c>
      <c r="K258" s="155" t="s">
        <v>3</v>
      </c>
      <c r="L258" s="34"/>
      <c r="M258" s="160" t="s">
        <v>3</v>
      </c>
      <c r="N258" s="161" t="s">
        <v>43</v>
      </c>
      <c r="O258" s="54"/>
      <c r="P258" s="162">
        <f t="shared" ref="P258:P266" si="21">O258*H258</f>
        <v>0</v>
      </c>
      <c r="Q258" s="162">
        <v>0</v>
      </c>
      <c r="R258" s="162">
        <f t="shared" ref="R258:R266" si="22">Q258*H258</f>
        <v>0</v>
      </c>
      <c r="S258" s="162">
        <v>0</v>
      </c>
      <c r="T258" s="163">
        <f t="shared" ref="T258:T266" si="23">S258*H258</f>
        <v>0</v>
      </c>
      <c r="U258" s="33"/>
      <c r="V258" s="33"/>
      <c r="W258" s="33"/>
      <c r="X258" s="33"/>
      <c r="Y258" s="33"/>
      <c r="Z258" s="33"/>
      <c r="AA258" s="33"/>
      <c r="AB258" s="33"/>
      <c r="AC258" s="33"/>
      <c r="AD258" s="33"/>
      <c r="AE258" s="33"/>
      <c r="AR258" s="164" t="s">
        <v>158</v>
      </c>
      <c r="AT258" s="164" t="s">
        <v>153</v>
      </c>
      <c r="AU258" s="164" t="s">
        <v>158</v>
      </c>
      <c r="AY258" s="18" t="s">
        <v>150</v>
      </c>
      <c r="BE258" s="165">
        <f t="shared" ref="BE258:BE266" si="24">IF(N258="základní",J258,0)</f>
        <v>0</v>
      </c>
      <c r="BF258" s="165">
        <f t="shared" ref="BF258:BF266" si="25">IF(N258="snížená",J258,0)</f>
        <v>0</v>
      </c>
      <c r="BG258" s="165">
        <f t="shared" ref="BG258:BG266" si="26">IF(N258="zákl. přenesená",J258,0)</f>
        <v>0</v>
      </c>
      <c r="BH258" s="165">
        <f t="shared" ref="BH258:BH266" si="27">IF(N258="sníž. přenesená",J258,0)</f>
        <v>0</v>
      </c>
      <c r="BI258" s="165">
        <f t="shared" ref="BI258:BI266" si="28">IF(N258="nulová",J258,0)</f>
        <v>0</v>
      </c>
      <c r="BJ258" s="18" t="s">
        <v>80</v>
      </c>
      <c r="BK258" s="165">
        <f t="shared" ref="BK258:BK266" si="29">ROUND(I258*H258,2)</f>
        <v>0</v>
      </c>
      <c r="BL258" s="18" t="s">
        <v>158</v>
      </c>
      <c r="BM258" s="164" t="s">
        <v>1005</v>
      </c>
    </row>
    <row r="259" spans="1:65" s="2" customFormat="1" ht="16.5" customHeight="1">
      <c r="A259" s="33"/>
      <c r="B259" s="152"/>
      <c r="C259" s="153" t="s">
        <v>636</v>
      </c>
      <c r="D259" s="153" t="s">
        <v>153</v>
      </c>
      <c r="E259" s="154" t="s">
        <v>1568</v>
      </c>
      <c r="F259" s="155" t="s">
        <v>1569</v>
      </c>
      <c r="G259" s="156" t="s">
        <v>1212</v>
      </c>
      <c r="H259" s="157">
        <v>64</v>
      </c>
      <c r="I259" s="158"/>
      <c r="J259" s="159">
        <f t="shared" si="20"/>
        <v>0</v>
      </c>
      <c r="K259" s="155" t="s">
        <v>3</v>
      </c>
      <c r="L259" s="34"/>
      <c r="M259" s="160" t="s">
        <v>3</v>
      </c>
      <c r="N259" s="161" t="s">
        <v>43</v>
      </c>
      <c r="O259" s="54"/>
      <c r="P259" s="162">
        <f t="shared" si="21"/>
        <v>0</v>
      </c>
      <c r="Q259" s="162">
        <v>0</v>
      </c>
      <c r="R259" s="162">
        <f t="shared" si="22"/>
        <v>0</v>
      </c>
      <c r="S259" s="162">
        <v>0</v>
      </c>
      <c r="T259" s="163">
        <f t="shared" si="23"/>
        <v>0</v>
      </c>
      <c r="U259" s="33"/>
      <c r="V259" s="33"/>
      <c r="W259" s="33"/>
      <c r="X259" s="33"/>
      <c r="Y259" s="33"/>
      <c r="Z259" s="33"/>
      <c r="AA259" s="33"/>
      <c r="AB259" s="33"/>
      <c r="AC259" s="33"/>
      <c r="AD259" s="33"/>
      <c r="AE259" s="33"/>
      <c r="AR259" s="164" t="s">
        <v>158</v>
      </c>
      <c r="AT259" s="164" t="s">
        <v>153</v>
      </c>
      <c r="AU259" s="164" t="s">
        <v>158</v>
      </c>
      <c r="AY259" s="18" t="s">
        <v>150</v>
      </c>
      <c r="BE259" s="165">
        <f t="shared" si="24"/>
        <v>0</v>
      </c>
      <c r="BF259" s="165">
        <f t="shared" si="25"/>
        <v>0</v>
      </c>
      <c r="BG259" s="165">
        <f t="shared" si="26"/>
        <v>0</v>
      </c>
      <c r="BH259" s="165">
        <f t="shared" si="27"/>
        <v>0</v>
      </c>
      <c r="BI259" s="165">
        <f t="shared" si="28"/>
        <v>0</v>
      </c>
      <c r="BJ259" s="18" t="s">
        <v>80</v>
      </c>
      <c r="BK259" s="165">
        <f t="shared" si="29"/>
        <v>0</v>
      </c>
      <c r="BL259" s="18" t="s">
        <v>158</v>
      </c>
      <c r="BM259" s="164" t="s">
        <v>1016</v>
      </c>
    </row>
    <row r="260" spans="1:65" s="2" customFormat="1" ht="16.5" customHeight="1">
      <c r="A260" s="33"/>
      <c r="B260" s="152"/>
      <c r="C260" s="153" t="s">
        <v>641</v>
      </c>
      <c r="D260" s="153" t="s">
        <v>153</v>
      </c>
      <c r="E260" s="154" t="s">
        <v>1570</v>
      </c>
      <c r="F260" s="155" t="s">
        <v>1571</v>
      </c>
      <c r="G260" s="156" t="s">
        <v>1212</v>
      </c>
      <c r="H260" s="157">
        <v>33</v>
      </c>
      <c r="I260" s="158"/>
      <c r="J260" s="159">
        <f t="shared" si="20"/>
        <v>0</v>
      </c>
      <c r="K260" s="155" t="s">
        <v>3</v>
      </c>
      <c r="L260" s="34"/>
      <c r="M260" s="160" t="s">
        <v>3</v>
      </c>
      <c r="N260" s="161" t="s">
        <v>43</v>
      </c>
      <c r="O260" s="54"/>
      <c r="P260" s="162">
        <f t="shared" si="21"/>
        <v>0</v>
      </c>
      <c r="Q260" s="162">
        <v>0</v>
      </c>
      <c r="R260" s="162">
        <f t="shared" si="22"/>
        <v>0</v>
      </c>
      <c r="S260" s="162">
        <v>0</v>
      </c>
      <c r="T260" s="163">
        <f t="shared" si="23"/>
        <v>0</v>
      </c>
      <c r="U260" s="33"/>
      <c r="V260" s="33"/>
      <c r="W260" s="33"/>
      <c r="X260" s="33"/>
      <c r="Y260" s="33"/>
      <c r="Z260" s="33"/>
      <c r="AA260" s="33"/>
      <c r="AB260" s="33"/>
      <c r="AC260" s="33"/>
      <c r="AD260" s="33"/>
      <c r="AE260" s="33"/>
      <c r="AR260" s="164" t="s">
        <v>158</v>
      </c>
      <c r="AT260" s="164" t="s">
        <v>153</v>
      </c>
      <c r="AU260" s="164" t="s">
        <v>158</v>
      </c>
      <c r="AY260" s="18" t="s">
        <v>150</v>
      </c>
      <c r="BE260" s="165">
        <f t="shared" si="24"/>
        <v>0</v>
      </c>
      <c r="BF260" s="165">
        <f t="shared" si="25"/>
        <v>0</v>
      </c>
      <c r="BG260" s="165">
        <f t="shared" si="26"/>
        <v>0</v>
      </c>
      <c r="BH260" s="165">
        <f t="shared" si="27"/>
        <v>0</v>
      </c>
      <c r="BI260" s="165">
        <f t="shared" si="28"/>
        <v>0</v>
      </c>
      <c r="BJ260" s="18" t="s">
        <v>80</v>
      </c>
      <c r="BK260" s="165">
        <f t="shared" si="29"/>
        <v>0</v>
      </c>
      <c r="BL260" s="18" t="s">
        <v>158</v>
      </c>
      <c r="BM260" s="164" t="s">
        <v>1024</v>
      </c>
    </row>
    <row r="261" spans="1:65" s="2" customFormat="1" ht="16.5" customHeight="1">
      <c r="A261" s="33"/>
      <c r="B261" s="152"/>
      <c r="C261" s="153" t="s">
        <v>645</v>
      </c>
      <c r="D261" s="153" t="s">
        <v>153</v>
      </c>
      <c r="E261" s="154" t="s">
        <v>1572</v>
      </c>
      <c r="F261" s="155" t="s">
        <v>1573</v>
      </c>
      <c r="G261" s="156" t="s">
        <v>1212</v>
      </c>
      <c r="H261" s="157">
        <v>64</v>
      </c>
      <c r="I261" s="158"/>
      <c r="J261" s="159">
        <f t="shared" si="20"/>
        <v>0</v>
      </c>
      <c r="K261" s="155" t="s">
        <v>3</v>
      </c>
      <c r="L261" s="34"/>
      <c r="M261" s="160" t="s">
        <v>3</v>
      </c>
      <c r="N261" s="161" t="s">
        <v>43</v>
      </c>
      <c r="O261" s="54"/>
      <c r="P261" s="162">
        <f t="shared" si="21"/>
        <v>0</v>
      </c>
      <c r="Q261" s="162">
        <v>0</v>
      </c>
      <c r="R261" s="162">
        <f t="shared" si="22"/>
        <v>0</v>
      </c>
      <c r="S261" s="162">
        <v>0</v>
      </c>
      <c r="T261" s="163">
        <f t="shared" si="23"/>
        <v>0</v>
      </c>
      <c r="U261" s="33"/>
      <c r="V261" s="33"/>
      <c r="W261" s="33"/>
      <c r="X261" s="33"/>
      <c r="Y261" s="33"/>
      <c r="Z261" s="33"/>
      <c r="AA261" s="33"/>
      <c r="AB261" s="33"/>
      <c r="AC261" s="33"/>
      <c r="AD261" s="33"/>
      <c r="AE261" s="33"/>
      <c r="AR261" s="164" t="s">
        <v>158</v>
      </c>
      <c r="AT261" s="164" t="s">
        <v>153</v>
      </c>
      <c r="AU261" s="164" t="s">
        <v>158</v>
      </c>
      <c r="AY261" s="18" t="s">
        <v>150</v>
      </c>
      <c r="BE261" s="165">
        <f t="shared" si="24"/>
        <v>0</v>
      </c>
      <c r="BF261" s="165">
        <f t="shared" si="25"/>
        <v>0</v>
      </c>
      <c r="BG261" s="165">
        <f t="shared" si="26"/>
        <v>0</v>
      </c>
      <c r="BH261" s="165">
        <f t="shared" si="27"/>
        <v>0</v>
      </c>
      <c r="BI261" s="165">
        <f t="shared" si="28"/>
        <v>0</v>
      </c>
      <c r="BJ261" s="18" t="s">
        <v>80</v>
      </c>
      <c r="BK261" s="165">
        <f t="shared" si="29"/>
        <v>0</v>
      </c>
      <c r="BL261" s="18" t="s">
        <v>158</v>
      </c>
      <c r="BM261" s="164" t="s">
        <v>1033</v>
      </c>
    </row>
    <row r="262" spans="1:65" s="2" customFormat="1" ht="16.5" customHeight="1">
      <c r="A262" s="33"/>
      <c r="B262" s="152"/>
      <c r="C262" s="153" t="s">
        <v>651</v>
      </c>
      <c r="D262" s="153" t="s">
        <v>153</v>
      </c>
      <c r="E262" s="154" t="s">
        <v>1574</v>
      </c>
      <c r="F262" s="155" t="s">
        <v>1575</v>
      </c>
      <c r="G262" s="156" t="s">
        <v>1212</v>
      </c>
      <c r="H262" s="157">
        <v>70</v>
      </c>
      <c r="I262" s="158"/>
      <c r="J262" s="159">
        <f t="shared" si="20"/>
        <v>0</v>
      </c>
      <c r="K262" s="155" t="s">
        <v>3</v>
      </c>
      <c r="L262" s="34"/>
      <c r="M262" s="160" t="s">
        <v>3</v>
      </c>
      <c r="N262" s="161" t="s">
        <v>43</v>
      </c>
      <c r="O262" s="54"/>
      <c r="P262" s="162">
        <f t="shared" si="21"/>
        <v>0</v>
      </c>
      <c r="Q262" s="162">
        <v>0</v>
      </c>
      <c r="R262" s="162">
        <f t="shared" si="22"/>
        <v>0</v>
      </c>
      <c r="S262" s="162">
        <v>0</v>
      </c>
      <c r="T262" s="163">
        <f t="shared" si="23"/>
        <v>0</v>
      </c>
      <c r="U262" s="33"/>
      <c r="V262" s="33"/>
      <c r="W262" s="33"/>
      <c r="X262" s="33"/>
      <c r="Y262" s="33"/>
      <c r="Z262" s="33"/>
      <c r="AA262" s="33"/>
      <c r="AB262" s="33"/>
      <c r="AC262" s="33"/>
      <c r="AD262" s="33"/>
      <c r="AE262" s="33"/>
      <c r="AR262" s="164" t="s">
        <v>158</v>
      </c>
      <c r="AT262" s="164" t="s">
        <v>153</v>
      </c>
      <c r="AU262" s="164" t="s">
        <v>158</v>
      </c>
      <c r="AY262" s="18" t="s">
        <v>150</v>
      </c>
      <c r="BE262" s="165">
        <f t="shared" si="24"/>
        <v>0</v>
      </c>
      <c r="BF262" s="165">
        <f t="shared" si="25"/>
        <v>0</v>
      </c>
      <c r="BG262" s="165">
        <f t="shared" si="26"/>
        <v>0</v>
      </c>
      <c r="BH262" s="165">
        <f t="shared" si="27"/>
        <v>0</v>
      </c>
      <c r="BI262" s="165">
        <f t="shared" si="28"/>
        <v>0</v>
      </c>
      <c r="BJ262" s="18" t="s">
        <v>80</v>
      </c>
      <c r="BK262" s="165">
        <f t="shared" si="29"/>
        <v>0</v>
      </c>
      <c r="BL262" s="18" t="s">
        <v>158</v>
      </c>
      <c r="BM262" s="164" t="s">
        <v>1056</v>
      </c>
    </row>
    <row r="263" spans="1:65" s="2" customFormat="1" ht="16.5" customHeight="1">
      <c r="A263" s="33"/>
      <c r="B263" s="152"/>
      <c r="C263" s="153" t="s">
        <v>655</v>
      </c>
      <c r="D263" s="153" t="s">
        <v>153</v>
      </c>
      <c r="E263" s="154" t="s">
        <v>1576</v>
      </c>
      <c r="F263" s="155" t="s">
        <v>1577</v>
      </c>
      <c r="G263" s="156" t="s">
        <v>1212</v>
      </c>
      <c r="H263" s="157">
        <v>2</v>
      </c>
      <c r="I263" s="158"/>
      <c r="J263" s="159">
        <f t="shared" si="20"/>
        <v>0</v>
      </c>
      <c r="K263" s="155" t="s">
        <v>3</v>
      </c>
      <c r="L263" s="34"/>
      <c r="M263" s="160" t="s">
        <v>3</v>
      </c>
      <c r="N263" s="161" t="s">
        <v>43</v>
      </c>
      <c r="O263" s="54"/>
      <c r="P263" s="162">
        <f t="shared" si="21"/>
        <v>0</v>
      </c>
      <c r="Q263" s="162">
        <v>0</v>
      </c>
      <c r="R263" s="162">
        <f t="shared" si="22"/>
        <v>0</v>
      </c>
      <c r="S263" s="162">
        <v>0</v>
      </c>
      <c r="T263" s="163">
        <f t="shared" si="23"/>
        <v>0</v>
      </c>
      <c r="U263" s="33"/>
      <c r="V263" s="33"/>
      <c r="W263" s="33"/>
      <c r="X263" s="33"/>
      <c r="Y263" s="33"/>
      <c r="Z263" s="33"/>
      <c r="AA263" s="33"/>
      <c r="AB263" s="33"/>
      <c r="AC263" s="33"/>
      <c r="AD263" s="33"/>
      <c r="AE263" s="33"/>
      <c r="AR263" s="164" t="s">
        <v>158</v>
      </c>
      <c r="AT263" s="164" t="s">
        <v>153</v>
      </c>
      <c r="AU263" s="164" t="s">
        <v>158</v>
      </c>
      <c r="AY263" s="18" t="s">
        <v>150</v>
      </c>
      <c r="BE263" s="165">
        <f t="shared" si="24"/>
        <v>0</v>
      </c>
      <c r="BF263" s="165">
        <f t="shared" si="25"/>
        <v>0</v>
      </c>
      <c r="BG263" s="165">
        <f t="shared" si="26"/>
        <v>0</v>
      </c>
      <c r="BH263" s="165">
        <f t="shared" si="27"/>
        <v>0</v>
      </c>
      <c r="BI263" s="165">
        <f t="shared" si="28"/>
        <v>0</v>
      </c>
      <c r="BJ263" s="18" t="s">
        <v>80</v>
      </c>
      <c r="BK263" s="165">
        <f t="shared" si="29"/>
        <v>0</v>
      </c>
      <c r="BL263" s="18" t="s">
        <v>158</v>
      </c>
      <c r="BM263" s="164" t="s">
        <v>1066</v>
      </c>
    </row>
    <row r="264" spans="1:65" s="2" customFormat="1" ht="16.5" customHeight="1">
      <c r="A264" s="33"/>
      <c r="B264" s="152"/>
      <c r="C264" s="153" t="s">
        <v>663</v>
      </c>
      <c r="D264" s="153" t="s">
        <v>153</v>
      </c>
      <c r="E264" s="154" t="s">
        <v>1578</v>
      </c>
      <c r="F264" s="155" t="s">
        <v>1579</v>
      </c>
      <c r="G264" s="156" t="s">
        <v>1212</v>
      </c>
      <c r="H264" s="157">
        <v>64</v>
      </c>
      <c r="I264" s="158"/>
      <c r="J264" s="159">
        <f t="shared" si="20"/>
        <v>0</v>
      </c>
      <c r="K264" s="155" t="s">
        <v>3</v>
      </c>
      <c r="L264" s="34"/>
      <c r="M264" s="160" t="s">
        <v>3</v>
      </c>
      <c r="N264" s="161" t="s">
        <v>43</v>
      </c>
      <c r="O264" s="54"/>
      <c r="P264" s="162">
        <f t="shared" si="21"/>
        <v>0</v>
      </c>
      <c r="Q264" s="162">
        <v>0</v>
      </c>
      <c r="R264" s="162">
        <f t="shared" si="22"/>
        <v>0</v>
      </c>
      <c r="S264" s="162">
        <v>0</v>
      </c>
      <c r="T264" s="163">
        <f t="shared" si="23"/>
        <v>0</v>
      </c>
      <c r="U264" s="33"/>
      <c r="V264" s="33"/>
      <c r="W264" s="33"/>
      <c r="X264" s="33"/>
      <c r="Y264" s="33"/>
      <c r="Z264" s="33"/>
      <c r="AA264" s="33"/>
      <c r="AB264" s="33"/>
      <c r="AC264" s="33"/>
      <c r="AD264" s="33"/>
      <c r="AE264" s="33"/>
      <c r="AR264" s="164" t="s">
        <v>158</v>
      </c>
      <c r="AT264" s="164" t="s">
        <v>153</v>
      </c>
      <c r="AU264" s="164" t="s">
        <v>158</v>
      </c>
      <c r="AY264" s="18" t="s">
        <v>150</v>
      </c>
      <c r="BE264" s="165">
        <f t="shared" si="24"/>
        <v>0</v>
      </c>
      <c r="BF264" s="165">
        <f t="shared" si="25"/>
        <v>0</v>
      </c>
      <c r="BG264" s="165">
        <f t="shared" si="26"/>
        <v>0</v>
      </c>
      <c r="BH264" s="165">
        <f t="shared" si="27"/>
        <v>0</v>
      </c>
      <c r="BI264" s="165">
        <f t="shared" si="28"/>
        <v>0</v>
      </c>
      <c r="BJ264" s="18" t="s">
        <v>80</v>
      </c>
      <c r="BK264" s="165">
        <f t="shared" si="29"/>
        <v>0</v>
      </c>
      <c r="BL264" s="18" t="s">
        <v>158</v>
      </c>
      <c r="BM264" s="164" t="s">
        <v>1075</v>
      </c>
    </row>
    <row r="265" spans="1:65" s="2" customFormat="1" ht="16.5" customHeight="1">
      <c r="A265" s="33"/>
      <c r="B265" s="152"/>
      <c r="C265" s="153" t="s">
        <v>669</v>
      </c>
      <c r="D265" s="153" t="s">
        <v>153</v>
      </c>
      <c r="E265" s="154" t="s">
        <v>1580</v>
      </c>
      <c r="F265" s="155" t="s">
        <v>1581</v>
      </c>
      <c r="G265" s="156" t="s">
        <v>1111</v>
      </c>
      <c r="H265" s="157">
        <v>3</v>
      </c>
      <c r="I265" s="158"/>
      <c r="J265" s="159">
        <f t="shared" si="20"/>
        <v>0</v>
      </c>
      <c r="K265" s="155" t="s">
        <v>3</v>
      </c>
      <c r="L265" s="34"/>
      <c r="M265" s="160" t="s">
        <v>3</v>
      </c>
      <c r="N265" s="161" t="s">
        <v>43</v>
      </c>
      <c r="O265" s="54"/>
      <c r="P265" s="162">
        <f t="shared" si="21"/>
        <v>0</v>
      </c>
      <c r="Q265" s="162">
        <v>0</v>
      </c>
      <c r="R265" s="162">
        <f t="shared" si="22"/>
        <v>0</v>
      </c>
      <c r="S265" s="162">
        <v>0</v>
      </c>
      <c r="T265" s="163">
        <f t="shared" si="23"/>
        <v>0</v>
      </c>
      <c r="U265" s="33"/>
      <c r="V265" s="33"/>
      <c r="W265" s="33"/>
      <c r="X265" s="33"/>
      <c r="Y265" s="33"/>
      <c r="Z265" s="33"/>
      <c r="AA265" s="33"/>
      <c r="AB265" s="33"/>
      <c r="AC265" s="33"/>
      <c r="AD265" s="33"/>
      <c r="AE265" s="33"/>
      <c r="AR265" s="164" t="s">
        <v>158</v>
      </c>
      <c r="AT265" s="164" t="s">
        <v>153</v>
      </c>
      <c r="AU265" s="164" t="s">
        <v>158</v>
      </c>
      <c r="AY265" s="18" t="s">
        <v>150</v>
      </c>
      <c r="BE265" s="165">
        <f t="shared" si="24"/>
        <v>0</v>
      </c>
      <c r="BF265" s="165">
        <f t="shared" si="25"/>
        <v>0</v>
      </c>
      <c r="BG265" s="165">
        <f t="shared" si="26"/>
        <v>0</v>
      </c>
      <c r="BH265" s="165">
        <f t="shared" si="27"/>
        <v>0</v>
      </c>
      <c r="BI265" s="165">
        <f t="shared" si="28"/>
        <v>0</v>
      </c>
      <c r="BJ265" s="18" t="s">
        <v>80</v>
      </c>
      <c r="BK265" s="165">
        <f t="shared" si="29"/>
        <v>0</v>
      </c>
      <c r="BL265" s="18" t="s">
        <v>158</v>
      </c>
      <c r="BM265" s="164" t="s">
        <v>1083</v>
      </c>
    </row>
    <row r="266" spans="1:65" s="2" customFormat="1" ht="24" customHeight="1">
      <c r="A266" s="33"/>
      <c r="B266" s="152"/>
      <c r="C266" s="153" t="s">
        <v>675</v>
      </c>
      <c r="D266" s="153" t="s">
        <v>153</v>
      </c>
      <c r="E266" s="154" t="s">
        <v>1582</v>
      </c>
      <c r="F266" s="155" t="s">
        <v>1583</v>
      </c>
      <c r="G266" s="156" t="s">
        <v>1212</v>
      </c>
      <c r="H266" s="157">
        <v>1</v>
      </c>
      <c r="I266" s="158"/>
      <c r="J266" s="159">
        <f t="shared" si="20"/>
        <v>0</v>
      </c>
      <c r="K266" s="155" t="s">
        <v>3</v>
      </c>
      <c r="L266" s="34"/>
      <c r="M266" s="160" t="s">
        <v>3</v>
      </c>
      <c r="N266" s="161" t="s">
        <v>43</v>
      </c>
      <c r="O266" s="54"/>
      <c r="P266" s="162">
        <f t="shared" si="21"/>
        <v>0</v>
      </c>
      <c r="Q266" s="162">
        <v>0</v>
      </c>
      <c r="R266" s="162">
        <f t="shared" si="22"/>
        <v>0</v>
      </c>
      <c r="S266" s="162">
        <v>0</v>
      </c>
      <c r="T266" s="163">
        <f t="shared" si="23"/>
        <v>0</v>
      </c>
      <c r="U266" s="33"/>
      <c r="V266" s="33"/>
      <c r="W266" s="33"/>
      <c r="X266" s="33"/>
      <c r="Y266" s="33"/>
      <c r="Z266" s="33"/>
      <c r="AA266" s="33"/>
      <c r="AB266" s="33"/>
      <c r="AC266" s="33"/>
      <c r="AD266" s="33"/>
      <c r="AE266" s="33"/>
      <c r="AR266" s="164" t="s">
        <v>158</v>
      </c>
      <c r="AT266" s="164" t="s">
        <v>153</v>
      </c>
      <c r="AU266" s="164" t="s">
        <v>158</v>
      </c>
      <c r="AY266" s="18" t="s">
        <v>150</v>
      </c>
      <c r="BE266" s="165">
        <f t="shared" si="24"/>
        <v>0</v>
      </c>
      <c r="BF266" s="165">
        <f t="shared" si="25"/>
        <v>0</v>
      </c>
      <c r="BG266" s="165">
        <f t="shared" si="26"/>
        <v>0</v>
      </c>
      <c r="BH266" s="165">
        <f t="shared" si="27"/>
        <v>0</v>
      </c>
      <c r="BI266" s="165">
        <f t="shared" si="28"/>
        <v>0</v>
      </c>
      <c r="BJ266" s="18" t="s">
        <v>80</v>
      </c>
      <c r="BK266" s="165">
        <f t="shared" si="29"/>
        <v>0</v>
      </c>
      <c r="BL266" s="18" t="s">
        <v>158</v>
      </c>
      <c r="BM266" s="164" t="s">
        <v>1092</v>
      </c>
    </row>
    <row r="267" spans="1:65" s="2" customFormat="1" ht="29.25">
      <c r="A267" s="33"/>
      <c r="B267" s="34"/>
      <c r="C267" s="33"/>
      <c r="D267" s="166" t="s">
        <v>1231</v>
      </c>
      <c r="E267" s="33"/>
      <c r="F267" s="167" t="s">
        <v>1505</v>
      </c>
      <c r="G267" s="33"/>
      <c r="H267" s="33"/>
      <c r="I267" s="92"/>
      <c r="J267" s="33"/>
      <c r="K267" s="33"/>
      <c r="L267" s="34"/>
      <c r="M267" s="168"/>
      <c r="N267" s="169"/>
      <c r="O267" s="54"/>
      <c r="P267" s="54"/>
      <c r="Q267" s="54"/>
      <c r="R267" s="54"/>
      <c r="S267" s="54"/>
      <c r="T267" s="55"/>
      <c r="U267" s="33"/>
      <c r="V267" s="33"/>
      <c r="W267" s="33"/>
      <c r="X267" s="33"/>
      <c r="Y267" s="33"/>
      <c r="Z267" s="33"/>
      <c r="AA267" s="33"/>
      <c r="AB267" s="33"/>
      <c r="AC267" s="33"/>
      <c r="AD267" s="33"/>
      <c r="AE267" s="33"/>
      <c r="AT267" s="18" t="s">
        <v>1231</v>
      </c>
      <c r="AU267" s="18" t="s">
        <v>158</v>
      </c>
    </row>
    <row r="268" spans="1:65" s="15" customFormat="1" ht="20.85" customHeight="1">
      <c r="B268" s="201"/>
      <c r="D268" s="202" t="s">
        <v>71</v>
      </c>
      <c r="E268" s="202" t="s">
        <v>1303</v>
      </c>
      <c r="F268" s="202" t="s">
        <v>1522</v>
      </c>
      <c r="I268" s="203"/>
      <c r="J268" s="204">
        <f>BK268</f>
        <v>0</v>
      </c>
      <c r="L268" s="201"/>
      <c r="M268" s="205"/>
      <c r="N268" s="206"/>
      <c r="O268" s="206"/>
      <c r="P268" s="207">
        <f>SUM(P269:P272)</f>
        <v>0</v>
      </c>
      <c r="Q268" s="206"/>
      <c r="R268" s="207">
        <f>SUM(R269:R272)</f>
        <v>0</v>
      </c>
      <c r="S268" s="206"/>
      <c r="T268" s="208">
        <f>SUM(T269:T272)</f>
        <v>0</v>
      </c>
      <c r="AR268" s="202" t="s">
        <v>80</v>
      </c>
      <c r="AT268" s="209" t="s">
        <v>71</v>
      </c>
      <c r="AU268" s="209" t="s">
        <v>151</v>
      </c>
      <c r="AY268" s="202" t="s">
        <v>150</v>
      </c>
      <c r="BK268" s="210">
        <f>SUM(BK269:BK272)</f>
        <v>0</v>
      </c>
    </row>
    <row r="269" spans="1:65" s="2" customFormat="1" ht="16.5" customHeight="1">
      <c r="A269" s="33"/>
      <c r="B269" s="152"/>
      <c r="C269" s="153" t="s">
        <v>680</v>
      </c>
      <c r="D269" s="153" t="s">
        <v>153</v>
      </c>
      <c r="E269" s="154" t="s">
        <v>1584</v>
      </c>
      <c r="F269" s="155" t="s">
        <v>1585</v>
      </c>
      <c r="G269" s="156" t="s">
        <v>216</v>
      </c>
      <c r="H269" s="157">
        <v>4900</v>
      </c>
      <c r="I269" s="158"/>
      <c r="J269" s="159">
        <f>ROUND(I269*H269,2)</f>
        <v>0</v>
      </c>
      <c r="K269" s="155" t="s">
        <v>3</v>
      </c>
      <c r="L269" s="34"/>
      <c r="M269" s="160" t="s">
        <v>3</v>
      </c>
      <c r="N269" s="161" t="s">
        <v>43</v>
      </c>
      <c r="O269" s="54"/>
      <c r="P269" s="162">
        <f>O269*H269</f>
        <v>0</v>
      </c>
      <c r="Q269" s="162">
        <v>0</v>
      </c>
      <c r="R269" s="162">
        <f>Q269*H269</f>
        <v>0</v>
      </c>
      <c r="S269" s="162">
        <v>0</v>
      </c>
      <c r="T269" s="163">
        <f>S269*H269</f>
        <v>0</v>
      </c>
      <c r="U269" s="33"/>
      <c r="V269" s="33"/>
      <c r="W269" s="33"/>
      <c r="X269" s="33"/>
      <c r="Y269" s="33"/>
      <c r="Z269" s="33"/>
      <c r="AA269" s="33"/>
      <c r="AB269" s="33"/>
      <c r="AC269" s="33"/>
      <c r="AD269" s="33"/>
      <c r="AE269" s="33"/>
      <c r="AR269" s="164" t="s">
        <v>158</v>
      </c>
      <c r="AT269" s="164" t="s">
        <v>153</v>
      </c>
      <c r="AU269" s="164" t="s">
        <v>158</v>
      </c>
      <c r="AY269" s="18" t="s">
        <v>150</v>
      </c>
      <c r="BE269" s="165">
        <f>IF(N269="základní",J269,0)</f>
        <v>0</v>
      </c>
      <c r="BF269" s="165">
        <f>IF(N269="snížená",J269,0)</f>
        <v>0</v>
      </c>
      <c r="BG269" s="165">
        <f>IF(N269="zákl. přenesená",J269,0)</f>
        <v>0</v>
      </c>
      <c r="BH269" s="165">
        <f>IF(N269="sníž. přenesená",J269,0)</f>
        <v>0</v>
      </c>
      <c r="BI269" s="165">
        <f>IF(N269="nulová",J269,0)</f>
        <v>0</v>
      </c>
      <c r="BJ269" s="18" t="s">
        <v>80</v>
      </c>
      <c r="BK269" s="165">
        <f>ROUND(I269*H269,2)</f>
        <v>0</v>
      </c>
      <c r="BL269" s="18" t="s">
        <v>158</v>
      </c>
      <c r="BM269" s="164" t="s">
        <v>1102</v>
      </c>
    </row>
    <row r="270" spans="1:65" s="2" customFormat="1" ht="19.5">
      <c r="A270" s="33"/>
      <c r="B270" s="34"/>
      <c r="C270" s="33"/>
      <c r="D270" s="166" t="s">
        <v>1231</v>
      </c>
      <c r="E270" s="33"/>
      <c r="F270" s="167" t="s">
        <v>1498</v>
      </c>
      <c r="G270" s="33"/>
      <c r="H270" s="33"/>
      <c r="I270" s="92"/>
      <c r="J270" s="33"/>
      <c r="K270" s="33"/>
      <c r="L270" s="34"/>
      <c r="M270" s="168"/>
      <c r="N270" s="169"/>
      <c r="O270" s="54"/>
      <c r="P270" s="54"/>
      <c r="Q270" s="54"/>
      <c r="R270" s="54"/>
      <c r="S270" s="54"/>
      <c r="T270" s="55"/>
      <c r="U270" s="33"/>
      <c r="V270" s="33"/>
      <c r="W270" s="33"/>
      <c r="X270" s="33"/>
      <c r="Y270" s="33"/>
      <c r="Z270" s="33"/>
      <c r="AA270" s="33"/>
      <c r="AB270" s="33"/>
      <c r="AC270" s="33"/>
      <c r="AD270" s="33"/>
      <c r="AE270" s="33"/>
      <c r="AT270" s="18" t="s">
        <v>1231</v>
      </c>
      <c r="AU270" s="18" t="s">
        <v>158</v>
      </c>
    </row>
    <row r="271" spans="1:65" s="2" customFormat="1" ht="16.5" customHeight="1">
      <c r="A271" s="33"/>
      <c r="B271" s="152"/>
      <c r="C271" s="153" t="s">
        <v>685</v>
      </c>
      <c r="D271" s="153" t="s">
        <v>153</v>
      </c>
      <c r="E271" s="154" t="s">
        <v>1586</v>
      </c>
      <c r="F271" s="155" t="s">
        <v>1587</v>
      </c>
      <c r="G271" s="156" t="s">
        <v>216</v>
      </c>
      <c r="H271" s="157">
        <v>200</v>
      </c>
      <c r="I271" s="158"/>
      <c r="J271" s="159">
        <f>ROUND(I271*H271,2)</f>
        <v>0</v>
      </c>
      <c r="K271" s="155" t="s">
        <v>3</v>
      </c>
      <c r="L271" s="34"/>
      <c r="M271" s="160" t="s">
        <v>3</v>
      </c>
      <c r="N271" s="161" t="s">
        <v>43</v>
      </c>
      <c r="O271" s="54"/>
      <c r="P271" s="162">
        <f>O271*H271</f>
        <v>0</v>
      </c>
      <c r="Q271" s="162">
        <v>0</v>
      </c>
      <c r="R271" s="162">
        <f>Q271*H271</f>
        <v>0</v>
      </c>
      <c r="S271" s="162">
        <v>0</v>
      </c>
      <c r="T271" s="163">
        <f>S271*H271</f>
        <v>0</v>
      </c>
      <c r="U271" s="33"/>
      <c r="V271" s="33"/>
      <c r="W271" s="33"/>
      <c r="X271" s="33"/>
      <c r="Y271" s="33"/>
      <c r="Z271" s="33"/>
      <c r="AA271" s="33"/>
      <c r="AB271" s="33"/>
      <c r="AC271" s="33"/>
      <c r="AD271" s="33"/>
      <c r="AE271" s="33"/>
      <c r="AR271" s="164" t="s">
        <v>158</v>
      </c>
      <c r="AT271" s="164" t="s">
        <v>153</v>
      </c>
      <c r="AU271" s="164" t="s">
        <v>158</v>
      </c>
      <c r="AY271" s="18" t="s">
        <v>150</v>
      </c>
      <c r="BE271" s="165">
        <f>IF(N271="základní",J271,0)</f>
        <v>0</v>
      </c>
      <c r="BF271" s="165">
        <f>IF(N271="snížená",J271,0)</f>
        <v>0</v>
      </c>
      <c r="BG271" s="165">
        <f>IF(N271="zákl. přenesená",J271,0)</f>
        <v>0</v>
      </c>
      <c r="BH271" s="165">
        <f>IF(N271="sníž. přenesená",J271,0)</f>
        <v>0</v>
      </c>
      <c r="BI271" s="165">
        <f>IF(N271="nulová",J271,0)</f>
        <v>0</v>
      </c>
      <c r="BJ271" s="18" t="s">
        <v>80</v>
      </c>
      <c r="BK271" s="165">
        <f>ROUND(I271*H271,2)</f>
        <v>0</v>
      </c>
      <c r="BL271" s="18" t="s">
        <v>158</v>
      </c>
      <c r="BM271" s="164" t="s">
        <v>1116</v>
      </c>
    </row>
    <row r="272" spans="1:65" s="2" customFormat="1" ht="19.5">
      <c r="A272" s="33"/>
      <c r="B272" s="34"/>
      <c r="C272" s="33"/>
      <c r="D272" s="166" t="s">
        <v>1231</v>
      </c>
      <c r="E272" s="33"/>
      <c r="F272" s="167" t="s">
        <v>1588</v>
      </c>
      <c r="G272" s="33"/>
      <c r="H272" s="33"/>
      <c r="I272" s="92"/>
      <c r="J272" s="33"/>
      <c r="K272" s="33"/>
      <c r="L272" s="34"/>
      <c r="M272" s="168"/>
      <c r="N272" s="169"/>
      <c r="O272" s="54"/>
      <c r="P272" s="54"/>
      <c r="Q272" s="54"/>
      <c r="R272" s="54"/>
      <c r="S272" s="54"/>
      <c r="T272" s="55"/>
      <c r="U272" s="33"/>
      <c r="V272" s="33"/>
      <c r="W272" s="33"/>
      <c r="X272" s="33"/>
      <c r="Y272" s="33"/>
      <c r="Z272" s="33"/>
      <c r="AA272" s="33"/>
      <c r="AB272" s="33"/>
      <c r="AC272" s="33"/>
      <c r="AD272" s="33"/>
      <c r="AE272" s="33"/>
      <c r="AT272" s="18" t="s">
        <v>1231</v>
      </c>
      <c r="AU272" s="18" t="s">
        <v>158</v>
      </c>
    </row>
    <row r="273" spans="1:65" s="15" customFormat="1" ht="20.85" customHeight="1">
      <c r="B273" s="201"/>
      <c r="D273" s="202" t="s">
        <v>71</v>
      </c>
      <c r="E273" s="202" t="s">
        <v>1325</v>
      </c>
      <c r="F273" s="202" t="s">
        <v>1589</v>
      </c>
      <c r="I273" s="203"/>
      <c r="J273" s="204">
        <f>BK273</f>
        <v>0</v>
      </c>
      <c r="L273" s="201"/>
      <c r="M273" s="205"/>
      <c r="N273" s="206"/>
      <c r="O273" s="206"/>
      <c r="P273" s="207">
        <f>SUM(P274:P276)</f>
        <v>0</v>
      </c>
      <c r="Q273" s="206"/>
      <c r="R273" s="207">
        <f>SUM(R274:R276)</f>
        <v>0</v>
      </c>
      <c r="S273" s="206"/>
      <c r="T273" s="208">
        <f>SUM(T274:T276)</f>
        <v>0</v>
      </c>
      <c r="AR273" s="202" t="s">
        <v>80</v>
      </c>
      <c r="AT273" s="209" t="s">
        <v>71</v>
      </c>
      <c r="AU273" s="209" t="s">
        <v>151</v>
      </c>
      <c r="AY273" s="202" t="s">
        <v>150</v>
      </c>
      <c r="BK273" s="210">
        <f>SUM(BK274:BK276)</f>
        <v>0</v>
      </c>
    </row>
    <row r="274" spans="1:65" s="2" customFormat="1" ht="16.5" customHeight="1">
      <c r="A274" s="33"/>
      <c r="B274" s="152"/>
      <c r="C274" s="153" t="s">
        <v>691</v>
      </c>
      <c r="D274" s="153" t="s">
        <v>153</v>
      </c>
      <c r="E274" s="154" t="s">
        <v>1590</v>
      </c>
      <c r="F274" s="155" t="s">
        <v>1591</v>
      </c>
      <c r="G274" s="156" t="s">
        <v>216</v>
      </c>
      <c r="H274" s="157">
        <v>4900</v>
      </c>
      <c r="I274" s="158"/>
      <c r="J274" s="159">
        <f>ROUND(I274*H274,2)</f>
        <v>0</v>
      </c>
      <c r="K274" s="155" t="s">
        <v>3</v>
      </c>
      <c r="L274" s="34"/>
      <c r="M274" s="160" t="s">
        <v>3</v>
      </c>
      <c r="N274" s="161" t="s">
        <v>43</v>
      </c>
      <c r="O274" s="54"/>
      <c r="P274" s="162">
        <f>O274*H274</f>
        <v>0</v>
      </c>
      <c r="Q274" s="162">
        <v>0</v>
      </c>
      <c r="R274" s="162">
        <f>Q274*H274</f>
        <v>0</v>
      </c>
      <c r="S274" s="162">
        <v>0</v>
      </c>
      <c r="T274" s="163">
        <f>S274*H274</f>
        <v>0</v>
      </c>
      <c r="U274" s="33"/>
      <c r="V274" s="33"/>
      <c r="W274" s="33"/>
      <c r="X274" s="33"/>
      <c r="Y274" s="33"/>
      <c r="Z274" s="33"/>
      <c r="AA274" s="33"/>
      <c r="AB274" s="33"/>
      <c r="AC274" s="33"/>
      <c r="AD274" s="33"/>
      <c r="AE274" s="33"/>
      <c r="AR274" s="164" t="s">
        <v>158</v>
      </c>
      <c r="AT274" s="164" t="s">
        <v>153</v>
      </c>
      <c r="AU274" s="164" t="s">
        <v>158</v>
      </c>
      <c r="AY274" s="18" t="s">
        <v>150</v>
      </c>
      <c r="BE274" s="165">
        <f>IF(N274="základní",J274,0)</f>
        <v>0</v>
      </c>
      <c r="BF274" s="165">
        <f>IF(N274="snížená",J274,0)</f>
        <v>0</v>
      </c>
      <c r="BG274" s="165">
        <f>IF(N274="zákl. přenesená",J274,0)</f>
        <v>0</v>
      </c>
      <c r="BH274" s="165">
        <f>IF(N274="sníž. přenesená",J274,0)</f>
        <v>0</v>
      </c>
      <c r="BI274" s="165">
        <f>IF(N274="nulová",J274,0)</f>
        <v>0</v>
      </c>
      <c r="BJ274" s="18" t="s">
        <v>80</v>
      </c>
      <c r="BK274" s="165">
        <f>ROUND(I274*H274,2)</f>
        <v>0</v>
      </c>
      <c r="BL274" s="18" t="s">
        <v>158</v>
      </c>
      <c r="BM274" s="164" t="s">
        <v>1128</v>
      </c>
    </row>
    <row r="275" spans="1:65" s="2" customFormat="1" ht="16.5" customHeight="1">
      <c r="A275" s="33"/>
      <c r="B275" s="152"/>
      <c r="C275" s="153" t="s">
        <v>696</v>
      </c>
      <c r="D275" s="153" t="s">
        <v>153</v>
      </c>
      <c r="E275" s="154" t="s">
        <v>1592</v>
      </c>
      <c r="F275" s="155" t="s">
        <v>1593</v>
      </c>
      <c r="G275" s="156" t="s">
        <v>216</v>
      </c>
      <c r="H275" s="157">
        <v>200</v>
      </c>
      <c r="I275" s="158"/>
      <c r="J275" s="159">
        <f>ROUND(I275*H275,2)</f>
        <v>0</v>
      </c>
      <c r="K275" s="155" t="s">
        <v>3</v>
      </c>
      <c r="L275" s="34"/>
      <c r="M275" s="160" t="s">
        <v>3</v>
      </c>
      <c r="N275" s="161" t="s">
        <v>43</v>
      </c>
      <c r="O275" s="54"/>
      <c r="P275" s="162">
        <f>O275*H275</f>
        <v>0</v>
      </c>
      <c r="Q275" s="162">
        <v>0</v>
      </c>
      <c r="R275" s="162">
        <f>Q275*H275</f>
        <v>0</v>
      </c>
      <c r="S275" s="162">
        <v>0</v>
      </c>
      <c r="T275" s="163">
        <f>S275*H275</f>
        <v>0</v>
      </c>
      <c r="U275" s="33"/>
      <c r="V275" s="33"/>
      <c r="W275" s="33"/>
      <c r="X275" s="33"/>
      <c r="Y275" s="33"/>
      <c r="Z275" s="33"/>
      <c r="AA275" s="33"/>
      <c r="AB275" s="33"/>
      <c r="AC275" s="33"/>
      <c r="AD275" s="33"/>
      <c r="AE275" s="33"/>
      <c r="AR275" s="164" t="s">
        <v>158</v>
      </c>
      <c r="AT275" s="164" t="s">
        <v>153</v>
      </c>
      <c r="AU275" s="164" t="s">
        <v>158</v>
      </c>
      <c r="AY275" s="18" t="s">
        <v>150</v>
      </c>
      <c r="BE275" s="165">
        <f>IF(N275="základní",J275,0)</f>
        <v>0</v>
      </c>
      <c r="BF275" s="165">
        <f>IF(N275="snížená",J275,0)</f>
        <v>0</v>
      </c>
      <c r="BG275" s="165">
        <f>IF(N275="zákl. přenesená",J275,0)</f>
        <v>0</v>
      </c>
      <c r="BH275" s="165">
        <f>IF(N275="sníž. přenesená",J275,0)</f>
        <v>0</v>
      </c>
      <c r="BI275" s="165">
        <f>IF(N275="nulová",J275,0)</f>
        <v>0</v>
      </c>
      <c r="BJ275" s="18" t="s">
        <v>80</v>
      </c>
      <c r="BK275" s="165">
        <f>ROUND(I275*H275,2)</f>
        <v>0</v>
      </c>
      <c r="BL275" s="18" t="s">
        <v>158</v>
      </c>
      <c r="BM275" s="164" t="s">
        <v>1138</v>
      </c>
    </row>
    <row r="276" spans="1:65" s="2" customFormat="1" ht="29.25">
      <c r="A276" s="33"/>
      <c r="B276" s="34"/>
      <c r="C276" s="33"/>
      <c r="D276" s="166" t="s">
        <v>1231</v>
      </c>
      <c r="E276" s="33"/>
      <c r="F276" s="167" t="s">
        <v>1505</v>
      </c>
      <c r="G276" s="33"/>
      <c r="H276" s="33"/>
      <c r="I276" s="92"/>
      <c r="J276" s="33"/>
      <c r="K276" s="33"/>
      <c r="L276" s="34"/>
      <c r="M276" s="168"/>
      <c r="N276" s="169"/>
      <c r="O276" s="54"/>
      <c r="P276" s="54"/>
      <c r="Q276" s="54"/>
      <c r="R276" s="54"/>
      <c r="S276" s="54"/>
      <c r="T276" s="55"/>
      <c r="U276" s="33"/>
      <c r="V276" s="33"/>
      <c r="W276" s="33"/>
      <c r="X276" s="33"/>
      <c r="Y276" s="33"/>
      <c r="Z276" s="33"/>
      <c r="AA276" s="33"/>
      <c r="AB276" s="33"/>
      <c r="AC276" s="33"/>
      <c r="AD276" s="33"/>
      <c r="AE276" s="33"/>
      <c r="AT276" s="18" t="s">
        <v>1231</v>
      </c>
      <c r="AU276" s="18" t="s">
        <v>158</v>
      </c>
    </row>
    <row r="277" spans="1:65" s="15" customFormat="1" ht="20.85" customHeight="1">
      <c r="B277" s="201"/>
      <c r="D277" s="202" t="s">
        <v>71</v>
      </c>
      <c r="E277" s="202" t="s">
        <v>1257</v>
      </c>
      <c r="F277" s="202" t="s">
        <v>1457</v>
      </c>
      <c r="I277" s="203"/>
      <c r="J277" s="204">
        <f>BK277</f>
        <v>0</v>
      </c>
      <c r="L277" s="201"/>
      <c r="M277" s="205"/>
      <c r="N277" s="206"/>
      <c r="O277" s="206"/>
      <c r="P277" s="207">
        <f>SUM(P278:P292)</f>
        <v>0</v>
      </c>
      <c r="Q277" s="206"/>
      <c r="R277" s="207">
        <f>SUM(R278:R292)</f>
        <v>0</v>
      </c>
      <c r="S277" s="206"/>
      <c r="T277" s="208">
        <f>SUM(T278:T292)</f>
        <v>0</v>
      </c>
      <c r="AR277" s="202" t="s">
        <v>80</v>
      </c>
      <c r="AT277" s="209" t="s">
        <v>71</v>
      </c>
      <c r="AU277" s="209" t="s">
        <v>151</v>
      </c>
      <c r="AY277" s="202" t="s">
        <v>150</v>
      </c>
      <c r="BK277" s="210">
        <f>SUM(BK278:BK292)</f>
        <v>0</v>
      </c>
    </row>
    <row r="278" spans="1:65" s="2" customFormat="1" ht="24" customHeight="1">
      <c r="A278" s="33"/>
      <c r="B278" s="152"/>
      <c r="C278" s="153" t="s">
        <v>701</v>
      </c>
      <c r="D278" s="153" t="s">
        <v>153</v>
      </c>
      <c r="E278" s="154" t="s">
        <v>1594</v>
      </c>
      <c r="F278" s="155" t="s">
        <v>1595</v>
      </c>
      <c r="G278" s="156" t="s">
        <v>216</v>
      </c>
      <c r="H278" s="157">
        <v>140</v>
      </c>
      <c r="I278" s="158"/>
      <c r="J278" s="159">
        <f>ROUND(I278*H278,2)</f>
        <v>0</v>
      </c>
      <c r="K278" s="155" t="s">
        <v>3</v>
      </c>
      <c r="L278" s="34"/>
      <c r="M278" s="160" t="s">
        <v>3</v>
      </c>
      <c r="N278" s="161" t="s">
        <v>43</v>
      </c>
      <c r="O278" s="54"/>
      <c r="P278" s="162">
        <f>O278*H278</f>
        <v>0</v>
      </c>
      <c r="Q278" s="162">
        <v>0</v>
      </c>
      <c r="R278" s="162">
        <f>Q278*H278</f>
        <v>0</v>
      </c>
      <c r="S278" s="162">
        <v>0</v>
      </c>
      <c r="T278" s="163">
        <f>S278*H278</f>
        <v>0</v>
      </c>
      <c r="U278" s="33"/>
      <c r="V278" s="33"/>
      <c r="W278" s="33"/>
      <c r="X278" s="33"/>
      <c r="Y278" s="33"/>
      <c r="Z278" s="33"/>
      <c r="AA278" s="33"/>
      <c r="AB278" s="33"/>
      <c r="AC278" s="33"/>
      <c r="AD278" s="33"/>
      <c r="AE278" s="33"/>
      <c r="AR278" s="164" t="s">
        <v>158</v>
      </c>
      <c r="AT278" s="164" t="s">
        <v>153</v>
      </c>
      <c r="AU278" s="164" t="s">
        <v>158</v>
      </c>
      <c r="AY278" s="18" t="s">
        <v>150</v>
      </c>
      <c r="BE278" s="165">
        <f>IF(N278="základní",J278,0)</f>
        <v>0</v>
      </c>
      <c r="BF278" s="165">
        <f>IF(N278="snížená",J278,0)</f>
        <v>0</v>
      </c>
      <c r="BG278" s="165">
        <f>IF(N278="zákl. přenesená",J278,0)</f>
        <v>0</v>
      </c>
      <c r="BH278" s="165">
        <f>IF(N278="sníž. přenesená",J278,0)</f>
        <v>0</v>
      </c>
      <c r="BI278" s="165">
        <f>IF(N278="nulová",J278,0)</f>
        <v>0</v>
      </c>
      <c r="BJ278" s="18" t="s">
        <v>80</v>
      </c>
      <c r="BK278" s="165">
        <f>ROUND(I278*H278,2)</f>
        <v>0</v>
      </c>
      <c r="BL278" s="18" t="s">
        <v>158</v>
      </c>
      <c r="BM278" s="164" t="s">
        <v>1148</v>
      </c>
    </row>
    <row r="279" spans="1:65" s="2" customFormat="1" ht="19.5">
      <c r="A279" s="33"/>
      <c r="B279" s="34"/>
      <c r="C279" s="33"/>
      <c r="D279" s="166" t="s">
        <v>1231</v>
      </c>
      <c r="E279" s="33"/>
      <c r="F279" s="167" t="s">
        <v>1498</v>
      </c>
      <c r="G279" s="33"/>
      <c r="H279" s="33"/>
      <c r="I279" s="92"/>
      <c r="J279" s="33"/>
      <c r="K279" s="33"/>
      <c r="L279" s="34"/>
      <c r="M279" s="168"/>
      <c r="N279" s="169"/>
      <c r="O279" s="54"/>
      <c r="P279" s="54"/>
      <c r="Q279" s="54"/>
      <c r="R279" s="54"/>
      <c r="S279" s="54"/>
      <c r="T279" s="55"/>
      <c r="U279" s="33"/>
      <c r="V279" s="33"/>
      <c r="W279" s="33"/>
      <c r="X279" s="33"/>
      <c r="Y279" s="33"/>
      <c r="Z279" s="33"/>
      <c r="AA279" s="33"/>
      <c r="AB279" s="33"/>
      <c r="AC279" s="33"/>
      <c r="AD279" s="33"/>
      <c r="AE279" s="33"/>
      <c r="AT279" s="18" t="s">
        <v>1231</v>
      </c>
      <c r="AU279" s="18" t="s">
        <v>158</v>
      </c>
    </row>
    <row r="280" spans="1:65" s="2" customFormat="1" ht="16.5" customHeight="1">
      <c r="A280" s="33"/>
      <c r="B280" s="152"/>
      <c r="C280" s="153" t="s">
        <v>705</v>
      </c>
      <c r="D280" s="153" t="s">
        <v>153</v>
      </c>
      <c r="E280" s="154" t="s">
        <v>1596</v>
      </c>
      <c r="F280" s="155" t="s">
        <v>1597</v>
      </c>
      <c r="G280" s="156" t="s">
        <v>216</v>
      </c>
      <c r="H280" s="157">
        <v>20</v>
      </c>
      <c r="I280" s="158"/>
      <c r="J280" s="159">
        <f>ROUND(I280*H280,2)</f>
        <v>0</v>
      </c>
      <c r="K280" s="155" t="s">
        <v>3</v>
      </c>
      <c r="L280" s="34"/>
      <c r="M280" s="160" t="s">
        <v>3</v>
      </c>
      <c r="N280" s="161" t="s">
        <v>43</v>
      </c>
      <c r="O280" s="54"/>
      <c r="P280" s="162">
        <f>O280*H280</f>
        <v>0</v>
      </c>
      <c r="Q280" s="162">
        <v>0</v>
      </c>
      <c r="R280" s="162">
        <f>Q280*H280</f>
        <v>0</v>
      </c>
      <c r="S280" s="162">
        <v>0</v>
      </c>
      <c r="T280" s="163">
        <f>S280*H280</f>
        <v>0</v>
      </c>
      <c r="U280" s="33"/>
      <c r="V280" s="33"/>
      <c r="W280" s="33"/>
      <c r="X280" s="33"/>
      <c r="Y280" s="33"/>
      <c r="Z280" s="33"/>
      <c r="AA280" s="33"/>
      <c r="AB280" s="33"/>
      <c r="AC280" s="33"/>
      <c r="AD280" s="33"/>
      <c r="AE280" s="33"/>
      <c r="AR280" s="164" t="s">
        <v>158</v>
      </c>
      <c r="AT280" s="164" t="s">
        <v>153</v>
      </c>
      <c r="AU280" s="164" t="s">
        <v>158</v>
      </c>
      <c r="AY280" s="18" t="s">
        <v>150</v>
      </c>
      <c r="BE280" s="165">
        <f>IF(N280="základní",J280,0)</f>
        <v>0</v>
      </c>
      <c r="BF280" s="165">
        <f>IF(N280="snížená",J280,0)</f>
        <v>0</v>
      </c>
      <c r="BG280" s="165">
        <f>IF(N280="zákl. přenesená",J280,0)</f>
        <v>0</v>
      </c>
      <c r="BH280" s="165">
        <f>IF(N280="sníž. přenesená",J280,0)</f>
        <v>0</v>
      </c>
      <c r="BI280" s="165">
        <f>IF(N280="nulová",J280,0)</f>
        <v>0</v>
      </c>
      <c r="BJ280" s="18" t="s">
        <v>80</v>
      </c>
      <c r="BK280" s="165">
        <f>ROUND(I280*H280,2)</f>
        <v>0</v>
      </c>
      <c r="BL280" s="18" t="s">
        <v>158</v>
      </c>
      <c r="BM280" s="164" t="s">
        <v>1154</v>
      </c>
    </row>
    <row r="281" spans="1:65" s="2" customFormat="1" ht="19.5">
      <c r="A281" s="33"/>
      <c r="B281" s="34"/>
      <c r="C281" s="33"/>
      <c r="D281" s="166" t="s">
        <v>1231</v>
      </c>
      <c r="E281" s="33"/>
      <c r="F281" s="167" t="s">
        <v>1498</v>
      </c>
      <c r="G281" s="33"/>
      <c r="H281" s="33"/>
      <c r="I281" s="92"/>
      <c r="J281" s="33"/>
      <c r="K281" s="33"/>
      <c r="L281" s="34"/>
      <c r="M281" s="168"/>
      <c r="N281" s="169"/>
      <c r="O281" s="54"/>
      <c r="P281" s="54"/>
      <c r="Q281" s="54"/>
      <c r="R281" s="54"/>
      <c r="S281" s="54"/>
      <c r="T281" s="55"/>
      <c r="U281" s="33"/>
      <c r="V281" s="33"/>
      <c r="W281" s="33"/>
      <c r="X281" s="33"/>
      <c r="Y281" s="33"/>
      <c r="Z281" s="33"/>
      <c r="AA281" s="33"/>
      <c r="AB281" s="33"/>
      <c r="AC281" s="33"/>
      <c r="AD281" s="33"/>
      <c r="AE281" s="33"/>
      <c r="AT281" s="18" t="s">
        <v>1231</v>
      </c>
      <c r="AU281" s="18" t="s">
        <v>158</v>
      </c>
    </row>
    <row r="282" spans="1:65" s="2" customFormat="1" ht="16.5" customHeight="1">
      <c r="A282" s="33"/>
      <c r="B282" s="152"/>
      <c r="C282" s="153" t="s">
        <v>709</v>
      </c>
      <c r="D282" s="153" t="s">
        <v>153</v>
      </c>
      <c r="E282" s="154" t="s">
        <v>1598</v>
      </c>
      <c r="F282" s="155" t="s">
        <v>1599</v>
      </c>
      <c r="G282" s="156" t="s">
        <v>216</v>
      </c>
      <c r="H282" s="157">
        <v>90</v>
      </c>
      <c r="I282" s="158"/>
      <c r="J282" s="159">
        <f>ROUND(I282*H282,2)</f>
        <v>0</v>
      </c>
      <c r="K282" s="155" t="s">
        <v>3</v>
      </c>
      <c r="L282" s="34"/>
      <c r="M282" s="160" t="s">
        <v>3</v>
      </c>
      <c r="N282" s="161" t="s">
        <v>43</v>
      </c>
      <c r="O282" s="54"/>
      <c r="P282" s="162">
        <f>O282*H282</f>
        <v>0</v>
      </c>
      <c r="Q282" s="162">
        <v>0</v>
      </c>
      <c r="R282" s="162">
        <f>Q282*H282</f>
        <v>0</v>
      </c>
      <c r="S282" s="162">
        <v>0</v>
      </c>
      <c r="T282" s="163">
        <f>S282*H282</f>
        <v>0</v>
      </c>
      <c r="U282" s="33"/>
      <c r="V282" s="33"/>
      <c r="W282" s="33"/>
      <c r="X282" s="33"/>
      <c r="Y282" s="33"/>
      <c r="Z282" s="33"/>
      <c r="AA282" s="33"/>
      <c r="AB282" s="33"/>
      <c r="AC282" s="33"/>
      <c r="AD282" s="33"/>
      <c r="AE282" s="33"/>
      <c r="AR282" s="164" t="s">
        <v>158</v>
      </c>
      <c r="AT282" s="164" t="s">
        <v>153</v>
      </c>
      <c r="AU282" s="164" t="s">
        <v>158</v>
      </c>
      <c r="AY282" s="18" t="s">
        <v>150</v>
      </c>
      <c r="BE282" s="165">
        <f>IF(N282="základní",J282,0)</f>
        <v>0</v>
      </c>
      <c r="BF282" s="165">
        <f>IF(N282="snížená",J282,0)</f>
        <v>0</v>
      </c>
      <c r="BG282" s="165">
        <f>IF(N282="zákl. přenesená",J282,0)</f>
        <v>0</v>
      </c>
      <c r="BH282" s="165">
        <f>IF(N282="sníž. přenesená",J282,0)</f>
        <v>0</v>
      </c>
      <c r="BI282" s="165">
        <f>IF(N282="nulová",J282,0)</f>
        <v>0</v>
      </c>
      <c r="BJ282" s="18" t="s">
        <v>80</v>
      </c>
      <c r="BK282" s="165">
        <f>ROUND(I282*H282,2)</f>
        <v>0</v>
      </c>
      <c r="BL282" s="18" t="s">
        <v>158</v>
      </c>
      <c r="BM282" s="164" t="s">
        <v>1160</v>
      </c>
    </row>
    <row r="283" spans="1:65" s="2" customFormat="1" ht="19.5">
      <c r="A283" s="33"/>
      <c r="B283" s="34"/>
      <c r="C283" s="33"/>
      <c r="D283" s="166" t="s">
        <v>1231</v>
      </c>
      <c r="E283" s="33"/>
      <c r="F283" s="167" t="s">
        <v>1498</v>
      </c>
      <c r="G283" s="33"/>
      <c r="H283" s="33"/>
      <c r="I283" s="92"/>
      <c r="J283" s="33"/>
      <c r="K283" s="33"/>
      <c r="L283" s="34"/>
      <c r="M283" s="168"/>
      <c r="N283" s="169"/>
      <c r="O283" s="54"/>
      <c r="P283" s="54"/>
      <c r="Q283" s="54"/>
      <c r="R283" s="54"/>
      <c r="S283" s="54"/>
      <c r="T283" s="55"/>
      <c r="U283" s="33"/>
      <c r="V283" s="33"/>
      <c r="W283" s="33"/>
      <c r="X283" s="33"/>
      <c r="Y283" s="33"/>
      <c r="Z283" s="33"/>
      <c r="AA283" s="33"/>
      <c r="AB283" s="33"/>
      <c r="AC283" s="33"/>
      <c r="AD283" s="33"/>
      <c r="AE283" s="33"/>
      <c r="AT283" s="18" t="s">
        <v>1231</v>
      </c>
      <c r="AU283" s="18" t="s">
        <v>158</v>
      </c>
    </row>
    <row r="284" spans="1:65" s="2" customFormat="1" ht="16.5" customHeight="1">
      <c r="A284" s="33"/>
      <c r="B284" s="152"/>
      <c r="C284" s="153" t="s">
        <v>713</v>
      </c>
      <c r="D284" s="153" t="s">
        <v>153</v>
      </c>
      <c r="E284" s="154" t="s">
        <v>1511</v>
      </c>
      <c r="F284" s="155" t="s">
        <v>1512</v>
      </c>
      <c r="G284" s="156" t="s">
        <v>216</v>
      </c>
      <c r="H284" s="157">
        <v>110</v>
      </c>
      <c r="I284" s="158"/>
      <c r="J284" s="159">
        <f>ROUND(I284*H284,2)</f>
        <v>0</v>
      </c>
      <c r="K284" s="155" t="s">
        <v>3</v>
      </c>
      <c r="L284" s="34"/>
      <c r="M284" s="160" t="s">
        <v>3</v>
      </c>
      <c r="N284" s="161" t="s">
        <v>43</v>
      </c>
      <c r="O284" s="54"/>
      <c r="P284" s="162">
        <f>O284*H284</f>
        <v>0</v>
      </c>
      <c r="Q284" s="162">
        <v>0</v>
      </c>
      <c r="R284" s="162">
        <f>Q284*H284</f>
        <v>0</v>
      </c>
      <c r="S284" s="162">
        <v>0</v>
      </c>
      <c r="T284" s="163">
        <f>S284*H284</f>
        <v>0</v>
      </c>
      <c r="U284" s="33"/>
      <c r="V284" s="33"/>
      <c r="W284" s="33"/>
      <c r="X284" s="33"/>
      <c r="Y284" s="33"/>
      <c r="Z284" s="33"/>
      <c r="AA284" s="33"/>
      <c r="AB284" s="33"/>
      <c r="AC284" s="33"/>
      <c r="AD284" s="33"/>
      <c r="AE284" s="33"/>
      <c r="AR284" s="164" t="s">
        <v>158</v>
      </c>
      <c r="AT284" s="164" t="s">
        <v>153</v>
      </c>
      <c r="AU284" s="164" t="s">
        <v>158</v>
      </c>
      <c r="AY284" s="18" t="s">
        <v>150</v>
      </c>
      <c r="BE284" s="165">
        <f>IF(N284="základní",J284,0)</f>
        <v>0</v>
      </c>
      <c r="BF284" s="165">
        <f>IF(N284="snížená",J284,0)</f>
        <v>0</v>
      </c>
      <c r="BG284" s="165">
        <f>IF(N284="zákl. přenesená",J284,0)</f>
        <v>0</v>
      </c>
      <c r="BH284" s="165">
        <f>IF(N284="sníž. přenesená",J284,0)</f>
        <v>0</v>
      </c>
      <c r="BI284" s="165">
        <f>IF(N284="nulová",J284,0)</f>
        <v>0</v>
      </c>
      <c r="BJ284" s="18" t="s">
        <v>80</v>
      </c>
      <c r="BK284" s="165">
        <f>ROUND(I284*H284,2)</f>
        <v>0</v>
      </c>
      <c r="BL284" s="18" t="s">
        <v>158</v>
      </c>
      <c r="BM284" s="164" t="s">
        <v>1381</v>
      </c>
    </row>
    <row r="285" spans="1:65" s="2" customFormat="1" ht="19.5">
      <c r="A285" s="33"/>
      <c r="B285" s="34"/>
      <c r="C285" s="33"/>
      <c r="D285" s="166" t="s">
        <v>1231</v>
      </c>
      <c r="E285" s="33"/>
      <c r="F285" s="167" t="s">
        <v>1498</v>
      </c>
      <c r="G285" s="33"/>
      <c r="H285" s="33"/>
      <c r="I285" s="92"/>
      <c r="J285" s="33"/>
      <c r="K285" s="33"/>
      <c r="L285" s="34"/>
      <c r="M285" s="168"/>
      <c r="N285" s="169"/>
      <c r="O285" s="54"/>
      <c r="P285" s="54"/>
      <c r="Q285" s="54"/>
      <c r="R285" s="54"/>
      <c r="S285" s="54"/>
      <c r="T285" s="55"/>
      <c r="U285" s="33"/>
      <c r="V285" s="33"/>
      <c r="W285" s="33"/>
      <c r="X285" s="33"/>
      <c r="Y285" s="33"/>
      <c r="Z285" s="33"/>
      <c r="AA285" s="33"/>
      <c r="AB285" s="33"/>
      <c r="AC285" s="33"/>
      <c r="AD285" s="33"/>
      <c r="AE285" s="33"/>
      <c r="AT285" s="18" t="s">
        <v>1231</v>
      </c>
      <c r="AU285" s="18" t="s">
        <v>158</v>
      </c>
    </row>
    <row r="286" spans="1:65" s="2" customFormat="1" ht="16.5" customHeight="1">
      <c r="A286" s="33"/>
      <c r="B286" s="152"/>
      <c r="C286" s="153" t="s">
        <v>717</v>
      </c>
      <c r="D286" s="153" t="s">
        <v>153</v>
      </c>
      <c r="E286" s="154" t="s">
        <v>1600</v>
      </c>
      <c r="F286" s="155" t="s">
        <v>1601</v>
      </c>
      <c r="G286" s="156" t="s">
        <v>1212</v>
      </c>
      <c r="H286" s="157">
        <v>33</v>
      </c>
      <c r="I286" s="158"/>
      <c r="J286" s="159">
        <f>ROUND(I286*H286,2)</f>
        <v>0</v>
      </c>
      <c r="K286" s="155" t="s">
        <v>3</v>
      </c>
      <c r="L286" s="34"/>
      <c r="M286" s="160" t="s">
        <v>3</v>
      </c>
      <c r="N286" s="161" t="s">
        <v>43</v>
      </c>
      <c r="O286" s="54"/>
      <c r="P286" s="162">
        <f>O286*H286</f>
        <v>0</v>
      </c>
      <c r="Q286" s="162">
        <v>0</v>
      </c>
      <c r="R286" s="162">
        <f>Q286*H286</f>
        <v>0</v>
      </c>
      <c r="S286" s="162">
        <v>0</v>
      </c>
      <c r="T286" s="163">
        <f>S286*H286</f>
        <v>0</v>
      </c>
      <c r="U286" s="33"/>
      <c r="V286" s="33"/>
      <c r="W286" s="33"/>
      <c r="X286" s="33"/>
      <c r="Y286" s="33"/>
      <c r="Z286" s="33"/>
      <c r="AA286" s="33"/>
      <c r="AB286" s="33"/>
      <c r="AC286" s="33"/>
      <c r="AD286" s="33"/>
      <c r="AE286" s="33"/>
      <c r="AR286" s="164" t="s">
        <v>158</v>
      </c>
      <c r="AT286" s="164" t="s">
        <v>153</v>
      </c>
      <c r="AU286" s="164" t="s">
        <v>158</v>
      </c>
      <c r="AY286" s="18" t="s">
        <v>150</v>
      </c>
      <c r="BE286" s="165">
        <f>IF(N286="základní",J286,0)</f>
        <v>0</v>
      </c>
      <c r="BF286" s="165">
        <f>IF(N286="snížená",J286,0)</f>
        <v>0</v>
      </c>
      <c r="BG286" s="165">
        <f>IF(N286="zákl. přenesená",J286,0)</f>
        <v>0</v>
      </c>
      <c r="BH286" s="165">
        <f>IF(N286="sníž. přenesená",J286,0)</f>
        <v>0</v>
      </c>
      <c r="BI286" s="165">
        <f>IF(N286="nulová",J286,0)</f>
        <v>0</v>
      </c>
      <c r="BJ286" s="18" t="s">
        <v>80</v>
      </c>
      <c r="BK286" s="165">
        <f>ROUND(I286*H286,2)</f>
        <v>0</v>
      </c>
      <c r="BL286" s="18" t="s">
        <v>158</v>
      </c>
      <c r="BM286" s="164" t="s">
        <v>1602</v>
      </c>
    </row>
    <row r="287" spans="1:65" s="2" customFormat="1" ht="19.5">
      <c r="A287" s="33"/>
      <c r="B287" s="34"/>
      <c r="C287" s="33"/>
      <c r="D287" s="166" t="s">
        <v>1231</v>
      </c>
      <c r="E287" s="33"/>
      <c r="F287" s="167" t="s">
        <v>1498</v>
      </c>
      <c r="G287" s="33"/>
      <c r="H287" s="33"/>
      <c r="I287" s="92"/>
      <c r="J287" s="33"/>
      <c r="K287" s="33"/>
      <c r="L287" s="34"/>
      <c r="M287" s="168"/>
      <c r="N287" s="169"/>
      <c r="O287" s="54"/>
      <c r="P287" s="54"/>
      <c r="Q287" s="54"/>
      <c r="R287" s="54"/>
      <c r="S287" s="54"/>
      <c r="T287" s="55"/>
      <c r="U287" s="33"/>
      <c r="V287" s="33"/>
      <c r="W287" s="33"/>
      <c r="X287" s="33"/>
      <c r="Y287" s="33"/>
      <c r="Z287" s="33"/>
      <c r="AA287" s="33"/>
      <c r="AB287" s="33"/>
      <c r="AC287" s="33"/>
      <c r="AD287" s="33"/>
      <c r="AE287" s="33"/>
      <c r="AT287" s="18" t="s">
        <v>1231</v>
      </c>
      <c r="AU287" s="18" t="s">
        <v>158</v>
      </c>
    </row>
    <row r="288" spans="1:65" s="2" customFormat="1" ht="16.5" customHeight="1">
      <c r="A288" s="33"/>
      <c r="B288" s="152"/>
      <c r="C288" s="153" t="s">
        <v>722</v>
      </c>
      <c r="D288" s="153" t="s">
        <v>153</v>
      </c>
      <c r="E288" s="154" t="s">
        <v>1603</v>
      </c>
      <c r="F288" s="155" t="s">
        <v>1604</v>
      </c>
      <c r="G288" s="156" t="s">
        <v>1212</v>
      </c>
      <c r="H288" s="157">
        <v>2</v>
      </c>
      <c r="I288" s="158"/>
      <c r="J288" s="159">
        <f>ROUND(I288*H288,2)</f>
        <v>0</v>
      </c>
      <c r="K288" s="155" t="s">
        <v>3</v>
      </c>
      <c r="L288" s="34"/>
      <c r="M288" s="160" t="s">
        <v>3</v>
      </c>
      <c r="N288" s="161" t="s">
        <v>43</v>
      </c>
      <c r="O288" s="54"/>
      <c r="P288" s="162">
        <f>O288*H288</f>
        <v>0</v>
      </c>
      <c r="Q288" s="162">
        <v>0</v>
      </c>
      <c r="R288" s="162">
        <f>Q288*H288</f>
        <v>0</v>
      </c>
      <c r="S288" s="162">
        <v>0</v>
      </c>
      <c r="T288" s="163">
        <f>S288*H288</f>
        <v>0</v>
      </c>
      <c r="U288" s="33"/>
      <c r="V288" s="33"/>
      <c r="W288" s="33"/>
      <c r="X288" s="33"/>
      <c r="Y288" s="33"/>
      <c r="Z288" s="33"/>
      <c r="AA288" s="33"/>
      <c r="AB288" s="33"/>
      <c r="AC288" s="33"/>
      <c r="AD288" s="33"/>
      <c r="AE288" s="33"/>
      <c r="AR288" s="164" t="s">
        <v>158</v>
      </c>
      <c r="AT288" s="164" t="s">
        <v>153</v>
      </c>
      <c r="AU288" s="164" t="s">
        <v>158</v>
      </c>
      <c r="AY288" s="18" t="s">
        <v>150</v>
      </c>
      <c r="BE288" s="165">
        <f>IF(N288="základní",J288,0)</f>
        <v>0</v>
      </c>
      <c r="BF288" s="165">
        <f>IF(N288="snížená",J288,0)</f>
        <v>0</v>
      </c>
      <c r="BG288" s="165">
        <f>IF(N288="zákl. přenesená",J288,0)</f>
        <v>0</v>
      </c>
      <c r="BH288" s="165">
        <f>IF(N288="sníž. přenesená",J288,0)</f>
        <v>0</v>
      </c>
      <c r="BI288" s="165">
        <f>IF(N288="nulová",J288,0)</f>
        <v>0</v>
      </c>
      <c r="BJ288" s="18" t="s">
        <v>80</v>
      </c>
      <c r="BK288" s="165">
        <f>ROUND(I288*H288,2)</f>
        <v>0</v>
      </c>
      <c r="BL288" s="18" t="s">
        <v>158</v>
      </c>
      <c r="BM288" s="164" t="s">
        <v>1605</v>
      </c>
    </row>
    <row r="289" spans="1:65" s="2" customFormat="1" ht="19.5">
      <c r="A289" s="33"/>
      <c r="B289" s="34"/>
      <c r="C289" s="33"/>
      <c r="D289" s="166" t="s">
        <v>1231</v>
      </c>
      <c r="E289" s="33"/>
      <c r="F289" s="167" t="s">
        <v>1498</v>
      </c>
      <c r="G289" s="33"/>
      <c r="H289" s="33"/>
      <c r="I289" s="92"/>
      <c r="J289" s="33"/>
      <c r="K289" s="33"/>
      <c r="L289" s="34"/>
      <c r="M289" s="168"/>
      <c r="N289" s="169"/>
      <c r="O289" s="54"/>
      <c r="P289" s="54"/>
      <c r="Q289" s="54"/>
      <c r="R289" s="54"/>
      <c r="S289" s="54"/>
      <c r="T289" s="55"/>
      <c r="U289" s="33"/>
      <c r="V289" s="33"/>
      <c r="W289" s="33"/>
      <c r="X289" s="33"/>
      <c r="Y289" s="33"/>
      <c r="Z289" s="33"/>
      <c r="AA289" s="33"/>
      <c r="AB289" s="33"/>
      <c r="AC289" s="33"/>
      <c r="AD289" s="33"/>
      <c r="AE289" s="33"/>
      <c r="AT289" s="18" t="s">
        <v>1231</v>
      </c>
      <c r="AU289" s="18" t="s">
        <v>158</v>
      </c>
    </row>
    <row r="290" spans="1:65" s="2" customFormat="1" ht="16.5" customHeight="1">
      <c r="A290" s="33"/>
      <c r="B290" s="152"/>
      <c r="C290" s="153" t="s">
        <v>727</v>
      </c>
      <c r="D290" s="153" t="s">
        <v>153</v>
      </c>
      <c r="E290" s="154" t="s">
        <v>1606</v>
      </c>
      <c r="F290" s="155" t="s">
        <v>1607</v>
      </c>
      <c r="G290" s="156" t="s">
        <v>1212</v>
      </c>
      <c r="H290" s="157">
        <v>20</v>
      </c>
      <c r="I290" s="158"/>
      <c r="J290" s="159">
        <f>ROUND(I290*H290,2)</f>
        <v>0</v>
      </c>
      <c r="K290" s="155" t="s">
        <v>3</v>
      </c>
      <c r="L290" s="34"/>
      <c r="M290" s="160" t="s">
        <v>3</v>
      </c>
      <c r="N290" s="161" t="s">
        <v>43</v>
      </c>
      <c r="O290" s="54"/>
      <c r="P290" s="162">
        <f>O290*H290</f>
        <v>0</v>
      </c>
      <c r="Q290" s="162">
        <v>0</v>
      </c>
      <c r="R290" s="162">
        <f>Q290*H290</f>
        <v>0</v>
      </c>
      <c r="S290" s="162">
        <v>0</v>
      </c>
      <c r="T290" s="163">
        <f>S290*H290</f>
        <v>0</v>
      </c>
      <c r="U290" s="33"/>
      <c r="V290" s="33"/>
      <c r="W290" s="33"/>
      <c r="X290" s="33"/>
      <c r="Y290" s="33"/>
      <c r="Z290" s="33"/>
      <c r="AA290" s="33"/>
      <c r="AB290" s="33"/>
      <c r="AC290" s="33"/>
      <c r="AD290" s="33"/>
      <c r="AE290" s="33"/>
      <c r="AR290" s="164" t="s">
        <v>158</v>
      </c>
      <c r="AT290" s="164" t="s">
        <v>153</v>
      </c>
      <c r="AU290" s="164" t="s">
        <v>158</v>
      </c>
      <c r="AY290" s="18" t="s">
        <v>150</v>
      </c>
      <c r="BE290" s="165">
        <f>IF(N290="základní",J290,0)</f>
        <v>0</v>
      </c>
      <c r="BF290" s="165">
        <f>IF(N290="snížená",J290,0)</f>
        <v>0</v>
      </c>
      <c r="BG290" s="165">
        <f>IF(N290="zákl. přenesená",J290,0)</f>
        <v>0</v>
      </c>
      <c r="BH290" s="165">
        <f>IF(N290="sníž. přenesená",J290,0)</f>
        <v>0</v>
      </c>
      <c r="BI290" s="165">
        <f>IF(N290="nulová",J290,0)</f>
        <v>0</v>
      </c>
      <c r="BJ290" s="18" t="s">
        <v>80</v>
      </c>
      <c r="BK290" s="165">
        <f>ROUND(I290*H290,2)</f>
        <v>0</v>
      </c>
      <c r="BL290" s="18" t="s">
        <v>158</v>
      </c>
      <c r="BM290" s="164" t="s">
        <v>1608</v>
      </c>
    </row>
    <row r="291" spans="1:65" s="2" customFormat="1" ht="19.5">
      <c r="A291" s="33"/>
      <c r="B291" s="34"/>
      <c r="C291" s="33"/>
      <c r="D291" s="166" t="s">
        <v>1231</v>
      </c>
      <c r="E291" s="33"/>
      <c r="F291" s="167" t="s">
        <v>1498</v>
      </c>
      <c r="G291" s="33"/>
      <c r="H291" s="33"/>
      <c r="I291" s="92"/>
      <c r="J291" s="33"/>
      <c r="K291" s="33"/>
      <c r="L291" s="34"/>
      <c r="M291" s="168"/>
      <c r="N291" s="169"/>
      <c r="O291" s="54"/>
      <c r="P291" s="54"/>
      <c r="Q291" s="54"/>
      <c r="R291" s="54"/>
      <c r="S291" s="54"/>
      <c r="T291" s="55"/>
      <c r="U291" s="33"/>
      <c r="V291" s="33"/>
      <c r="W291" s="33"/>
      <c r="X291" s="33"/>
      <c r="Y291" s="33"/>
      <c r="Z291" s="33"/>
      <c r="AA291" s="33"/>
      <c r="AB291" s="33"/>
      <c r="AC291" s="33"/>
      <c r="AD291" s="33"/>
      <c r="AE291" s="33"/>
      <c r="AT291" s="18" t="s">
        <v>1231</v>
      </c>
      <c r="AU291" s="18" t="s">
        <v>158</v>
      </c>
    </row>
    <row r="292" spans="1:65" s="2" customFormat="1" ht="16.5" customHeight="1">
      <c r="A292" s="33"/>
      <c r="B292" s="152"/>
      <c r="C292" s="153" t="s">
        <v>731</v>
      </c>
      <c r="D292" s="153" t="s">
        <v>153</v>
      </c>
      <c r="E292" s="154" t="s">
        <v>1609</v>
      </c>
      <c r="F292" s="155" t="s">
        <v>1610</v>
      </c>
      <c r="G292" s="156" t="s">
        <v>1440</v>
      </c>
      <c r="H292" s="157">
        <v>1</v>
      </c>
      <c r="I292" s="158"/>
      <c r="J292" s="159">
        <f>ROUND(I292*H292,2)</f>
        <v>0</v>
      </c>
      <c r="K292" s="155" t="s">
        <v>3</v>
      </c>
      <c r="L292" s="34"/>
      <c r="M292" s="160" t="s">
        <v>3</v>
      </c>
      <c r="N292" s="161" t="s">
        <v>43</v>
      </c>
      <c r="O292" s="54"/>
      <c r="P292" s="162">
        <f>O292*H292</f>
        <v>0</v>
      </c>
      <c r="Q292" s="162">
        <v>0</v>
      </c>
      <c r="R292" s="162">
        <f>Q292*H292</f>
        <v>0</v>
      </c>
      <c r="S292" s="162">
        <v>0</v>
      </c>
      <c r="T292" s="163">
        <f>S292*H292</f>
        <v>0</v>
      </c>
      <c r="U292" s="33"/>
      <c r="V292" s="33"/>
      <c r="W292" s="33"/>
      <c r="X292" s="33"/>
      <c r="Y292" s="33"/>
      <c r="Z292" s="33"/>
      <c r="AA292" s="33"/>
      <c r="AB292" s="33"/>
      <c r="AC292" s="33"/>
      <c r="AD292" s="33"/>
      <c r="AE292" s="33"/>
      <c r="AR292" s="164" t="s">
        <v>158</v>
      </c>
      <c r="AT292" s="164" t="s">
        <v>153</v>
      </c>
      <c r="AU292" s="164" t="s">
        <v>158</v>
      </c>
      <c r="AY292" s="18" t="s">
        <v>150</v>
      </c>
      <c r="BE292" s="165">
        <f>IF(N292="základní",J292,0)</f>
        <v>0</v>
      </c>
      <c r="BF292" s="165">
        <f>IF(N292="snížená",J292,0)</f>
        <v>0</v>
      </c>
      <c r="BG292" s="165">
        <f>IF(N292="zákl. přenesená",J292,0)</f>
        <v>0</v>
      </c>
      <c r="BH292" s="165">
        <f>IF(N292="sníž. přenesená",J292,0)</f>
        <v>0</v>
      </c>
      <c r="BI292" s="165">
        <f>IF(N292="nulová",J292,0)</f>
        <v>0</v>
      </c>
      <c r="BJ292" s="18" t="s">
        <v>80</v>
      </c>
      <c r="BK292" s="165">
        <f>ROUND(I292*H292,2)</f>
        <v>0</v>
      </c>
      <c r="BL292" s="18" t="s">
        <v>158</v>
      </c>
      <c r="BM292" s="164" t="s">
        <v>1611</v>
      </c>
    </row>
    <row r="293" spans="1:65" s="15" customFormat="1" ht="20.85" customHeight="1">
      <c r="B293" s="201"/>
      <c r="D293" s="202" t="s">
        <v>71</v>
      </c>
      <c r="E293" s="202" t="s">
        <v>1281</v>
      </c>
      <c r="F293" s="202" t="s">
        <v>1468</v>
      </c>
      <c r="I293" s="203"/>
      <c r="J293" s="204">
        <f>BK293</f>
        <v>0</v>
      </c>
      <c r="L293" s="201"/>
      <c r="M293" s="205"/>
      <c r="N293" s="206"/>
      <c r="O293" s="206"/>
      <c r="P293" s="207">
        <f>SUM(P294:P302)</f>
        <v>0</v>
      </c>
      <c r="Q293" s="206"/>
      <c r="R293" s="207">
        <f>SUM(R294:R302)</f>
        <v>0</v>
      </c>
      <c r="S293" s="206"/>
      <c r="T293" s="208">
        <f>SUM(T294:T302)</f>
        <v>0</v>
      </c>
      <c r="AR293" s="202" t="s">
        <v>80</v>
      </c>
      <c r="AT293" s="209" t="s">
        <v>71</v>
      </c>
      <c r="AU293" s="209" t="s">
        <v>151</v>
      </c>
      <c r="AY293" s="202" t="s">
        <v>150</v>
      </c>
      <c r="BK293" s="210">
        <f>SUM(BK294:BK302)</f>
        <v>0</v>
      </c>
    </row>
    <row r="294" spans="1:65" s="2" customFormat="1" ht="16.5" customHeight="1">
      <c r="A294" s="33"/>
      <c r="B294" s="152"/>
      <c r="C294" s="153" t="s">
        <v>736</v>
      </c>
      <c r="D294" s="153" t="s">
        <v>153</v>
      </c>
      <c r="E294" s="154" t="s">
        <v>1469</v>
      </c>
      <c r="F294" s="155" t="s">
        <v>1470</v>
      </c>
      <c r="G294" s="156" t="s">
        <v>216</v>
      </c>
      <c r="H294" s="157">
        <v>250</v>
      </c>
      <c r="I294" s="158"/>
      <c r="J294" s="159">
        <f t="shared" ref="J294:J301" si="30">ROUND(I294*H294,2)</f>
        <v>0</v>
      </c>
      <c r="K294" s="155" t="s">
        <v>3</v>
      </c>
      <c r="L294" s="34"/>
      <c r="M294" s="160" t="s">
        <v>3</v>
      </c>
      <c r="N294" s="161" t="s">
        <v>43</v>
      </c>
      <c r="O294" s="54"/>
      <c r="P294" s="162">
        <f t="shared" ref="P294:P301" si="31">O294*H294</f>
        <v>0</v>
      </c>
      <c r="Q294" s="162">
        <v>0</v>
      </c>
      <c r="R294" s="162">
        <f t="shared" ref="R294:R301" si="32">Q294*H294</f>
        <v>0</v>
      </c>
      <c r="S294" s="162">
        <v>0</v>
      </c>
      <c r="T294" s="163">
        <f t="shared" ref="T294:T301" si="33">S294*H294</f>
        <v>0</v>
      </c>
      <c r="U294" s="33"/>
      <c r="V294" s="33"/>
      <c r="W294" s="33"/>
      <c r="X294" s="33"/>
      <c r="Y294" s="33"/>
      <c r="Z294" s="33"/>
      <c r="AA294" s="33"/>
      <c r="AB294" s="33"/>
      <c r="AC294" s="33"/>
      <c r="AD294" s="33"/>
      <c r="AE294" s="33"/>
      <c r="AR294" s="164" t="s">
        <v>158</v>
      </c>
      <c r="AT294" s="164" t="s">
        <v>153</v>
      </c>
      <c r="AU294" s="164" t="s">
        <v>158</v>
      </c>
      <c r="AY294" s="18" t="s">
        <v>150</v>
      </c>
      <c r="BE294" s="165">
        <f t="shared" ref="BE294:BE301" si="34">IF(N294="základní",J294,0)</f>
        <v>0</v>
      </c>
      <c r="BF294" s="165">
        <f t="shared" ref="BF294:BF301" si="35">IF(N294="snížená",J294,0)</f>
        <v>0</v>
      </c>
      <c r="BG294" s="165">
        <f t="shared" ref="BG294:BG301" si="36">IF(N294="zákl. přenesená",J294,0)</f>
        <v>0</v>
      </c>
      <c r="BH294" s="165">
        <f t="shared" ref="BH294:BH301" si="37">IF(N294="sníž. přenesená",J294,0)</f>
        <v>0</v>
      </c>
      <c r="BI294" s="165">
        <f t="shared" ref="BI294:BI301" si="38">IF(N294="nulová",J294,0)</f>
        <v>0</v>
      </c>
      <c r="BJ294" s="18" t="s">
        <v>80</v>
      </c>
      <c r="BK294" s="165">
        <f t="shared" ref="BK294:BK301" si="39">ROUND(I294*H294,2)</f>
        <v>0</v>
      </c>
      <c r="BL294" s="18" t="s">
        <v>158</v>
      </c>
      <c r="BM294" s="164" t="s">
        <v>1612</v>
      </c>
    </row>
    <row r="295" spans="1:65" s="2" customFormat="1" ht="16.5" customHeight="1">
      <c r="A295" s="33"/>
      <c r="B295" s="152"/>
      <c r="C295" s="153" t="s">
        <v>741</v>
      </c>
      <c r="D295" s="153" t="s">
        <v>153</v>
      </c>
      <c r="E295" s="154" t="s">
        <v>1613</v>
      </c>
      <c r="F295" s="155" t="s">
        <v>1614</v>
      </c>
      <c r="G295" s="156" t="s">
        <v>216</v>
      </c>
      <c r="H295" s="157">
        <v>140</v>
      </c>
      <c r="I295" s="158"/>
      <c r="J295" s="159">
        <f t="shared" si="30"/>
        <v>0</v>
      </c>
      <c r="K295" s="155" t="s">
        <v>3</v>
      </c>
      <c r="L295" s="34"/>
      <c r="M295" s="160" t="s">
        <v>3</v>
      </c>
      <c r="N295" s="161" t="s">
        <v>43</v>
      </c>
      <c r="O295" s="54"/>
      <c r="P295" s="162">
        <f t="shared" si="31"/>
        <v>0</v>
      </c>
      <c r="Q295" s="162">
        <v>0</v>
      </c>
      <c r="R295" s="162">
        <f t="shared" si="32"/>
        <v>0</v>
      </c>
      <c r="S295" s="162">
        <v>0</v>
      </c>
      <c r="T295" s="163">
        <f t="shared" si="33"/>
        <v>0</v>
      </c>
      <c r="U295" s="33"/>
      <c r="V295" s="33"/>
      <c r="W295" s="33"/>
      <c r="X295" s="33"/>
      <c r="Y295" s="33"/>
      <c r="Z295" s="33"/>
      <c r="AA295" s="33"/>
      <c r="AB295" s="33"/>
      <c r="AC295" s="33"/>
      <c r="AD295" s="33"/>
      <c r="AE295" s="33"/>
      <c r="AR295" s="164" t="s">
        <v>158</v>
      </c>
      <c r="AT295" s="164" t="s">
        <v>153</v>
      </c>
      <c r="AU295" s="164" t="s">
        <v>158</v>
      </c>
      <c r="AY295" s="18" t="s">
        <v>150</v>
      </c>
      <c r="BE295" s="165">
        <f t="shared" si="34"/>
        <v>0</v>
      </c>
      <c r="BF295" s="165">
        <f t="shared" si="35"/>
        <v>0</v>
      </c>
      <c r="BG295" s="165">
        <f t="shared" si="36"/>
        <v>0</v>
      </c>
      <c r="BH295" s="165">
        <f t="shared" si="37"/>
        <v>0</v>
      </c>
      <c r="BI295" s="165">
        <f t="shared" si="38"/>
        <v>0</v>
      </c>
      <c r="BJ295" s="18" t="s">
        <v>80</v>
      </c>
      <c r="BK295" s="165">
        <f t="shared" si="39"/>
        <v>0</v>
      </c>
      <c r="BL295" s="18" t="s">
        <v>158</v>
      </c>
      <c r="BM295" s="164" t="s">
        <v>1615</v>
      </c>
    </row>
    <row r="296" spans="1:65" s="2" customFormat="1" ht="16.5" customHeight="1">
      <c r="A296" s="33"/>
      <c r="B296" s="152"/>
      <c r="C296" s="153" t="s">
        <v>745</v>
      </c>
      <c r="D296" s="153" t="s">
        <v>153</v>
      </c>
      <c r="E296" s="154" t="s">
        <v>1616</v>
      </c>
      <c r="F296" s="155" t="s">
        <v>1617</v>
      </c>
      <c r="G296" s="156" t="s">
        <v>216</v>
      </c>
      <c r="H296" s="157">
        <v>110</v>
      </c>
      <c r="I296" s="158"/>
      <c r="J296" s="159">
        <f t="shared" si="30"/>
        <v>0</v>
      </c>
      <c r="K296" s="155" t="s">
        <v>3</v>
      </c>
      <c r="L296" s="34"/>
      <c r="M296" s="160" t="s">
        <v>3</v>
      </c>
      <c r="N296" s="161" t="s">
        <v>43</v>
      </c>
      <c r="O296" s="54"/>
      <c r="P296" s="162">
        <f t="shared" si="31"/>
        <v>0</v>
      </c>
      <c r="Q296" s="162">
        <v>0</v>
      </c>
      <c r="R296" s="162">
        <f t="shared" si="32"/>
        <v>0</v>
      </c>
      <c r="S296" s="162">
        <v>0</v>
      </c>
      <c r="T296" s="163">
        <f t="shared" si="33"/>
        <v>0</v>
      </c>
      <c r="U296" s="33"/>
      <c r="V296" s="33"/>
      <c r="W296" s="33"/>
      <c r="X296" s="33"/>
      <c r="Y296" s="33"/>
      <c r="Z296" s="33"/>
      <c r="AA296" s="33"/>
      <c r="AB296" s="33"/>
      <c r="AC296" s="33"/>
      <c r="AD296" s="33"/>
      <c r="AE296" s="33"/>
      <c r="AR296" s="164" t="s">
        <v>158</v>
      </c>
      <c r="AT296" s="164" t="s">
        <v>153</v>
      </c>
      <c r="AU296" s="164" t="s">
        <v>158</v>
      </c>
      <c r="AY296" s="18" t="s">
        <v>150</v>
      </c>
      <c r="BE296" s="165">
        <f t="shared" si="34"/>
        <v>0</v>
      </c>
      <c r="BF296" s="165">
        <f t="shared" si="35"/>
        <v>0</v>
      </c>
      <c r="BG296" s="165">
        <f t="shared" si="36"/>
        <v>0</v>
      </c>
      <c r="BH296" s="165">
        <f t="shared" si="37"/>
        <v>0</v>
      </c>
      <c r="BI296" s="165">
        <f t="shared" si="38"/>
        <v>0</v>
      </c>
      <c r="BJ296" s="18" t="s">
        <v>80</v>
      </c>
      <c r="BK296" s="165">
        <f t="shared" si="39"/>
        <v>0</v>
      </c>
      <c r="BL296" s="18" t="s">
        <v>158</v>
      </c>
      <c r="BM296" s="164" t="s">
        <v>1618</v>
      </c>
    </row>
    <row r="297" spans="1:65" s="2" customFormat="1" ht="16.5" customHeight="1">
      <c r="A297" s="33"/>
      <c r="B297" s="152"/>
      <c r="C297" s="153" t="s">
        <v>749</v>
      </c>
      <c r="D297" s="153" t="s">
        <v>153</v>
      </c>
      <c r="E297" s="154" t="s">
        <v>1619</v>
      </c>
      <c r="F297" s="155" t="s">
        <v>1520</v>
      </c>
      <c r="G297" s="156" t="s">
        <v>216</v>
      </c>
      <c r="H297" s="157">
        <v>110</v>
      </c>
      <c r="I297" s="158"/>
      <c r="J297" s="159">
        <f t="shared" si="30"/>
        <v>0</v>
      </c>
      <c r="K297" s="155" t="s">
        <v>3</v>
      </c>
      <c r="L297" s="34"/>
      <c r="M297" s="160" t="s">
        <v>3</v>
      </c>
      <c r="N297" s="161" t="s">
        <v>43</v>
      </c>
      <c r="O297" s="54"/>
      <c r="P297" s="162">
        <f t="shared" si="31"/>
        <v>0</v>
      </c>
      <c r="Q297" s="162">
        <v>0</v>
      </c>
      <c r="R297" s="162">
        <f t="shared" si="32"/>
        <v>0</v>
      </c>
      <c r="S297" s="162">
        <v>0</v>
      </c>
      <c r="T297" s="163">
        <f t="shared" si="33"/>
        <v>0</v>
      </c>
      <c r="U297" s="33"/>
      <c r="V297" s="33"/>
      <c r="W297" s="33"/>
      <c r="X297" s="33"/>
      <c r="Y297" s="33"/>
      <c r="Z297" s="33"/>
      <c r="AA297" s="33"/>
      <c r="AB297" s="33"/>
      <c r="AC297" s="33"/>
      <c r="AD297" s="33"/>
      <c r="AE297" s="33"/>
      <c r="AR297" s="164" t="s">
        <v>158</v>
      </c>
      <c r="AT297" s="164" t="s">
        <v>153</v>
      </c>
      <c r="AU297" s="164" t="s">
        <v>158</v>
      </c>
      <c r="AY297" s="18" t="s">
        <v>150</v>
      </c>
      <c r="BE297" s="165">
        <f t="shared" si="34"/>
        <v>0</v>
      </c>
      <c r="BF297" s="165">
        <f t="shared" si="35"/>
        <v>0</v>
      </c>
      <c r="BG297" s="165">
        <f t="shared" si="36"/>
        <v>0</v>
      </c>
      <c r="BH297" s="165">
        <f t="shared" si="37"/>
        <v>0</v>
      </c>
      <c r="BI297" s="165">
        <f t="shared" si="38"/>
        <v>0</v>
      </c>
      <c r="BJ297" s="18" t="s">
        <v>80</v>
      </c>
      <c r="BK297" s="165">
        <f t="shared" si="39"/>
        <v>0</v>
      </c>
      <c r="BL297" s="18" t="s">
        <v>158</v>
      </c>
      <c r="BM297" s="164" t="s">
        <v>1620</v>
      </c>
    </row>
    <row r="298" spans="1:65" s="2" customFormat="1" ht="16.5" customHeight="1">
      <c r="A298" s="33"/>
      <c r="B298" s="152"/>
      <c r="C298" s="153" t="s">
        <v>753</v>
      </c>
      <c r="D298" s="153" t="s">
        <v>153</v>
      </c>
      <c r="E298" s="154" t="s">
        <v>1621</v>
      </c>
      <c r="F298" s="155" t="s">
        <v>1601</v>
      </c>
      <c r="G298" s="156" t="s">
        <v>1212</v>
      </c>
      <c r="H298" s="157">
        <v>33</v>
      </c>
      <c r="I298" s="158"/>
      <c r="J298" s="159">
        <f t="shared" si="30"/>
        <v>0</v>
      </c>
      <c r="K298" s="155" t="s">
        <v>3</v>
      </c>
      <c r="L298" s="34"/>
      <c r="M298" s="160" t="s">
        <v>3</v>
      </c>
      <c r="N298" s="161" t="s">
        <v>43</v>
      </c>
      <c r="O298" s="54"/>
      <c r="P298" s="162">
        <f t="shared" si="31"/>
        <v>0</v>
      </c>
      <c r="Q298" s="162">
        <v>0</v>
      </c>
      <c r="R298" s="162">
        <f t="shared" si="32"/>
        <v>0</v>
      </c>
      <c r="S298" s="162">
        <v>0</v>
      </c>
      <c r="T298" s="163">
        <f t="shared" si="33"/>
        <v>0</v>
      </c>
      <c r="U298" s="33"/>
      <c r="V298" s="33"/>
      <c r="W298" s="33"/>
      <c r="X298" s="33"/>
      <c r="Y298" s="33"/>
      <c r="Z298" s="33"/>
      <c r="AA298" s="33"/>
      <c r="AB298" s="33"/>
      <c r="AC298" s="33"/>
      <c r="AD298" s="33"/>
      <c r="AE298" s="33"/>
      <c r="AR298" s="164" t="s">
        <v>158</v>
      </c>
      <c r="AT298" s="164" t="s">
        <v>153</v>
      </c>
      <c r="AU298" s="164" t="s">
        <v>158</v>
      </c>
      <c r="AY298" s="18" t="s">
        <v>150</v>
      </c>
      <c r="BE298" s="165">
        <f t="shared" si="34"/>
        <v>0</v>
      </c>
      <c r="BF298" s="165">
        <f t="shared" si="35"/>
        <v>0</v>
      </c>
      <c r="BG298" s="165">
        <f t="shared" si="36"/>
        <v>0</v>
      </c>
      <c r="BH298" s="165">
        <f t="shared" si="37"/>
        <v>0</v>
      </c>
      <c r="BI298" s="165">
        <f t="shared" si="38"/>
        <v>0</v>
      </c>
      <c r="BJ298" s="18" t="s">
        <v>80</v>
      </c>
      <c r="BK298" s="165">
        <f t="shared" si="39"/>
        <v>0</v>
      </c>
      <c r="BL298" s="18" t="s">
        <v>158</v>
      </c>
      <c r="BM298" s="164" t="s">
        <v>1622</v>
      </c>
    </row>
    <row r="299" spans="1:65" s="2" customFormat="1" ht="16.5" customHeight="1">
      <c r="A299" s="33"/>
      <c r="B299" s="152"/>
      <c r="C299" s="153" t="s">
        <v>758</v>
      </c>
      <c r="D299" s="153" t="s">
        <v>153</v>
      </c>
      <c r="E299" s="154" t="s">
        <v>1623</v>
      </c>
      <c r="F299" s="155" t="s">
        <v>1624</v>
      </c>
      <c r="G299" s="156" t="s">
        <v>1212</v>
      </c>
      <c r="H299" s="157">
        <v>2</v>
      </c>
      <c r="I299" s="158"/>
      <c r="J299" s="159">
        <f t="shared" si="30"/>
        <v>0</v>
      </c>
      <c r="K299" s="155" t="s">
        <v>3</v>
      </c>
      <c r="L299" s="34"/>
      <c r="M299" s="160" t="s">
        <v>3</v>
      </c>
      <c r="N299" s="161" t="s">
        <v>43</v>
      </c>
      <c r="O299" s="54"/>
      <c r="P299" s="162">
        <f t="shared" si="31"/>
        <v>0</v>
      </c>
      <c r="Q299" s="162">
        <v>0</v>
      </c>
      <c r="R299" s="162">
        <f t="shared" si="32"/>
        <v>0</v>
      </c>
      <c r="S299" s="162">
        <v>0</v>
      </c>
      <c r="T299" s="163">
        <f t="shared" si="33"/>
        <v>0</v>
      </c>
      <c r="U299" s="33"/>
      <c r="V299" s="33"/>
      <c r="W299" s="33"/>
      <c r="X299" s="33"/>
      <c r="Y299" s="33"/>
      <c r="Z299" s="33"/>
      <c r="AA299" s="33"/>
      <c r="AB299" s="33"/>
      <c r="AC299" s="33"/>
      <c r="AD299" s="33"/>
      <c r="AE299" s="33"/>
      <c r="AR299" s="164" t="s">
        <v>158</v>
      </c>
      <c r="AT299" s="164" t="s">
        <v>153</v>
      </c>
      <c r="AU299" s="164" t="s">
        <v>158</v>
      </c>
      <c r="AY299" s="18" t="s">
        <v>150</v>
      </c>
      <c r="BE299" s="165">
        <f t="shared" si="34"/>
        <v>0</v>
      </c>
      <c r="BF299" s="165">
        <f t="shared" si="35"/>
        <v>0</v>
      </c>
      <c r="BG299" s="165">
        <f t="shared" si="36"/>
        <v>0</v>
      </c>
      <c r="BH299" s="165">
        <f t="shared" si="37"/>
        <v>0</v>
      </c>
      <c r="BI299" s="165">
        <f t="shared" si="38"/>
        <v>0</v>
      </c>
      <c r="BJ299" s="18" t="s">
        <v>80</v>
      </c>
      <c r="BK299" s="165">
        <f t="shared" si="39"/>
        <v>0</v>
      </c>
      <c r="BL299" s="18" t="s">
        <v>158</v>
      </c>
      <c r="BM299" s="164" t="s">
        <v>1625</v>
      </c>
    </row>
    <row r="300" spans="1:65" s="2" customFormat="1" ht="16.5" customHeight="1">
      <c r="A300" s="33"/>
      <c r="B300" s="152"/>
      <c r="C300" s="153" t="s">
        <v>762</v>
      </c>
      <c r="D300" s="153" t="s">
        <v>153</v>
      </c>
      <c r="E300" s="154" t="s">
        <v>1626</v>
      </c>
      <c r="F300" s="155" t="s">
        <v>1518</v>
      </c>
      <c r="G300" s="156" t="s">
        <v>1212</v>
      </c>
      <c r="H300" s="157">
        <v>20</v>
      </c>
      <c r="I300" s="158"/>
      <c r="J300" s="159">
        <f t="shared" si="30"/>
        <v>0</v>
      </c>
      <c r="K300" s="155" t="s">
        <v>3</v>
      </c>
      <c r="L300" s="34"/>
      <c r="M300" s="160" t="s">
        <v>3</v>
      </c>
      <c r="N300" s="161" t="s">
        <v>43</v>
      </c>
      <c r="O300" s="54"/>
      <c r="P300" s="162">
        <f t="shared" si="31"/>
        <v>0</v>
      </c>
      <c r="Q300" s="162">
        <v>0</v>
      </c>
      <c r="R300" s="162">
        <f t="shared" si="32"/>
        <v>0</v>
      </c>
      <c r="S300" s="162">
        <v>0</v>
      </c>
      <c r="T300" s="163">
        <f t="shared" si="33"/>
        <v>0</v>
      </c>
      <c r="U300" s="33"/>
      <c r="V300" s="33"/>
      <c r="W300" s="33"/>
      <c r="X300" s="33"/>
      <c r="Y300" s="33"/>
      <c r="Z300" s="33"/>
      <c r="AA300" s="33"/>
      <c r="AB300" s="33"/>
      <c r="AC300" s="33"/>
      <c r="AD300" s="33"/>
      <c r="AE300" s="33"/>
      <c r="AR300" s="164" t="s">
        <v>158</v>
      </c>
      <c r="AT300" s="164" t="s">
        <v>153</v>
      </c>
      <c r="AU300" s="164" t="s">
        <v>158</v>
      </c>
      <c r="AY300" s="18" t="s">
        <v>150</v>
      </c>
      <c r="BE300" s="165">
        <f t="shared" si="34"/>
        <v>0</v>
      </c>
      <c r="BF300" s="165">
        <f t="shared" si="35"/>
        <v>0</v>
      </c>
      <c r="BG300" s="165">
        <f t="shared" si="36"/>
        <v>0</v>
      </c>
      <c r="BH300" s="165">
        <f t="shared" si="37"/>
        <v>0</v>
      </c>
      <c r="BI300" s="165">
        <f t="shared" si="38"/>
        <v>0</v>
      </c>
      <c r="BJ300" s="18" t="s">
        <v>80</v>
      </c>
      <c r="BK300" s="165">
        <f t="shared" si="39"/>
        <v>0</v>
      </c>
      <c r="BL300" s="18" t="s">
        <v>158</v>
      </c>
      <c r="BM300" s="164" t="s">
        <v>1627</v>
      </c>
    </row>
    <row r="301" spans="1:65" s="2" customFormat="1" ht="16.5" customHeight="1">
      <c r="A301" s="33"/>
      <c r="B301" s="152"/>
      <c r="C301" s="153" t="s">
        <v>766</v>
      </c>
      <c r="D301" s="153" t="s">
        <v>153</v>
      </c>
      <c r="E301" s="154" t="s">
        <v>1628</v>
      </c>
      <c r="F301" s="155" t="s">
        <v>1478</v>
      </c>
      <c r="G301" s="156" t="s">
        <v>1629</v>
      </c>
      <c r="H301" s="157">
        <v>1</v>
      </c>
      <c r="I301" s="158"/>
      <c r="J301" s="159">
        <f t="shared" si="30"/>
        <v>0</v>
      </c>
      <c r="K301" s="155" t="s">
        <v>3</v>
      </c>
      <c r="L301" s="34"/>
      <c r="M301" s="160" t="s">
        <v>3</v>
      </c>
      <c r="N301" s="161" t="s">
        <v>43</v>
      </c>
      <c r="O301" s="54"/>
      <c r="P301" s="162">
        <f t="shared" si="31"/>
        <v>0</v>
      </c>
      <c r="Q301" s="162">
        <v>0</v>
      </c>
      <c r="R301" s="162">
        <f t="shared" si="32"/>
        <v>0</v>
      </c>
      <c r="S301" s="162">
        <v>0</v>
      </c>
      <c r="T301" s="163">
        <f t="shared" si="33"/>
        <v>0</v>
      </c>
      <c r="U301" s="33"/>
      <c r="V301" s="33"/>
      <c r="W301" s="33"/>
      <c r="X301" s="33"/>
      <c r="Y301" s="33"/>
      <c r="Z301" s="33"/>
      <c r="AA301" s="33"/>
      <c r="AB301" s="33"/>
      <c r="AC301" s="33"/>
      <c r="AD301" s="33"/>
      <c r="AE301" s="33"/>
      <c r="AR301" s="164" t="s">
        <v>158</v>
      </c>
      <c r="AT301" s="164" t="s">
        <v>153</v>
      </c>
      <c r="AU301" s="164" t="s">
        <v>158</v>
      </c>
      <c r="AY301" s="18" t="s">
        <v>150</v>
      </c>
      <c r="BE301" s="165">
        <f t="shared" si="34"/>
        <v>0</v>
      </c>
      <c r="BF301" s="165">
        <f t="shared" si="35"/>
        <v>0</v>
      </c>
      <c r="BG301" s="165">
        <f t="shared" si="36"/>
        <v>0</v>
      </c>
      <c r="BH301" s="165">
        <f t="shared" si="37"/>
        <v>0</v>
      </c>
      <c r="BI301" s="165">
        <f t="shared" si="38"/>
        <v>0</v>
      </c>
      <c r="BJ301" s="18" t="s">
        <v>80</v>
      </c>
      <c r="BK301" s="165">
        <f t="shared" si="39"/>
        <v>0</v>
      </c>
      <c r="BL301" s="18" t="s">
        <v>158</v>
      </c>
      <c r="BM301" s="164" t="s">
        <v>1630</v>
      </c>
    </row>
    <row r="302" spans="1:65" s="2" customFormat="1" ht="29.25">
      <c r="A302" s="33"/>
      <c r="B302" s="34"/>
      <c r="C302" s="33"/>
      <c r="D302" s="166" t="s">
        <v>1231</v>
      </c>
      <c r="E302" s="33"/>
      <c r="F302" s="167" t="s">
        <v>1505</v>
      </c>
      <c r="G302" s="33"/>
      <c r="H302" s="33"/>
      <c r="I302" s="92"/>
      <c r="J302" s="33"/>
      <c r="K302" s="33"/>
      <c r="L302" s="34"/>
      <c r="M302" s="168"/>
      <c r="N302" s="169"/>
      <c r="O302" s="54"/>
      <c r="P302" s="54"/>
      <c r="Q302" s="54"/>
      <c r="R302" s="54"/>
      <c r="S302" s="54"/>
      <c r="T302" s="55"/>
      <c r="U302" s="33"/>
      <c r="V302" s="33"/>
      <c r="W302" s="33"/>
      <c r="X302" s="33"/>
      <c r="Y302" s="33"/>
      <c r="Z302" s="33"/>
      <c r="AA302" s="33"/>
      <c r="AB302" s="33"/>
      <c r="AC302" s="33"/>
      <c r="AD302" s="33"/>
      <c r="AE302" s="33"/>
      <c r="AT302" s="18" t="s">
        <v>1231</v>
      </c>
      <c r="AU302" s="18" t="s">
        <v>158</v>
      </c>
    </row>
    <row r="303" spans="1:65" s="15" customFormat="1" ht="20.85" customHeight="1">
      <c r="B303" s="201"/>
      <c r="D303" s="202" t="s">
        <v>71</v>
      </c>
      <c r="E303" s="202" t="s">
        <v>1295</v>
      </c>
      <c r="F303" s="202" t="s">
        <v>1479</v>
      </c>
      <c r="I303" s="203"/>
      <c r="J303" s="204">
        <f>BK303</f>
        <v>0</v>
      </c>
      <c r="L303" s="201"/>
      <c r="M303" s="205"/>
      <c r="N303" s="206"/>
      <c r="O303" s="206"/>
      <c r="P303" s="207">
        <f>SUM(P304:P307)</f>
        <v>0</v>
      </c>
      <c r="Q303" s="206"/>
      <c r="R303" s="207">
        <f>SUM(R304:R307)</f>
        <v>0</v>
      </c>
      <c r="S303" s="206"/>
      <c r="T303" s="208">
        <f>SUM(T304:T307)</f>
        <v>0</v>
      </c>
      <c r="AR303" s="202" t="s">
        <v>80</v>
      </c>
      <c r="AT303" s="209" t="s">
        <v>71</v>
      </c>
      <c r="AU303" s="209" t="s">
        <v>151</v>
      </c>
      <c r="AY303" s="202" t="s">
        <v>150</v>
      </c>
      <c r="BK303" s="210">
        <f>SUM(BK304:BK307)</f>
        <v>0</v>
      </c>
    </row>
    <row r="304" spans="1:65" s="2" customFormat="1" ht="24" customHeight="1">
      <c r="A304" s="33"/>
      <c r="B304" s="152"/>
      <c r="C304" s="153" t="s">
        <v>772</v>
      </c>
      <c r="D304" s="153" t="s">
        <v>153</v>
      </c>
      <c r="E304" s="154" t="s">
        <v>1631</v>
      </c>
      <c r="F304" s="155" t="s">
        <v>1485</v>
      </c>
      <c r="G304" s="156" t="s">
        <v>1632</v>
      </c>
      <c r="H304" s="157">
        <v>1</v>
      </c>
      <c r="I304" s="158"/>
      <c r="J304" s="159">
        <f>ROUND(I304*H304,2)</f>
        <v>0</v>
      </c>
      <c r="K304" s="155" t="s">
        <v>3</v>
      </c>
      <c r="L304" s="34"/>
      <c r="M304" s="160" t="s">
        <v>3</v>
      </c>
      <c r="N304" s="161" t="s">
        <v>43</v>
      </c>
      <c r="O304" s="54"/>
      <c r="P304" s="162">
        <f>O304*H304</f>
        <v>0</v>
      </c>
      <c r="Q304" s="162">
        <v>0</v>
      </c>
      <c r="R304" s="162">
        <f>Q304*H304</f>
        <v>0</v>
      </c>
      <c r="S304" s="162">
        <v>0</v>
      </c>
      <c r="T304" s="163">
        <f>S304*H304</f>
        <v>0</v>
      </c>
      <c r="U304" s="33"/>
      <c r="V304" s="33"/>
      <c r="W304" s="33"/>
      <c r="X304" s="33"/>
      <c r="Y304" s="33"/>
      <c r="Z304" s="33"/>
      <c r="AA304" s="33"/>
      <c r="AB304" s="33"/>
      <c r="AC304" s="33"/>
      <c r="AD304" s="33"/>
      <c r="AE304" s="33"/>
      <c r="AR304" s="164" t="s">
        <v>158</v>
      </c>
      <c r="AT304" s="164" t="s">
        <v>153</v>
      </c>
      <c r="AU304" s="164" t="s">
        <v>158</v>
      </c>
      <c r="AY304" s="18" t="s">
        <v>150</v>
      </c>
      <c r="BE304" s="165">
        <f>IF(N304="základní",J304,0)</f>
        <v>0</v>
      </c>
      <c r="BF304" s="165">
        <f>IF(N304="snížená",J304,0)</f>
        <v>0</v>
      </c>
      <c r="BG304" s="165">
        <f>IF(N304="zákl. přenesená",J304,0)</f>
        <v>0</v>
      </c>
      <c r="BH304" s="165">
        <f>IF(N304="sníž. přenesená",J304,0)</f>
        <v>0</v>
      </c>
      <c r="BI304" s="165">
        <f>IF(N304="nulová",J304,0)</f>
        <v>0</v>
      </c>
      <c r="BJ304" s="18" t="s">
        <v>80</v>
      </c>
      <c r="BK304" s="165">
        <f>ROUND(I304*H304,2)</f>
        <v>0</v>
      </c>
      <c r="BL304" s="18" t="s">
        <v>158</v>
      </c>
      <c r="BM304" s="164" t="s">
        <v>1633</v>
      </c>
    </row>
    <row r="305" spans="1:65" s="2" customFormat="1" ht="16.5" customHeight="1">
      <c r="A305" s="33"/>
      <c r="B305" s="152"/>
      <c r="C305" s="153" t="s">
        <v>776</v>
      </c>
      <c r="D305" s="153" t="s">
        <v>153</v>
      </c>
      <c r="E305" s="154" t="s">
        <v>1634</v>
      </c>
      <c r="F305" s="155" t="s">
        <v>1635</v>
      </c>
      <c r="G305" s="156" t="s">
        <v>1111</v>
      </c>
      <c r="H305" s="157">
        <v>4</v>
      </c>
      <c r="I305" s="158"/>
      <c r="J305" s="159">
        <f>ROUND(I305*H305,2)</f>
        <v>0</v>
      </c>
      <c r="K305" s="155" t="s">
        <v>3</v>
      </c>
      <c r="L305" s="34"/>
      <c r="M305" s="160" t="s">
        <v>3</v>
      </c>
      <c r="N305" s="161" t="s">
        <v>43</v>
      </c>
      <c r="O305" s="54"/>
      <c r="P305" s="162">
        <f>O305*H305</f>
        <v>0</v>
      </c>
      <c r="Q305" s="162">
        <v>0</v>
      </c>
      <c r="R305" s="162">
        <f>Q305*H305</f>
        <v>0</v>
      </c>
      <c r="S305" s="162">
        <v>0</v>
      </c>
      <c r="T305" s="163">
        <f>S305*H305</f>
        <v>0</v>
      </c>
      <c r="U305" s="33"/>
      <c r="V305" s="33"/>
      <c r="W305" s="33"/>
      <c r="X305" s="33"/>
      <c r="Y305" s="33"/>
      <c r="Z305" s="33"/>
      <c r="AA305" s="33"/>
      <c r="AB305" s="33"/>
      <c r="AC305" s="33"/>
      <c r="AD305" s="33"/>
      <c r="AE305" s="33"/>
      <c r="AR305" s="164" t="s">
        <v>158</v>
      </c>
      <c r="AT305" s="164" t="s">
        <v>153</v>
      </c>
      <c r="AU305" s="164" t="s">
        <v>158</v>
      </c>
      <c r="AY305" s="18" t="s">
        <v>150</v>
      </c>
      <c r="BE305" s="165">
        <f>IF(N305="základní",J305,0)</f>
        <v>0</v>
      </c>
      <c r="BF305" s="165">
        <f>IF(N305="snížená",J305,0)</f>
        <v>0</v>
      </c>
      <c r="BG305" s="165">
        <f>IF(N305="zákl. přenesená",J305,0)</f>
        <v>0</v>
      </c>
      <c r="BH305" s="165">
        <f>IF(N305="sníž. přenesená",J305,0)</f>
        <v>0</v>
      </c>
      <c r="BI305" s="165">
        <f>IF(N305="nulová",J305,0)</f>
        <v>0</v>
      </c>
      <c r="BJ305" s="18" t="s">
        <v>80</v>
      </c>
      <c r="BK305" s="165">
        <f>ROUND(I305*H305,2)</f>
        <v>0</v>
      </c>
      <c r="BL305" s="18" t="s">
        <v>158</v>
      </c>
      <c r="BM305" s="164" t="s">
        <v>1636</v>
      </c>
    </row>
    <row r="306" spans="1:65" s="2" customFormat="1" ht="16.5" customHeight="1">
      <c r="A306" s="33"/>
      <c r="B306" s="152"/>
      <c r="C306" s="153" t="s">
        <v>781</v>
      </c>
      <c r="D306" s="153" t="s">
        <v>153</v>
      </c>
      <c r="E306" s="154" t="s">
        <v>1637</v>
      </c>
      <c r="F306" s="155" t="s">
        <v>1372</v>
      </c>
      <c r="G306" s="156" t="s">
        <v>1212</v>
      </c>
      <c r="H306" s="157">
        <v>1</v>
      </c>
      <c r="I306" s="158"/>
      <c r="J306" s="159">
        <f>ROUND(I306*H306,2)</f>
        <v>0</v>
      </c>
      <c r="K306" s="155" t="s">
        <v>3</v>
      </c>
      <c r="L306" s="34"/>
      <c r="M306" s="160" t="s">
        <v>3</v>
      </c>
      <c r="N306" s="161" t="s">
        <v>43</v>
      </c>
      <c r="O306" s="54"/>
      <c r="P306" s="162">
        <f>O306*H306</f>
        <v>0</v>
      </c>
      <c r="Q306" s="162">
        <v>0</v>
      </c>
      <c r="R306" s="162">
        <f>Q306*H306</f>
        <v>0</v>
      </c>
      <c r="S306" s="162">
        <v>0</v>
      </c>
      <c r="T306" s="163">
        <f>S306*H306</f>
        <v>0</v>
      </c>
      <c r="U306" s="33"/>
      <c r="V306" s="33"/>
      <c r="W306" s="33"/>
      <c r="X306" s="33"/>
      <c r="Y306" s="33"/>
      <c r="Z306" s="33"/>
      <c r="AA306" s="33"/>
      <c r="AB306" s="33"/>
      <c r="AC306" s="33"/>
      <c r="AD306" s="33"/>
      <c r="AE306" s="33"/>
      <c r="AR306" s="164" t="s">
        <v>158</v>
      </c>
      <c r="AT306" s="164" t="s">
        <v>153</v>
      </c>
      <c r="AU306" s="164" t="s">
        <v>158</v>
      </c>
      <c r="AY306" s="18" t="s">
        <v>150</v>
      </c>
      <c r="BE306" s="165">
        <f>IF(N306="základní",J306,0)</f>
        <v>0</v>
      </c>
      <c r="BF306" s="165">
        <f>IF(N306="snížená",J306,0)</f>
        <v>0</v>
      </c>
      <c r="BG306" s="165">
        <f>IF(N306="zákl. přenesená",J306,0)</f>
        <v>0</v>
      </c>
      <c r="BH306" s="165">
        <f>IF(N306="sníž. přenesená",J306,0)</f>
        <v>0</v>
      </c>
      <c r="BI306" s="165">
        <f>IF(N306="nulová",J306,0)</f>
        <v>0</v>
      </c>
      <c r="BJ306" s="18" t="s">
        <v>80</v>
      </c>
      <c r="BK306" s="165">
        <f>ROUND(I306*H306,2)</f>
        <v>0</v>
      </c>
      <c r="BL306" s="18" t="s">
        <v>158</v>
      </c>
      <c r="BM306" s="164" t="s">
        <v>1638</v>
      </c>
    </row>
    <row r="307" spans="1:65" s="2" customFormat="1" ht="16.5" customHeight="1">
      <c r="A307" s="33"/>
      <c r="B307" s="152"/>
      <c r="C307" s="153" t="s">
        <v>785</v>
      </c>
      <c r="D307" s="153" t="s">
        <v>153</v>
      </c>
      <c r="E307" s="154" t="s">
        <v>1639</v>
      </c>
      <c r="F307" s="155" t="s">
        <v>1533</v>
      </c>
      <c r="G307" s="156" t="s">
        <v>1640</v>
      </c>
      <c r="H307" s="157">
        <v>1</v>
      </c>
      <c r="I307" s="158"/>
      <c r="J307" s="159">
        <f>ROUND(I307*H307,2)</f>
        <v>0</v>
      </c>
      <c r="K307" s="155" t="s">
        <v>3</v>
      </c>
      <c r="L307" s="34"/>
      <c r="M307" s="160" t="s">
        <v>3</v>
      </c>
      <c r="N307" s="161" t="s">
        <v>43</v>
      </c>
      <c r="O307" s="54"/>
      <c r="P307" s="162">
        <f>O307*H307</f>
        <v>0</v>
      </c>
      <c r="Q307" s="162">
        <v>0</v>
      </c>
      <c r="R307" s="162">
        <f>Q307*H307</f>
        <v>0</v>
      </c>
      <c r="S307" s="162">
        <v>0</v>
      </c>
      <c r="T307" s="163">
        <f>S307*H307</f>
        <v>0</v>
      </c>
      <c r="U307" s="33"/>
      <c r="V307" s="33"/>
      <c r="W307" s="33"/>
      <c r="X307" s="33"/>
      <c r="Y307" s="33"/>
      <c r="Z307" s="33"/>
      <c r="AA307" s="33"/>
      <c r="AB307" s="33"/>
      <c r="AC307" s="33"/>
      <c r="AD307" s="33"/>
      <c r="AE307" s="33"/>
      <c r="AR307" s="164" t="s">
        <v>158</v>
      </c>
      <c r="AT307" s="164" t="s">
        <v>153</v>
      </c>
      <c r="AU307" s="164" t="s">
        <v>158</v>
      </c>
      <c r="AY307" s="18" t="s">
        <v>150</v>
      </c>
      <c r="BE307" s="165">
        <f>IF(N307="základní",J307,0)</f>
        <v>0</v>
      </c>
      <c r="BF307" s="165">
        <f>IF(N307="snížená",J307,0)</f>
        <v>0</v>
      </c>
      <c r="BG307" s="165">
        <f>IF(N307="zákl. přenesená",J307,0)</f>
        <v>0</v>
      </c>
      <c r="BH307" s="165">
        <f>IF(N307="sníž. přenesená",J307,0)</f>
        <v>0</v>
      </c>
      <c r="BI307" s="165">
        <f>IF(N307="nulová",J307,0)</f>
        <v>0</v>
      </c>
      <c r="BJ307" s="18" t="s">
        <v>80</v>
      </c>
      <c r="BK307" s="165">
        <f>ROUND(I307*H307,2)</f>
        <v>0</v>
      </c>
      <c r="BL307" s="18" t="s">
        <v>158</v>
      </c>
      <c r="BM307" s="164" t="s">
        <v>1641</v>
      </c>
    </row>
    <row r="308" spans="1:65" s="12" customFormat="1" ht="20.85" customHeight="1">
      <c r="B308" s="139"/>
      <c r="D308" s="140" t="s">
        <v>71</v>
      </c>
      <c r="E308" s="150" t="s">
        <v>1642</v>
      </c>
      <c r="F308" s="150" t="s">
        <v>1643</v>
      </c>
      <c r="I308" s="142"/>
      <c r="J308" s="151">
        <f>BK308</f>
        <v>0</v>
      </c>
      <c r="L308" s="139"/>
      <c r="M308" s="144"/>
      <c r="N308" s="145"/>
      <c r="O308" s="145"/>
      <c r="P308" s="146">
        <f>P309+P322+P330+P336+P341+P346+P350</f>
        <v>0</v>
      </c>
      <c r="Q308" s="145"/>
      <c r="R308" s="146">
        <f>R309+R322+R330+R336+R341+R346+R350</f>
        <v>0</v>
      </c>
      <c r="S308" s="145"/>
      <c r="T308" s="147">
        <f>T309+T322+T330+T336+T341+T346+T350</f>
        <v>0</v>
      </c>
      <c r="AR308" s="140" t="s">
        <v>82</v>
      </c>
      <c r="AT308" s="148" t="s">
        <v>71</v>
      </c>
      <c r="AU308" s="148" t="s">
        <v>82</v>
      </c>
      <c r="AY308" s="140" t="s">
        <v>150</v>
      </c>
      <c r="BK308" s="149">
        <f>BK309+BK322+BK330+BK336+BK341+BK346+BK350</f>
        <v>0</v>
      </c>
    </row>
    <row r="309" spans="1:65" s="15" customFormat="1" ht="20.85" customHeight="1">
      <c r="B309" s="201"/>
      <c r="D309" s="202" t="s">
        <v>71</v>
      </c>
      <c r="E309" s="202" t="s">
        <v>1208</v>
      </c>
      <c r="F309" s="202" t="s">
        <v>1412</v>
      </c>
      <c r="I309" s="203"/>
      <c r="J309" s="204">
        <f>BK309</f>
        <v>0</v>
      </c>
      <c r="L309" s="201"/>
      <c r="M309" s="205"/>
      <c r="N309" s="206"/>
      <c r="O309" s="206"/>
      <c r="P309" s="207">
        <f>SUM(P310:P321)</f>
        <v>0</v>
      </c>
      <c r="Q309" s="206"/>
      <c r="R309" s="207">
        <f>SUM(R310:R321)</f>
        <v>0</v>
      </c>
      <c r="S309" s="206"/>
      <c r="T309" s="208">
        <f>SUM(T310:T321)</f>
        <v>0</v>
      </c>
      <c r="AR309" s="202" t="s">
        <v>80</v>
      </c>
      <c r="AT309" s="209" t="s">
        <v>71</v>
      </c>
      <c r="AU309" s="209" t="s">
        <v>151</v>
      </c>
      <c r="AY309" s="202" t="s">
        <v>150</v>
      </c>
      <c r="BK309" s="210">
        <f>SUM(BK310:BK321)</f>
        <v>0</v>
      </c>
    </row>
    <row r="310" spans="1:65" s="2" customFormat="1" ht="16.5" customHeight="1">
      <c r="A310" s="33"/>
      <c r="B310" s="152"/>
      <c r="C310" s="153" t="s">
        <v>791</v>
      </c>
      <c r="D310" s="153" t="s">
        <v>153</v>
      </c>
      <c r="E310" s="154" t="s">
        <v>1644</v>
      </c>
      <c r="F310" s="155" t="s">
        <v>1645</v>
      </c>
      <c r="G310" s="156" t="s">
        <v>1212</v>
      </c>
      <c r="H310" s="157">
        <v>1</v>
      </c>
      <c r="I310" s="158"/>
      <c r="J310" s="159">
        <f>ROUND(I310*H310,2)</f>
        <v>0</v>
      </c>
      <c r="K310" s="155" t="s">
        <v>3</v>
      </c>
      <c r="L310" s="34"/>
      <c r="M310" s="160" t="s">
        <v>3</v>
      </c>
      <c r="N310" s="161" t="s">
        <v>43</v>
      </c>
      <c r="O310" s="54"/>
      <c r="P310" s="162">
        <f>O310*H310</f>
        <v>0</v>
      </c>
      <c r="Q310" s="162">
        <v>0</v>
      </c>
      <c r="R310" s="162">
        <f>Q310*H310</f>
        <v>0</v>
      </c>
      <c r="S310" s="162">
        <v>0</v>
      </c>
      <c r="T310" s="163">
        <f>S310*H310</f>
        <v>0</v>
      </c>
      <c r="U310" s="33"/>
      <c r="V310" s="33"/>
      <c r="W310" s="33"/>
      <c r="X310" s="33"/>
      <c r="Y310" s="33"/>
      <c r="Z310" s="33"/>
      <c r="AA310" s="33"/>
      <c r="AB310" s="33"/>
      <c r="AC310" s="33"/>
      <c r="AD310" s="33"/>
      <c r="AE310" s="33"/>
      <c r="AR310" s="164" t="s">
        <v>158</v>
      </c>
      <c r="AT310" s="164" t="s">
        <v>153</v>
      </c>
      <c r="AU310" s="164" t="s">
        <v>158</v>
      </c>
      <c r="AY310" s="18" t="s">
        <v>150</v>
      </c>
      <c r="BE310" s="165">
        <f>IF(N310="základní",J310,0)</f>
        <v>0</v>
      </c>
      <c r="BF310" s="165">
        <f>IF(N310="snížená",J310,0)</f>
        <v>0</v>
      </c>
      <c r="BG310" s="165">
        <f>IF(N310="zákl. přenesená",J310,0)</f>
        <v>0</v>
      </c>
      <c r="BH310" s="165">
        <f>IF(N310="sníž. přenesená",J310,0)</f>
        <v>0</v>
      </c>
      <c r="BI310" s="165">
        <f>IF(N310="nulová",J310,0)</f>
        <v>0</v>
      </c>
      <c r="BJ310" s="18" t="s">
        <v>80</v>
      </c>
      <c r="BK310" s="165">
        <f>ROUND(I310*H310,2)</f>
        <v>0</v>
      </c>
      <c r="BL310" s="18" t="s">
        <v>158</v>
      </c>
      <c r="BM310" s="164" t="s">
        <v>1646</v>
      </c>
    </row>
    <row r="311" spans="1:65" s="2" customFormat="1" ht="19.5">
      <c r="A311" s="33"/>
      <c r="B311" s="34"/>
      <c r="C311" s="33"/>
      <c r="D311" s="166" t="s">
        <v>1231</v>
      </c>
      <c r="E311" s="33"/>
      <c r="F311" s="167" t="s">
        <v>1647</v>
      </c>
      <c r="G311" s="33"/>
      <c r="H311" s="33"/>
      <c r="I311" s="92"/>
      <c r="J311" s="33"/>
      <c r="K311" s="33"/>
      <c r="L311" s="34"/>
      <c r="M311" s="168"/>
      <c r="N311" s="169"/>
      <c r="O311" s="54"/>
      <c r="P311" s="54"/>
      <c r="Q311" s="54"/>
      <c r="R311" s="54"/>
      <c r="S311" s="54"/>
      <c r="T311" s="55"/>
      <c r="U311" s="33"/>
      <c r="V311" s="33"/>
      <c r="W311" s="33"/>
      <c r="X311" s="33"/>
      <c r="Y311" s="33"/>
      <c r="Z311" s="33"/>
      <c r="AA311" s="33"/>
      <c r="AB311" s="33"/>
      <c r="AC311" s="33"/>
      <c r="AD311" s="33"/>
      <c r="AE311" s="33"/>
      <c r="AT311" s="18" t="s">
        <v>1231</v>
      </c>
      <c r="AU311" s="18" t="s">
        <v>158</v>
      </c>
    </row>
    <row r="312" spans="1:65" s="2" customFormat="1" ht="16.5" customHeight="1">
      <c r="A312" s="33"/>
      <c r="B312" s="152"/>
      <c r="C312" s="153" t="s">
        <v>796</v>
      </c>
      <c r="D312" s="153" t="s">
        <v>153</v>
      </c>
      <c r="E312" s="154" t="s">
        <v>1648</v>
      </c>
      <c r="F312" s="155" t="s">
        <v>1649</v>
      </c>
      <c r="G312" s="156" t="s">
        <v>1212</v>
      </c>
      <c r="H312" s="157">
        <v>1</v>
      </c>
      <c r="I312" s="158"/>
      <c r="J312" s="159">
        <f>ROUND(I312*H312,2)</f>
        <v>0</v>
      </c>
      <c r="K312" s="155" t="s">
        <v>3</v>
      </c>
      <c r="L312" s="34"/>
      <c r="M312" s="160" t="s">
        <v>3</v>
      </c>
      <c r="N312" s="161" t="s">
        <v>43</v>
      </c>
      <c r="O312" s="54"/>
      <c r="P312" s="162">
        <f>O312*H312</f>
        <v>0</v>
      </c>
      <c r="Q312" s="162">
        <v>0</v>
      </c>
      <c r="R312" s="162">
        <f>Q312*H312</f>
        <v>0</v>
      </c>
      <c r="S312" s="162">
        <v>0</v>
      </c>
      <c r="T312" s="163">
        <f>S312*H312</f>
        <v>0</v>
      </c>
      <c r="U312" s="33"/>
      <c r="V312" s="33"/>
      <c r="W312" s="33"/>
      <c r="X312" s="33"/>
      <c r="Y312" s="33"/>
      <c r="Z312" s="33"/>
      <c r="AA312" s="33"/>
      <c r="AB312" s="33"/>
      <c r="AC312" s="33"/>
      <c r="AD312" s="33"/>
      <c r="AE312" s="33"/>
      <c r="AR312" s="164" t="s">
        <v>158</v>
      </c>
      <c r="AT312" s="164" t="s">
        <v>153</v>
      </c>
      <c r="AU312" s="164" t="s">
        <v>158</v>
      </c>
      <c r="AY312" s="18" t="s">
        <v>150</v>
      </c>
      <c r="BE312" s="165">
        <f>IF(N312="základní",J312,0)</f>
        <v>0</v>
      </c>
      <c r="BF312" s="165">
        <f>IF(N312="snížená",J312,0)</f>
        <v>0</v>
      </c>
      <c r="BG312" s="165">
        <f>IF(N312="zákl. přenesená",J312,0)</f>
        <v>0</v>
      </c>
      <c r="BH312" s="165">
        <f>IF(N312="sníž. přenesená",J312,0)</f>
        <v>0</v>
      </c>
      <c r="BI312" s="165">
        <f>IF(N312="nulová",J312,0)</f>
        <v>0</v>
      </c>
      <c r="BJ312" s="18" t="s">
        <v>80</v>
      </c>
      <c r="BK312" s="165">
        <f>ROUND(I312*H312,2)</f>
        <v>0</v>
      </c>
      <c r="BL312" s="18" t="s">
        <v>158</v>
      </c>
      <c r="BM312" s="164" t="s">
        <v>1650</v>
      </c>
    </row>
    <row r="313" spans="1:65" s="2" customFormat="1" ht="19.5">
      <c r="A313" s="33"/>
      <c r="B313" s="34"/>
      <c r="C313" s="33"/>
      <c r="D313" s="166" t="s">
        <v>1231</v>
      </c>
      <c r="E313" s="33"/>
      <c r="F313" s="167" t="s">
        <v>1647</v>
      </c>
      <c r="G313" s="33"/>
      <c r="H313" s="33"/>
      <c r="I313" s="92"/>
      <c r="J313" s="33"/>
      <c r="K313" s="33"/>
      <c r="L313" s="34"/>
      <c r="M313" s="168"/>
      <c r="N313" s="169"/>
      <c r="O313" s="54"/>
      <c r="P313" s="54"/>
      <c r="Q313" s="54"/>
      <c r="R313" s="54"/>
      <c r="S313" s="54"/>
      <c r="T313" s="55"/>
      <c r="U313" s="33"/>
      <c r="V313" s="33"/>
      <c r="W313" s="33"/>
      <c r="X313" s="33"/>
      <c r="Y313" s="33"/>
      <c r="Z313" s="33"/>
      <c r="AA313" s="33"/>
      <c r="AB313" s="33"/>
      <c r="AC313" s="33"/>
      <c r="AD313" s="33"/>
      <c r="AE313" s="33"/>
      <c r="AT313" s="18" t="s">
        <v>1231</v>
      </c>
      <c r="AU313" s="18" t="s">
        <v>158</v>
      </c>
    </row>
    <row r="314" spans="1:65" s="2" customFormat="1" ht="16.5" customHeight="1">
      <c r="A314" s="33"/>
      <c r="B314" s="152"/>
      <c r="C314" s="153" t="s">
        <v>802</v>
      </c>
      <c r="D314" s="153" t="s">
        <v>153</v>
      </c>
      <c r="E314" s="154" t="s">
        <v>1651</v>
      </c>
      <c r="F314" s="155" t="s">
        <v>1652</v>
      </c>
      <c r="G314" s="156" t="s">
        <v>1212</v>
      </c>
      <c r="H314" s="157">
        <v>1</v>
      </c>
      <c r="I314" s="158"/>
      <c r="J314" s="159">
        <f>ROUND(I314*H314,2)</f>
        <v>0</v>
      </c>
      <c r="K314" s="155" t="s">
        <v>3</v>
      </c>
      <c r="L314" s="34"/>
      <c r="M314" s="160" t="s">
        <v>3</v>
      </c>
      <c r="N314" s="161" t="s">
        <v>43</v>
      </c>
      <c r="O314" s="54"/>
      <c r="P314" s="162">
        <f>O314*H314</f>
        <v>0</v>
      </c>
      <c r="Q314" s="162">
        <v>0</v>
      </c>
      <c r="R314" s="162">
        <f>Q314*H314</f>
        <v>0</v>
      </c>
      <c r="S314" s="162">
        <v>0</v>
      </c>
      <c r="T314" s="163">
        <f>S314*H314</f>
        <v>0</v>
      </c>
      <c r="U314" s="33"/>
      <c r="V314" s="33"/>
      <c r="W314" s="33"/>
      <c r="X314" s="33"/>
      <c r="Y314" s="33"/>
      <c r="Z314" s="33"/>
      <c r="AA314" s="33"/>
      <c r="AB314" s="33"/>
      <c r="AC314" s="33"/>
      <c r="AD314" s="33"/>
      <c r="AE314" s="33"/>
      <c r="AR314" s="164" t="s">
        <v>158</v>
      </c>
      <c r="AT314" s="164" t="s">
        <v>153</v>
      </c>
      <c r="AU314" s="164" t="s">
        <v>158</v>
      </c>
      <c r="AY314" s="18" t="s">
        <v>150</v>
      </c>
      <c r="BE314" s="165">
        <f>IF(N314="základní",J314,0)</f>
        <v>0</v>
      </c>
      <c r="BF314" s="165">
        <f>IF(N314="snížená",J314,0)</f>
        <v>0</v>
      </c>
      <c r="BG314" s="165">
        <f>IF(N314="zákl. přenesená",J314,0)</f>
        <v>0</v>
      </c>
      <c r="BH314" s="165">
        <f>IF(N314="sníž. přenesená",J314,0)</f>
        <v>0</v>
      </c>
      <c r="BI314" s="165">
        <f>IF(N314="nulová",J314,0)</f>
        <v>0</v>
      </c>
      <c r="BJ314" s="18" t="s">
        <v>80</v>
      </c>
      <c r="BK314" s="165">
        <f>ROUND(I314*H314,2)</f>
        <v>0</v>
      </c>
      <c r="BL314" s="18" t="s">
        <v>158</v>
      </c>
      <c r="BM314" s="164" t="s">
        <v>1653</v>
      </c>
    </row>
    <row r="315" spans="1:65" s="2" customFormat="1" ht="19.5">
      <c r="A315" s="33"/>
      <c r="B315" s="34"/>
      <c r="C315" s="33"/>
      <c r="D315" s="166" t="s">
        <v>1231</v>
      </c>
      <c r="E315" s="33"/>
      <c r="F315" s="167" t="s">
        <v>1647</v>
      </c>
      <c r="G315" s="33"/>
      <c r="H315" s="33"/>
      <c r="I315" s="92"/>
      <c r="J315" s="33"/>
      <c r="K315" s="33"/>
      <c r="L315" s="34"/>
      <c r="M315" s="168"/>
      <c r="N315" s="169"/>
      <c r="O315" s="54"/>
      <c r="P315" s="54"/>
      <c r="Q315" s="54"/>
      <c r="R315" s="54"/>
      <c r="S315" s="54"/>
      <c r="T315" s="55"/>
      <c r="U315" s="33"/>
      <c r="V315" s="33"/>
      <c r="W315" s="33"/>
      <c r="X315" s="33"/>
      <c r="Y315" s="33"/>
      <c r="Z315" s="33"/>
      <c r="AA315" s="33"/>
      <c r="AB315" s="33"/>
      <c r="AC315" s="33"/>
      <c r="AD315" s="33"/>
      <c r="AE315" s="33"/>
      <c r="AT315" s="18" t="s">
        <v>1231</v>
      </c>
      <c r="AU315" s="18" t="s">
        <v>158</v>
      </c>
    </row>
    <row r="316" spans="1:65" s="2" customFormat="1" ht="16.5" customHeight="1">
      <c r="A316" s="33"/>
      <c r="B316" s="152"/>
      <c r="C316" s="153" t="s">
        <v>806</v>
      </c>
      <c r="D316" s="153" t="s">
        <v>153</v>
      </c>
      <c r="E316" s="154" t="s">
        <v>1654</v>
      </c>
      <c r="F316" s="155" t="s">
        <v>1655</v>
      </c>
      <c r="G316" s="156" t="s">
        <v>1212</v>
      </c>
      <c r="H316" s="157">
        <v>0</v>
      </c>
      <c r="I316" s="158"/>
      <c r="J316" s="159">
        <f>ROUND(I316*H316,2)</f>
        <v>0</v>
      </c>
      <c r="K316" s="155" t="s">
        <v>3</v>
      </c>
      <c r="L316" s="34"/>
      <c r="M316" s="160" t="s">
        <v>3</v>
      </c>
      <c r="N316" s="161" t="s">
        <v>43</v>
      </c>
      <c r="O316" s="54"/>
      <c r="P316" s="162">
        <f>O316*H316</f>
        <v>0</v>
      </c>
      <c r="Q316" s="162">
        <v>0</v>
      </c>
      <c r="R316" s="162">
        <f>Q316*H316</f>
        <v>0</v>
      </c>
      <c r="S316" s="162">
        <v>0</v>
      </c>
      <c r="T316" s="163">
        <f>S316*H316</f>
        <v>0</v>
      </c>
      <c r="U316" s="33"/>
      <c r="V316" s="33"/>
      <c r="W316" s="33"/>
      <c r="X316" s="33"/>
      <c r="Y316" s="33"/>
      <c r="Z316" s="33"/>
      <c r="AA316" s="33"/>
      <c r="AB316" s="33"/>
      <c r="AC316" s="33"/>
      <c r="AD316" s="33"/>
      <c r="AE316" s="33"/>
      <c r="AR316" s="164" t="s">
        <v>158</v>
      </c>
      <c r="AT316" s="164" t="s">
        <v>153</v>
      </c>
      <c r="AU316" s="164" t="s">
        <v>158</v>
      </c>
      <c r="AY316" s="18" t="s">
        <v>150</v>
      </c>
      <c r="BE316" s="165">
        <f>IF(N316="základní",J316,0)</f>
        <v>0</v>
      </c>
      <c r="BF316" s="165">
        <f>IF(N316="snížená",J316,0)</f>
        <v>0</v>
      </c>
      <c r="BG316" s="165">
        <f>IF(N316="zákl. přenesená",J316,0)</f>
        <v>0</v>
      </c>
      <c r="BH316" s="165">
        <f>IF(N316="sníž. přenesená",J316,0)</f>
        <v>0</v>
      </c>
      <c r="BI316" s="165">
        <f>IF(N316="nulová",J316,0)</f>
        <v>0</v>
      </c>
      <c r="BJ316" s="18" t="s">
        <v>80</v>
      </c>
      <c r="BK316" s="165">
        <f>ROUND(I316*H316,2)</f>
        <v>0</v>
      </c>
      <c r="BL316" s="18" t="s">
        <v>158</v>
      </c>
      <c r="BM316" s="164" t="s">
        <v>1656</v>
      </c>
    </row>
    <row r="317" spans="1:65" s="2" customFormat="1" ht="19.5">
      <c r="A317" s="33"/>
      <c r="B317" s="34"/>
      <c r="C317" s="33"/>
      <c r="D317" s="166" t="s">
        <v>1231</v>
      </c>
      <c r="E317" s="33"/>
      <c r="F317" s="167" t="s">
        <v>1647</v>
      </c>
      <c r="G317" s="33"/>
      <c r="H317" s="33"/>
      <c r="I317" s="92"/>
      <c r="J317" s="33"/>
      <c r="K317" s="33"/>
      <c r="L317" s="34"/>
      <c r="M317" s="168"/>
      <c r="N317" s="169"/>
      <c r="O317" s="54"/>
      <c r="P317" s="54"/>
      <c r="Q317" s="54"/>
      <c r="R317" s="54"/>
      <c r="S317" s="54"/>
      <c r="T317" s="55"/>
      <c r="U317" s="33"/>
      <c r="V317" s="33"/>
      <c r="W317" s="33"/>
      <c r="X317" s="33"/>
      <c r="Y317" s="33"/>
      <c r="Z317" s="33"/>
      <c r="AA317" s="33"/>
      <c r="AB317" s="33"/>
      <c r="AC317" s="33"/>
      <c r="AD317" s="33"/>
      <c r="AE317" s="33"/>
      <c r="AT317" s="18" t="s">
        <v>1231</v>
      </c>
      <c r="AU317" s="18" t="s">
        <v>158</v>
      </c>
    </row>
    <row r="318" spans="1:65" s="2" customFormat="1" ht="16.5" customHeight="1">
      <c r="A318" s="33"/>
      <c r="B318" s="152"/>
      <c r="C318" s="153" t="s">
        <v>811</v>
      </c>
      <c r="D318" s="153" t="s">
        <v>153</v>
      </c>
      <c r="E318" s="154" t="s">
        <v>1657</v>
      </c>
      <c r="F318" s="155" t="s">
        <v>1658</v>
      </c>
      <c r="G318" s="156" t="s">
        <v>1212</v>
      </c>
      <c r="H318" s="157">
        <v>0</v>
      </c>
      <c r="I318" s="158"/>
      <c r="J318" s="159">
        <f>ROUND(I318*H318,2)</f>
        <v>0</v>
      </c>
      <c r="K318" s="155" t="s">
        <v>3</v>
      </c>
      <c r="L318" s="34"/>
      <c r="M318" s="160" t="s">
        <v>3</v>
      </c>
      <c r="N318" s="161" t="s">
        <v>43</v>
      </c>
      <c r="O318" s="54"/>
      <c r="P318" s="162">
        <f>O318*H318</f>
        <v>0</v>
      </c>
      <c r="Q318" s="162">
        <v>0</v>
      </c>
      <c r="R318" s="162">
        <f>Q318*H318</f>
        <v>0</v>
      </c>
      <c r="S318" s="162">
        <v>0</v>
      </c>
      <c r="T318" s="163">
        <f>S318*H318</f>
        <v>0</v>
      </c>
      <c r="U318" s="33"/>
      <c r="V318" s="33"/>
      <c r="W318" s="33"/>
      <c r="X318" s="33"/>
      <c r="Y318" s="33"/>
      <c r="Z318" s="33"/>
      <c r="AA318" s="33"/>
      <c r="AB318" s="33"/>
      <c r="AC318" s="33"/>
      <c r="AD318" s="33"/>
      <c r="AE318" s="33"/>
      <c r="AR318" s="164" t="s">
        <v>158</v>
      </c>
      <c r="AT318" s="164" t="s">
        <v>153</v>
      </c>
      <c r="AU318" s="164" t="s">
        <v>158</v>
      </c>
      <c r="AY318" s="18" t="s">
        <v>150</v>
      </c>
      <c r="BE318" s="165">
        <f>IF(N318="základní",J318,0)</f>
        <v>0</v>
      </c>
      <c r="BF318" s="165">
        <f>IF(N318="snížená",J318,0)</f>
        <v>0</v>
      </c>
      <c r="BG318" s="165">
        <f>IF(N318="zákl. přenesená",J318,0)</f>
        <v>0</v>
      </c>
      <c r="BH318" s="165">
        <f>IF(N318="sníž. přenesená",J318,0)</f>
        <v>0</v>
      </c>
      <c r="BI318" s="165">
        <f>IF(N318="nulová",J318,0)</f>
        <v>0</v>
      </c>
      <c r="BJ318" s="18" t="s">
        <v>80</v>
      </c>
      <c r="BK318" s="165">
        <f>ROUND(I318*H318,2)</f>
        <v>0</v>
      </c>
      <c r="BL318" s="18" t="s">
        <v>158</v>
      </c>
      <c r="BM318" s="164" t="s">
        <v>1659</v>
      </c>
    </row>
    <row r="319" spans="1:65" s="2" customFormat="1" ht="19.5">
      <c r="A319" s="33"/>
      <c r="B319" s="34"/>
      <c r="C319" s="33"/>
      <c r="D319" s="166" t="s">
        <v>1231</v>
      </c>
      <c r="E319" s="33"/>
      <c r="F319" s="167" t="s">
        <v>1647</v>
      </c>
      <c r="G319" s="33"/>
      <c r="H319" s="33"/>
      <c r="I319" s="92"/>
      <c r="J319" s="33"/>
      <c r="K319" s="33"/>
      <c r="L319" s="34"/>
      <c r="M319" s="168"/>
      <c r="N319" s="169"/>
      <c r="O319" s="54"/>
      <c r="P319" s="54"/>
      <c r="Q319" s="54"/>
      <c r="R319" s="54"/>
      <c r="S319" s="54"/>
      <c r="T319" s="55"/>
      <c r="U319" s="33"/>
      <c r="V319" s="33"/>
      <c r="W319" s="33"/>
      <c r="X319" s="33"/>
      <c r="Y319" s="33"/>
      <c r="Z319" s="33"/>
      <c r="AA319" s="33"/>
      <c r="AB319" s="33"/>
      <c r="AC319" s="33"/>
      <c r="AD319" s="33"/>
      <c r="AE319" s="33"/>
      <c r="AT319" s="18" t="s">
        <v>1231</v>
      </c>
      <c r="AU319" s="18" t="s">
        <v>158</v>
      </c>
    </row>
    <row r="320" spans="1:65" s="2" customFormat="1" ht="16.5" customHeight="1">
      <c r="A320" s="33"/>
      <c r="B320" s="152"/>
      <c r="C320" s="153" t="s">
        <v>816</v>
      </c>
      <c r="D320" s="153" t="s">
        <v>153</v>
      </c>
      <c r="E320" s="154" t="s">
        <v>1660</v>
      </c>
      <c r="F320" s="155" t="s">
        <v>1565</v>
      </c>
      <c r="G320" s="156" t="s">
        <v>1440</v>
      </c>
      <c r="H320" s="157">
        <v>1</v>
      </c>
      <c r="I320" s="158"/>
      <c r="J320" s="159">
        <f>ROUND(I320*H320,2)</f>
        <v>0</v>
      </c>
      <c r="K320" s="155" t="s">
        <v>3</v>
      </c>
      <c r="L320" s="34"/>
      <c r="M320" s="160" t="s">
        <v>3</v>
      </c>
      <c r="N320" s="161" t="s">
        <v>43</v>
      </c>
      <c r="O320" s="54"/>
      <c r="P320" s="162">
        <f>O320*H320</f>
        <v>0</v>
      </c>
      <c r="Q320" s="162">
        <v>0</v>
      </c>
      <c r="R320" s="162">
        <f>Q320*H320</f>
        <v>0</v>
      </c>
      <c r="S320" s="162">
        <v>0</v>
      </c>
      <c r="T320" s="163">
        <f>S320*H320</f>
        <v>0</v>
      </c>
      <c r="U320" s="33"/>
      <c r="V320" s="33"/>
      <c r="W320" s="33"/>
      <c r="X320" s="33"/>
      <c r="Y320" s="33"/>
      <c r="Z320" s="33"/>
      <c r="AA320" s="33"/>
      <c r="AB320" s="33"/>
      <c r="AC320" s="33"/>
      <c r="AD320" s="33"/>
      <c r="AE320" s="33"/>
      <c r="AR320" s="164" t="s">
        <v>158</v>
      </c>
      <c r="AT320" s="164" t="s">
        <v>153</v>
      </c>
      <c r="AU320" s="164" t="s">
        <v>158</v>
      </c>
      <c r="AY320" s="18" t="s">
        <v>150</v>
      </c>
      <c r="BE320" s="165">
        <f>IF(N320="základní",J320,0)</f>
        <v>0</v>
      </c>
      <c r="BF320" s="165">
        <f>IF(N320="snížená",J320,0)</f>
        <v>0</v>
      </c>
      <c r="BG320" s="165">
        <f>IF(N320="zákl. přenesená",J320,0)</f>
        <v>0</v>
      </c>
      <c r="BH320" s="165">
        <f>IF(N320="sníž. přenesená",J320,0)</f>
        <v>0</v>
      </c>
      <c r="BI320" s="165">
        <f>IF(N320="nulová",J320,0)</f>
        <v>0</v>
      </c>
      <c r="BJ320" s="18" t="s">
        <v>80</v>
      </c>
      <c r="BK320" s="165">
        <f>ROUND(I320*H320,2)</f>
        <v>0</v>
      </c>
      <c r="BL320" s="18" t="s">
        <v>158</v>
      </c>
      <c r="BM320" s="164" t="s">
        <v>1661</v>
      </c>
    </row>
    <row r="321" spans="1:65" s="2" customFormat="1" ht="19.5">
      <c r="A321" s="33"/>
      <c r="B321" s="34"/>
      <c r="C321" s="33"/>
      <c r="D321" s="166" t="s">
        <v>1231</v>
      </c>
      <c r="E321" s="33"/>
      <c r="F321" s="167" t="s">
        <v>1662</v>
      </c>
      <c r="G321" s="33"/>
      <c r="H321" s="33"/>
      <c r="I321" s="92"/>
      <c r="J321" s="33"/>
      <c r="K321" s="33"/>
      <c r="L321" s="34"/>
      <c r="M321" s="168"/>
      <c r="N321" s="169"/>
      <c r="O321" s="54"/>
      <c r="P321" s="54"/>
      <c r="Q321" s="54"/>
      <c r="R321" s="54"/>
      <c r="S321" s="54"/>
      <c r="T321" s="55"/>
      <c r="U321" s="33"/>
      <c r="V321" s="33"/>
      <c r="W321" s="33"/>
      <c r="X321" s="33"/>
      <c r="Y321" s="33"/>
      <c r="Z321" s="33"/>
      <c r="AA321" s="33"/>
      <c r="AB321" s="33"/>
      <c r="AC321" s="33"/>
      <c r="AD321" s="33"/>
      <c r="AE321" s="33"/>
      <c r="AT321" s="18" t="s">
        <v>1231</v>
      </c>
      <c r="AU321" s="18" t="s">
        <v>158</v>
      </c>
    </row>
    <row r="322" spans="1:65" s="15" customFormat="1" ht="20.85" customHeight="1">
      <c r="B322" s="201"/>
      <c r="D322" s="202" t="s">
        <v>71</v>
      </c>
      <c r="E322" s="202" t="s">
        <v>1341</v>
      </c>
      <c r="F322" s="202" t="s">
        <v>1663</v>
      </c>
      <c r="I322" s="203"/>
      <c r="J322" s="204">
        <f>BK322</f>
        <v>0</v>
      </c>
      <c r="L322" s="201"/>
      <c r="M322" s="205"/>
      <c r="N322" s="206"/>
      <c r="O322" s="206"/>
      <c r="P322" s="207">
        <f>SUM(P323:P329)</f>
        <v>0</v>
      </c>
      <c r="Q322" s="206"/>
      <c r="R322" s="207">
        <f>SUM(R323:R329)</f>
        <v>0</v>
      </c>
      <c r="S322" s="206"/>
      <c r="T322" s="208">
        <f>SUM(T323:T329)</f>
        <v>0</v>
      </c>
      <c r="AR322" s="202" t="s">
        <v>80</v>
      </c>
      <c r="AT322" s="209" t="s">
        <v>71</v>
      </c>
      <c r="AU322" s="209" t="s">
        <v>151</v>
      </c>
      <c r="AY322" s="202" t="s">
        <v>150</v>
      </c>
      <c r="BK322" s="210">
        <f>SUM(BK323:BK329)</f>
        <v>0</v>
      </c>
    </row>
    <row r="323" spans="1:65" s="2" customFormat="1" ht="16.5" customHeight="1">
      <c r="A323" s="33"/>
      <c r="B323" s="152"/>
      <c r="C323" s="153" t="s">
        <v>821</v>
      </c>
      <c r="D323" s="153" t="s">
        <v>153</v>
      </c>
      <c r="E323" s="154" t="s">
        <v>1664</v>
      </c>
      <c r="F323" s="155" t="s">
        <v>1665</v>
      </c>
      <c r="G323" s="156" t="s">
        <v>1212</v>
      </c>
      <c r="H323" s="157">
        <v>1</v>
      </c>
      <c r="I323" s="158"/>
      <c r="J323" s="159">
        <f t="shared" ref="J323:J328" si="40">ROUND(I323*H323,2)</f>
        <v>0</v>
      </c>
      <c r="K323" s="155" t="s">
        <v>3</v>
      </c>
      <c r="L323" s="34"/>
      <c r="M323" s="160" t="s">
        <v>3</v>
      </c>
      <c r="N323" s="161" t="s">
        <v>43</v>
      </c>
      <c r="O323" s="54"/>
      <c r="P323" s="162">
        <f t="shared" ref="P323:P328" si="41">O323*H323</f>
        <v>0</v>
      </c>
      <c r="Q323" s="162">
        <v>0</v>
      </c>
      <c r="R323" s="162">
        <f t="shared" ref="R323:R328" si="42">Q323*H323</f>
        <v>0</v>
      </c>
      <c r="S323" s="162">
        <v>0</v>
      </c>
      <c r="T323" s="163">
        <f t="shared" ref="T323:T328" si="43">S323*H323</f>
        <v>0</v>
      </c>
      <c r="U323" s="33"/>
      <c r="V323" s="33"/>
      <c r="W323" s="33"/>
      <c r="X323" s="33"/>
      <c r="Y323" s="33"/>
      <c r="Z323" s="33"/>
      <c r="AA323" s="33"/>
      <c r="AB323" s="33"/>
      <c r="AC323" s="33"/>
      <c r="AD323" s="33"/>
      <c r="AE323" s="33"/>
      <c r="AR323" s="164" t="s">
        <v>158</v>
      </c>
      <c r="AT323" s="164" t="s">
        <v>153</v>
      </c>
      <c r="AU323" s="164" t="s">
        <v>158</v>
      </c>
      <c r="AY323" s="18" t="s">
        <v>150</v>
      </c>
      <c r="BE323" s="165">
        <f t="shared" ref="BE323:BE328" si="44">IF(N323="základní",J323,0)</f>
        <v>0</v>
      </c>
      <c r="BF323" s="165">
        <f t="shared" ref="BF323:BF328" si="45">IF(N323="snížená",J323,0)</f>
        <v>0</v>
      </c>
      <c r="BG323" s="165">
        <f t="shared" ref="BG323:BG328" si="46">IF(N323="zákl. přenesená",J323,0)</f>
        <v>0</v>
      </c>
      <c r="BH323" s="165">
        <f t="shared" ref="BH323:BH328" si="47">IF(N323="sníž. přenesená",J323,0)</f>
        <v>0</v>
      </c>
      <c r="BI323" s="165">
        <f t="shared" ref="BI323:BI328" si="48">IF(N323="nulová",J323,0)</f>
        <v>0</v>
      </c>
      <c r="BJ323" s="18" t="s">
        <v>80</v>
      </c>
      <c r="BK323" s="165">
        <f t="shared" ref="BK323:BK328" si="49">ROUND(I323*H323,2)</f>
        <v>0</v>
      </c>
      <c r="BL323" s="18" t="s">
        <v>158</v>
      </c>
      <c r="BM323" s="164" t="s">
        <v>1666</v>
      </c>
    </row>
    <row r="324" spans="1:65" s="2" customFormat="1" ht="16.5" customHeight="1">
      <c r="A324" s="33"/>
      <c r="B324" s="152"/>
      <c r="C324" s="153" t="s">
        <v>825</v>
      </c>
      <c r="D324" s="153" t="s">
        <v>153</v>
      </c>
      <c r="E324" s="154" t="s">
        <v>1667</v>
      </c>
      <c r="F324" s="155" t="s">
        <v>1668</v>
      </c>
      <c r="G324" s="156" t="s">
        <v>1212</v>
      </c>
      <c r="H324" s="157">
        <v>1</v>
      </c>
      <c r="I324" s="158"/>
      <c r="J324" s="159">
        <f t="shared" si="40"/>
        <v>0</v>
      </c>
      <c r="K324" s="155" t="s">
        <v>3</v>
      </c>
      <c r="L324" s="34"/>
      <c r="M324" s="160" t="s">
        <v>3</v>
      </c>
      <c r="N324" s="161" t="s">
        <v>43</v>
      </c>
      <c r="O324" s="54"/>
      <c r="P324" s="162">
        <f t="shared" si="41"/>
        <v>0</v>
      </c>
      <c r="Q324" s="162">
        <v>0</v>
      </c>
      <c r="R324" s="162">
        <f t="shared" si="42"/>
        <v>0</v>
      </c>
      <c r="S324" s="162">
        <v>0</v>
      </c>
      <c r="T324" s="163">
        <f t="shared" si="43"/>
        <v>0</v>
      </c>
      <c r="U324" s="33"/>
      <c r="V324" s="33"/>
      <c r="W324" s="33"/>
      <c r="X324" s="33"/>
      <c r="Y324" s="33"/>
      <c r="Z324" s="33"/>
      <c r="AA324" s="33"/>
      <c r="AB324" s="33"/>
      <c r="AC324" s="33"/>
      <c r="AD324" s="33"/>
      <c r="AE324" s="33"/>
      <c r="AR324" s="164" t="s">
        <v>158</v>
      </c>
      <c r="AT324" s="164" t="s">
        <v>153</v>
      </c>
      <c r="AU324" s="164" t="s">
        <v>158</v>
      </c>
      <c r="AY324" s="18" t="s">
        <v>150</v>
      </c>
      <c r="BE324" s="165">
        <f t="shared" si="44"/>
        <v>0</v>
      </c>
      <c r="BF324" s="165">
        <f t="shared" si="45"/>
        <v>0</v>
      </c>
      <c r="BG324" s="165">
        <f t="shared" si="46"/>
        <v>0</v>
      </c>
      <c r="BH324" s="165">
        <f t="shared" si="47"/>
        <v>0</v>
      </c>
      <c r="BI324" s="165">
        <f t="shared" si="48"/>
        <v>0</v>
      </c>
      <c r="BJ324" s="18" t="s">
        <v>80</v>
      </c>
      <c r="BK324" s="165">
        <f t="shared" si="49"/>
        <v>0</v>
      </c>
      <c r="BL324" s="18" t="s">
        <v>158</v>
      </c>
      <c r="BM324" s="164" t="s">
        <v>1669</v>
      </c>
    </row>
    <row r="325" spans="1:65" s="2" customFormat="1" ht="16.5" customHeight="1">
      <c r="A325" s="33"/>
      <c r="B325" s="152"/>
      <c r="C325" s="153" t="s">
        <v>830</v>
      </c>
      <c r="D325" s="153" t="s">
        <v>153</v>
      </c>
      <c r="E325" s="154" t="s">
        <v>1670</v>
      </c>
      <c r="F325" s="155" t="s">
        <v>1671</v>
      </c>
      <c r="G325" s="156" t="s">
        <v>1212</v>
      </c>
      <c r="H325" s="157">
        <v>2</v>
      </c>
      <c r="I325" s="158"/>
      <c r="J325" s="159">
        <f t="shared" si="40"/>
        <v>0</v>
      </c>
      <c r="K325" s="155" t="s">
        <v>3</v>
      </c>
      <c r="L325" s="34"/>
      <c r="M325" s="160" t="s">
        <v>3</v>
      </c>
      <c r="N325" s="161" t="s">
        <v>43</v>
      </c>
      <c r="O325" s="54"/>
      <c r="P325" s="162">
        <f t="shared" si="41"/>
        <v>0</v>
      </c>
      <c r="Q325" s="162">
        <v>0</v>
      </c>
      <c r="R325" s="162">
        <f t="shared" si="42"/>
        <v>0</v>
      </c>
      <c r="S325" s="162">
        <v>0</v>
      </c>
      <c r="T325" s="163">
        <f t="shared" si="43"/>
        <v>0</v>
      </c>
      <c r="U325" s="33"/>
      <c r="V325" s="33"/>
      <c r="W325" s="33"/>
      <c r="X325" s="33"/>
      <c r="Y325" s="33"/>
      <c r="Z325" s="33"/>
      <c r="AA325" s="33"/>
      <c r="AB325" s="33"/>
      <c r="AC325" s="33"/>
      <c r="AD325" s="33"/>
      <c r="AE325" s="33"/>
      <c r="AR325" s="164" t="s">
        <v>158</v>
      </c>
      <c r="AT325" s="164" t="s">
        <v>153</v>
      </c>
      <c r="AU325" s="164" t="s">
        <v>158</v>
      </c>
      <c r="AY325" s="18" t="s">
        <v>150</v>
      </c>
      <c r="BE325" s="165">
        <f t="shared" si="44"/>
        <v>0</v>
      </c>
      <c r="BF325" s="165">
        <f t="shared" si="45"/>
        <v>0</v>
      </c>
      <c r="BG325" s="165">
        <f t="shared" si="46"/>
        <v>0</v>
      </c>
      <c r="BH325" s="165">
        <f t="shared" si="47"/>
        <v>0</v>
      </c>
      <c r="BI325" s="165">
        <f t="shared" si="48"/>
        <v>0</v>
      </c>
      <c r="BJ325" s="18" t="s">
        <v>80</v>
      </c>
      <c r="BK325" s="165">
        <f t="shared" si="49"/>
        <v>0</v>
      </c>
      <c r="BL325" s="18" t="s">
        <v>158</v>
      </c>
      <c r="BM325" s="164" t="s">
        <v>1672</v>
      </c>
    </row>
    <row r="326" spans="1:65" s="2" customFormat="1" ht="16.5" customHeight="1">
      <c r="A326" s="33"/>
      <c r="B326" s="152"/>
      <c r="C326" s="153" t="s">
        <v>835</v>
      </c>
      <c r="D326" s="153" t="s">
        <v>153</v>
      </c>
      <c r="E326" s="154" t="s">
        <v>1673</v>
      </c>
      <c r="F326" s="155" t="s">
        <v>1674</v>
      </c>
      <c r="G326" s="156" t="s">
        <v>1212</v>
      </c>
      <c r="H326" s="157">
        <v>2</v>
      </c>
      <c r="I326" s="158"/>
      <c r="J326" s="159">
        <f t="shared" si="40"/>
        <v>0</v>
      </c>
      <c r="K326" s="155" t="s">
        <v>3</v>
      </c>
      <c r="L326" s="34"/>
      <c r="M326" s="160" t="s">
        <v>3</v>
      </c>
      <c r="N326" s="161" t="s">
        <v>43</v>
      </c>
      <c r="O326" s="54"/>
      <c r="P326" s="162">
        <f t="shared" si="41"/>
        <v>0</v>
      </c>
      <c r="Q326" s="162">
        <v>0</v>
      </c>
      <c r="R326" s="162">
        <f t="shared" si="42"/>
        <v>0</v>
      </c>
      <c r="S326" s="162">
        <v>0</v>
      </c>
      <c r="T326" s="163">
        <f t="shared" si="43"/>
        <v>0</v>
      </c>
      <c r="U326" s="33"/>
      <c r="V326" s="33"/>
      <c r="W326" s="33"/>
      <c r="X326" s="33"/>
      <c r="Y326" s="33"/>
      <c r="Z326" s="33"/>
      <c r="AA326" s="33"/>
      <c r="AB326" s="33"/>
      <c r="AC326" s="33"/>
      <c r="AD326" s="33"/>
      <c r="AE326" s="33"/>
      <c r="AR326" s="164" t="s">
        <v>158</v>
      </c>
      <c r="AT326" s="164" t="s">
        <v>153</v>
      </c>
      <c r="AU326" s="164" t="s">
        <v>158</v>
      </c>
      <c r="AY326" s="18" t="s">
        <v>150</v>
      </c>
      <c r="BE326" s="165">
        <f t="shared" si="44"/>
        <v>0</v>
      </c>
      <c r="BF326" s="165">
        <f t="shared" si="45"/>
        <v>0</v>
      </c>
      <c r="BG326" s="165">
        <f t="shared" si="46"/>
        <v>0</v>
      </c>
      <c r="BH326" s="165">
        <f t="shared" si="47"/>
        <v>0</v>
      </c>
      <c r="BI326" s="165">
        <f t="shared" si="48"/>
        <v>0</v>
      </c>
      <c r="BJ326" s="18" t="s">
        <v>80</v>
      </c>
      <c r="BK326" s="165">
        <f t="shared" si="49"/>
        <v>0</v>
      </c>
      <c r="BL326" s="18" t="s">
        <v>158</v>
      </c>
      <c r="BM326" s="164" t="s">
        <v>1675</v>
      </c>
    </row>
    <row r="327" spans="1:65" s="2" customFormat="1" ht="16.5" customHeight="1">
      <c r="A327" s="33"/>
      <c r="B327" s="152"/>
      <c r="C327" s="153" t="s">
        <v>841</v>
      </c>
      <c r="D327" s="153" t="s">
        <v>153</v>
      </c>
      <c r="E327" s="154" t="s">
        <v>1676</v>
      </c>
      <c r="F327" s="155" t="s">
        <v>1677</v>
      </c>
      <c r="G327" s="156" t="s">
        <v>1440</v>
      </c>
      <c r="H327" s="157">
        <v>1</v>
      </c>
      <c r="I327" s="158"/>
      <c r="J327" s="159">
        <f t="shared" si="40"/>
        <v>0</v>
      </c>
      <c r="K327" s="155" t="s">
        <v>3</v>
      </c>
      <c r="L327" s="34"/>
      <c r="M327" s="160" t="s">
        <v>3</v>
      </c>
      <c r="N327" s="161" t="s">
        <v>43</v>
      </c>
      <c r="O327" s="54"/>
      <c r="P327" s="162">
        <f t="shared" si="41"/>
        <v>0</v>
      </c>
      <c r="Q327" s="162">
        <v>0</v>
      </c>
      <c r="R327" s="162">
        <f t="shared" si="42"/>
        <v>0</v>
      </c>
      <c r="S327" s="162">
        <v>0</v>
      </c>
      <c r="T327" s="163">
        <f t="shared" si="43"/>
        <v>0</v>
      </c>
      <c r="U327" s="33"/>
      <c r="V327" s="33"/>
      <c r="W327" s="33"/>
      <c r="X327" s="33"/>
      <c r="Y327" s="33"/>
      <c r="Z327" s="33"/>
      <c r="AA327" s="33"/>
      <c r="AB327" s="33"/>
      <c r="AC327" s="33"/>
      <c r="AD327" s="33"/>
      <c r="AE327" s="33"/>
      <c r="AR327" s="164" t="s">
        <v>158</v>
      </c>
      <c r="AT327" s="164" t="s">
        <v>153</v>
      </c>
      <c r="AU327" s="164" t="s">
        <v>158</v>
      </c>
      <c r="AY327" s="18" t="s">
        <v>150</v>
      </c>
      <c r="BE327" s="165">
        <f t="shared" si="44"/>
        <v>0</v>
      </c>
      <c r="BF327" s="165">
        <f t="shared" si="45"/>
        <v>0</v>
      </c>
      <c r="BG327" s="165">
        <f t="shared" si="46"/>
        <v>0</v>
      </c>
      <c r="BH327" s="165">
        <f t="shared" si="47"/>
        <v>0</v>
      </c>
      <c r="BI327" s="165">
        <f t="shared" si="48"/>
        <v>0</v>
      </c>
      <c r="BJ327" s="18" t="s">
        <v>80</v>
      </c>
      <c r="BK327" s="165">
        <f t="shared" si="49"/>
        <v>0</v>
      </c>
      <c r="BL327" s="18" t="s">
        <v>158</v>
      </c>
      <c r="BM327" s="164" t="s">
        <v>1678</v>
      </c>
    </row>
    <row r="328" spans="1:65" s="2" customFormat="1" ht="16.5" customHeight="1">
      <c r="A328" s="33"/>
      <c r="B328" s="152"/>
      <c r="C328" s="153" t="s">
        <v>849</v>
      </c>
      <c r="D328" s="153" t="s">
        <v>153</v>
      </c>
      <c r="E328" s="154" t="s">
        <v>1679</v>
      </c>
      <c r="F328" s="155" t="s">
        <v>1680</v>
      </c>
      <c r="G328" s="156" t="s">
        <v>1212</v>
      </c>
      <c r="H328" s="157">
        <v>5</v>
      </c>
      <c r="I328" s="158"/>
      <c r="J328" s="159">
        <f t="shared" si="40"/>
        <v>0</v>
      </c>
      <c r="K328" s="155" t="s">
        <v>3</v>
      </c>
      <c r="L328" s="34"/>
      <c r="M328" s="160" t="s">
        <v>3</v>
      </c>
      <c r="N328" s="161" t="s">
        <v>43</v>
      </c>
      <c r="O328" s="54"/>
      <c r="P328" s="162">
        <f t="shared" si="41"/>
        <v>0</v>
      </c>
      <c r="Q328" s="162">
        <v>0</v>
      </c>
      <c r="R328" s="162">
        <f t="shared" si="42"/>
        <v>0</v>
      </c>
      <c r="S328" s="162">
        <v>0</v>
      </c>
      <c r="T328" s="163">
        <f t="shared" si="43"/>
        <v>0</v>
      </c>
      <c r="U328" s="33"/>
      <c r="V328" s="33"/>
      <c r="W328" s="33"/>
      <c r="X328" s="33"/>
      <c r="Y328" s="33"/>
      <c r="Z328" s="33"/>
      <c r="AA328" s="33"/>
      <c r="AB328" s="33"/>
      <c r="AC328" s="33"/>
      <c r="AD328" s="33"/>
      <c r="AE328" s="33"/>
      <c r="AR328" s="164" t="s">
        <v>158</v>
      </c>
      <c r="AT328" s="164" t="s">
        <v>153</v>
      </c>
      <c r="AU328" s="164" t="s">
        <v>158</v>
      </c>
      <c r="AY328" s="18" t="s">
        <v>150</v>
      </c>
      <c r="BE328" s="165">
        <f t="shared" si="44"/>
        <v>0</v>
      </c>
      <c r="BF328" s="165">
        <f t="shared" si="45"/>
        <v>0</v>
      </c>
      <c r="BG328" s="165">
        <f t="shared" si="46"/>
        <v>0</v>
      </c>
      <c r="BH328" s="165">
        <f t="shared" si="47"/>
        <v>0</v>
      </c>
      <c r="BI328" s="165">
        <f t="shared" si="48"/>
        <v>0</v>
      </c>
      <c r="BJ328" s="18" t="s">
        <v>80</v>
      </c>
      <c r="BK328" s="165">
        <f t="shared" si="49"/>
        <v>0</v>
      </c>
      <c r="BL328" s="18" t="s">
        <v>158</v>
      </c>
      <c r="BM328" s="164" t="s">
        <v>1681</v>
      </c>
    </row>
    <row r="329" spans="1:65" s="2" customFormat="1" ht="29.25">
      <c r="A329" s="33"/>
      <c r="B329" s="34"/>
      <c r="C329" s="33"/>
      <c r="D329" s="166" t="s">
        <v>1231</v>
      </c>
      <c r="E329" s="33"/>
      <c r="F329" s="167" t="s">
        <v>1505</v>
      </c>
      <c r="G329" s="33"/>
      <c r="H329" s="33"/>
      <c r="I329" s="92"/>
      <c r="J329" s="33"/>
      <c r="K329" s="33"/>
      <c r="L329" s="34"/>
      <c r="M329" s="168"/>
      <c r="N329" s="169"/>
      <c r="O329" s="54"/>
      <c r="P329" s="54"/>
      <c r="Q329" s="54"/>
      <c r="R329" s="54"/>
      <c r="S329" s="54"/>
      <c r="T329" s="55"/>
      <c r="U329" s="33"/>
      <c r="V329" s="33"/>
      <c r="W329" s="33"/>
      <c r="X329" s="33"/>
      <c r="Y329" s="33"/>
      <c r="Z329" s="33"/>
      <c r="AA329" s="33"/>
      <c r="AB329" s="33"/>
      <c r="AC329" s="33"/>
      <c r="AD329" s="33"/>
      <c r="AE329" s="33"/>
      <c r="AT329" s="18" t="s">
        <v>1231</v>
      </c>
      <c r="AU329" s="18" t="s">
        <v>158</v>
      </c>
    </row>
    <row r="330" spans="1:65" s="15" customFormat="1" ht="20.85" customHeight="1">
      <c r="B330" s="201"/>
      <c r="D330" s="202" t="s">
        <v>71</v>
      </c>
      <c r="E330" s="202" t="s">
        <v>1682</v>
      </c>
      <c r="F330" s="202" t="s">
        <v>1683</v>
      </c>
      <c r="I330" s="203"/>
      <c r="J330" s="204">
        <f>BK330</f>
        <v>0</v>
      </c>
      <c r="L330" s="201"/>
      <c r="M330" s="205"/>
      <c r="N330" s="206"/>
      <c r="O330" s="206"/>
      <c r="P330" s="207">
        <f>SUM(P331:P335)</f>
        <v>0</v>
      </c>
      <c r="Q330" s="206"/>
      <c r="R330" s="207">
        <f>SUM(R331:R335)</f>
        <v>0</v>
      </c>
      <c r="S330" s="206"/>
      <c r="T330" s="208">
        <f>SUM(T331:T335)</f>
        <v>0</v>
      </c>
      <c r="AR330" s="202" t="s">
        <v>80</v>
      </c>
      <c r="AT330" s="209" t="s">
        <v>71</v>
      </c>
      <c r="AU330" s="209" t="s">
        <v>151</v>
      </c>
      <c r="AY330" s="202" t="s">
        <v>150</v>
      </c>
      <c r="BK330" s="210">
        <f>SUM(BK331:BK335)</f>
        <v>0</v>
      </c>
    </row>
    <row r="331" spans="1:65" s="2" customFormat="1" ht="16.5" customHeight="1">
      <c r="A331" s="33"/>
      <c r="B331" s="152"/>
      <c r="C331" s="153" t="s">
        <v>853</v>
      </c>
      <c r="D331" s="153" t="s">
        <v>153</v>
      </c>
      <c r="E331" s="154" t="s">
        <v>1684</v>
      </c>
      <c r="F331" s="155" t="s">
        <v>1685</v>
      </c>
      <c r="G331" s="156" t="s">
        <v>216</v>
      </c>
      <c r="H331" s="157">
        <v>35</v>
      </c>
      <c r="I331" s="158"/>
      <c r="J331" s="159">
        <f>ROUND(I331*H331,2)</f>
        <v>0</v>
      </c>
      <c r="K331" s="155" t="s">
        <v>3</v>
      </c>
      <c r="L331" s="34"/>
      <c r="M331" s="160" t="s">
        <v>3</v>
      </c>
      <c r="N331" s="161" t="s">
        <v>43</v>
      </c>
      <c r="O331" s="54"/>
      <c r="P331" s="162">
        <f>O331*H331</f>
        <v>0</v>
      </c>
      <c r="Q331" s="162">
        <v>0</v>
      </c>
      <c r="R331" s="162">
        <f>Q331*H331</f>
        <v>0</v>
      </c>
      <c r="S331" s="162">
        <v>0</v>
      </c>
      <c r="T331" s="163">
        <f>S331*H331</f>
        <v>0</v>
      </c>
      <c r="U331" s="33"/>
      <c r="V331" s="33"/>
      <c r="W331" s="33"/>
      <c r="X331" s="33"/>
      <c r="Y331" s="33"/>
      <c r="Z331" s="33"/>
      <c r="AA331" s="33"/>
      <c r="AB331" s="33"/>
      <c r="AC331" s="33"/>
      <c r="AD331" s="33"/>
      <c r="AE331" s="33"/>
      <c r="AR331" s="164" t="s">
        <v>158</v>
      </c>
      <c r="AT331" s="164" t="s">
        <v>153</v>
      </c>
      <c r="AU331" s="164" t="s">
        <v>158</v>
      </c>
      <c r="AY331" s="18" t="s">
        <v>150</v>
      </c>
      <c r="BE331" s="165">
        <f>IF(N331="základní",J331,0)</f>
        <v>0</v>
      </c>
      <c r="BF331" s="165">
        <f>IF(N331="snížená",J331,0)</f>
        <v>0</v>
      </c>
      <c r="BG331" s="165">
        <f>IF(N331="zákl. přenesená",J331,0)</f>
        <v>0</v>
      </c>
      <c r="BH331" s="165">
        <f>IF(N331="sníž. přenesená",J331,0)</f>
        <v>0</v>
      </c>
      <c r="BI331" s="165">
        <f>IF(N331="nulová",J331,0)</f>
        <v>0</v>
      </c>
      <c r="BJ331" s="18" t="s">
        <v>80</v>
      </c>
      <c r="BK331" s="165">
        <f>ROUND(I331*H331,2)</f>
        <v>0</v>
      </c>
      <c r="BL331" s="18" t="s">
        <v>158</v>
      </c>
      <c r="BM331" s="164" t="s">
        <v>1686</v>
      </c>
    </row>
    <row r="332" spans="1:65" s="2" customFormat="1" ht="19.5">
      <c r="A332" s="33"/>
      <c r="B332" s="34"/>
      <c r="C332" s="33"/>
      <c r="D332" s="166" t="s">
        <v>1231</v>
      </c>
      <c r="E332" s="33"/>
      <c r="F332" s="167" t="s">
        <v>1647</v>
      </c>
      <c r="G332" s="33"/>
      <c r="H332" s="33"/>
      <c r="I332" s="92"/>
      <c r="J332" s="33"/>
      <c r="K332" s="33"/>
      <c r="L332" s="34"/>
      <c r="M332" s="168"/>
      <c r="N332" s="169"/>
      <c r="O332" s="54"/>
      <c r="P332" s="54"/>
      <c r="Q332" s="54"/>
      <c r="R332" s="54"/>
      <c r="S332" s="54"/>
      <c r="T332" s="55"/>
      <c r="U332" s="33"/>
      <c r="V332" s="33"/>
      <c r="W332" s="33"/>
      <c r="X332" s="33"/>
      <c r="Y332" s="33"/>
      <c r="Z332" s="33"/>
      <c r="AA332" s="33"/>
      <c r="AB332" s="33"/>
      <c r="AC332" s="33"/>
      <c r="AD332" s="33"/>
      <c r="AE332" s="33"/>
      <c r="AT332" s="18" t="s">
        <v>1231</v>
      </c>
      <c r="AU332" s="18" t="s">
        <v>158</v>
      </c>
    </row>
    <row r="333" spans="1:65" s="2" customFormat="1" ht="16.5" customHeight="1">
      <c r="A333" s="33"/>
      <c r="B333" s="152"/>
      <c r="C333" s="153" t="s">
        <v>857</v>
      </c>
      <c r="D333" s="153" t="s">
        <v>153</v>
      </c>
      <c r="E333" s="154" t="s">
        <v>1687</v>
      </c>
      <c r="F333" s="155" t="s">
        <v>1688</v>
      </c>
      <c r="G333" s="156" t="s">
        <v>216</v>
      </c>
      <c r="H333" s="157">
        <v>35</v>
      </c>
      <c r="I333" s="158"/>
      <c r="J333" s="159">
        <f>ROUND(I333*H333,2)</f>
        <v>0</v>
      </c>
      <c r="K333" s="155" t="s">
        <v>3</v>
      </c>
      <c r="L333" s="34"/>
      <c r="M333" s="160" t="s">
        <v>3</v>
      </c>
      <c r="N333" s="161" t="s">
        <v>43</v>
      </c>
      <c r="O333" s="54"/>
      <c r="P333" s="162">
        <f>O333*H333</f>
        <v>0</v>
      </c>
      <c r="Q333" s="162">
        <v>0</v>
      </c>
      <c r="R333" s="162">
        <f>Q333*H333</f>
        <v>0</v>
      </c>
      <c r="S333" s="162">
        <v>0</v>
      </c>
      <c r="T333" s="163">
        <f>S333*H333</f>
        <v>0</v>
      </c>
      <c r="U333" s="33"/>
      <c r="V333" s="33"/>
      <c r="W333" s="33"/>
      <c r="X333" s="33"/>
      <c r="Y333" s="33"/>
      <c r="Z333" s="33"/>
      <c r="AA333" s="33"/>
      <c r="AB333" s="33"/>
      <c r="AC333" s="33"/>
      <c r="AD333" s="33"/>
      <c r="AE333" s="33"/>
      <c r="AR333" s="164" t="s">
        <v>158</v>
      </c>
      <c r="AT333" s="164" t="s">
        <v>153</v>
      </c>
      <c r="AU333" s="164" t="s">
        <v>158</v>
      </c>
      <c r="AY333" s="18" t="s">
        <v>150</v>
      </c>
      <c r="BE333" s="165">
        <f>IF(N333="základní",J333,0)</f>
        <v>0</v>
      </c>
      <c r="BF333" s="165">
        <f>IF(N333="snížená",J333,0)</f>
        <v>0</v>
      </c>
      <c r="BG333" s="165">
        <f>IF(N333="zákl. přenesená",J333,0)</f>
        <v>0</v>
      </c>
      <c r="BH333" s="165">
        <f>IF(N333="sníž. přenesená",J333,0)</f>
        <v>0</v>
      </c>
      <c r="BI333" s="165">
        <f>IF(N333="nulová",J333,0)</f>
        <v>0</v>
      </c>
      <c r="BJ333" s="18" t="s">
        <v>80</v>
      </c>
      <c r="BK333" s="165">
        <f>ROUND(I333*H333,2)</f>
        <v>0</v>
      </c>
      <c r="BL333" s="18" t="s">
        <v>158</v>
      </c>
      <c r="BM333" s="164" t="s">
        <v>1689</v>
      </c>
    </row>
    <row r="334" spans="1:65" s="2" customFormat="1" ht="19.5">
      <c r="A334" s="33"/>
      <c r="B334" s="34"/>
      <c r="C334" s="33"/>
      <c r="D334" s="166" t="s">
        <v>1231</v>
      </c>
      <c r="E334" s="33"/>
      <c r="F334" s="167" t="s">
        <v>1647</v>
      </c>
      <c r="G334" s="33"/>
      <c r="H334" s="33"/>
      <c r="I334" s="92"/>
      <c r="J334" s="33"/>
      <c r="K334" s="33"/>
      <c r="L334" s="34"/>
      <c r="M334" s="168"/>
      <c r="N334" s="169"/>
      <c r="O334" s="54"/>
      <c r="P334" s="54"/>
      <c r="Q334" s="54"/>
      <c r="R334" s="54"/>
      <c r="S334" s="54"/>
      <c r="T334" s="55"/>
      <c r="U334" s="33"/>
      <c r="V334" s="33"/>
      <c r="W334" s="33"/>
      <c r="X334" s="33"/>
      <c r="Y334" s="33"/>
      <c r="Z334" s="33"/>
      <c r="AA334" s="33"/>
      <c r="AB334" s="33"/>
      <c r="AC334" s="33"/>
      <c r="AD334" s="33"/>
      <c r="AE334" s="33"/>
      <c r="AT334" s="18" t="s">
        <v>1231</v>
      </c>
      <c r="AU334" s="18" t="s">
        <v>158</v>
      </c>
    </row>
    <row r="335" spans="1:65" s="2" customFormat="1" ht="16.5" customHeight="1">
      <c r="A335" s="33"/>
      <c r="B335" s="152"/>
      <c r="C335" s="153" t="s">
        <v>862</v>
      </c>
      <c r="D335" s="153" t="s">
        <v>153</v>
      </c>
      <c r="E335" s="154" t="s">
        <v>1690</v>
      </c>
      <c r="F335" s="155" t="s">
        <v>1514</v>
      </c>
      <c r="G335" s="156" t="s">
        <v>1440</v>
      </c>
      <c r="H335" s="157">
        <v>1</v>
      </c>
      <c r="I335" s="158"/>
      <c r="J335" s="159">
        <f>ROUND(I335*H335,2)</f>
        <v>0</v>
      </c>
      <c r="K335" s="155" t="s">
        <v>3</v>
      </c>
      <c r="L335" s="34"/>
      <c r="M335" s="160" t="s">
        <v>3</v>
      </c>
      <c r="N335" s="161" t="s">
        <v>43</v>
      </c>
      <c r="O335" s="54"/>
      <c r="P335" s="162">
        <f>O335*H335</f>
        <v>0</v>
      </c>
      <c r="Q335" s="162">
        <v>0</v>
      </c>
      <c r="R335" s="162">
        <f>Q335*H335</f>
        <v>0</v>
      </c>
      <c r="S335" s="162">
        <v>0</v>
      </c>
      <c r="T335" s="163">
        <f>S335*H335</f>
        <v>0</v>
      </c>
      <c r="U335" s="33"/>
      <c r="V335" s="33"/>
      <c r="W335" s="33"/>
      <c r="X335" s="33"/>
      <c r="Y335" s="33"/>
      <c r="Z335" s="33"/>
      <c r="AA335" s="33"/>
      <c r="AB335" s="33"/>
      <c r="AC335" s="33"/>
      <c r="AD335" s="33"/>
      <c r="AE335" s="33"/>
      <c r="AR335" s="164" t="s">
        <v>158</v>
      </c>
      <c r="AT335" s="164" t="s">
        <v>153</v>
      </c>
      <c r="AU335" s="164" t="s">
        <v>158</v>
      </c>
      <c r="AY335" s="18" t="s">
        <v>150</v>
      </c>
      <c r="BE335" s="165">
        <f>IF(N335="základní",J335,0)</f>
        <v>0</v>
      </c>
      <c r="BF335" s="165">
        <f>IF(N335="snížená",J335,0)</f>
        <v>0</v>
      </c>
      <c r="BG335" s="165">
        <f>IF(N335="zákl. přenesená",J335,0)</f>
        <v>0</v>
      </c>
      <c r="BH335" s="165">
        <f>IF(N335="sníž. přenesená",J335,0)</f>
        <v>0</v>
      </c>
      <c r="BI335" s="165">
        <f>IF(N335="nulová",J335,0)</f>
        <v>0</v>
      </c>
      <c r="BJ335" s="18" t="s">
        <v>80</v>
      </c>
      <c r="BK335" s="165">
        <f>ROUND(I335*H335,2)</f>
        <v>0</v>
      </c>
      <c r="BL335" s="18" t="s">
        <v>158</v>
      </c>
      <c r="BM335" s="164" t="s">
        <v>1691</v>
      </c>
    </row>
    <row r="336" spans="1:65" s="15" customFormat="1" ht="20.85" customHeight="1">
      <c r="B336" s="201"/>
      <c r="D336" s="202" t="s">
        <v>71</v>
      </c>
      <c r="E336" s="202" t="s">
        <v>1692</v>
      </c>
      <c r="F336" s="202" t="s">
        <v>1693</v>
      </c>
      <c r="I336" s="203"/>
      <c r="J336" s="204">
        <f>BK336</f>
        <v>0</v>
      </c>
      <c r="L336" s="201"/>
      <c r="M336" s="205"/>
      <c r="N336" s="206"/>
      <c r="O336" s="206"/>
      <c r="P336" s="207">
        <f>SUM(P337:P340)</f>
        <v>0</v>
      </c>
      <c r="Q336" s="206"/>
      <c r="R336" s="207">
        <f>SUM(R337:R340)</f>
        <v>0</v>
      </c>
      <c r="S336" s="206"/>
      <c r="T336" s="208">
        <f>SUM(T337:T340)</f>
        <v>0</v>
      </c>
      <c r="AR336" s="202" t="s">
        <v>80</v>
      </c>
      <c r="AT336" s="209" t="s">
        <v>71</v>
      </c>
      <c r="AU336" s="209" t="s">
        <v>151</v>
      </c>
      <c r="AY336" s="202" t="s">
        <v>150</v>
      </c>
      <c r="BK336" s="210">
        <f>SUM(BK337:BK340)</f>
        <v>0</v>
      </c>
    </row>
    <row r="337" spans="1:65" s="2" customFormat="1" ht="16.5" customHeight="1">
      <c r="A337" s="33"/>
      <c r="B337" s="152"/>
      <c r="C337" s="153" t="s">
        <v>868</v>
      </c>
      <c r="D337" s="153" t="s">
        <v>153</v>
      </c>
      <c r="E337" s="154" t="s">
        <v>1694</v>
      </c>
      <c r="F337" s="155" t="s">
        <v>1470</v>
      </c>
      <c r="G337" s="156" t="s">
        <v>216</v>
      </c>
      <c r="H337" s="157">
        <v>60</v>
      </c>
      <c r="I337" s="158"/>
      <c r="J337" s="159">
        <f>ROUND(I337*H337,2)</f>
        <v>0</v>
      </c>
      <c r="K337" s="155" t="s">
        <v>3</v>
      </c>
      <c r="L337" s="34"/>
      <c r="M337" s="160" t="s">
        <v>3</v>
      </c>
      <c r="N337" s="161" t="s">
        <v>43</v>
      </c>
      <c r="O337" s="54"/>
      <c r="P337" s="162">
        <f>O337*H337</f>
        <v>0</v>
      </c>
      <c r="Q337" s="162">
        <v>0</v>
      </c>
      <c r="R337" s="162">
        <f>Q337*H337</f>
        <v>0</v>
      </c>
      <c r="S337" s="162">
        <v>0</v>
      </c>
      <c r="T337" s="163">
        <f>S337*H337</f>
        <v>0</v>
      </c>
      <c r="U337" s="33"/>
      <c r="V337" s="33"/>
      <c r="W337" s="33"/>
      <c r="X337" s="33"/>
      <c r="Y337" s="33"/>
      <c r="Z337" s="33"/>
      <c r="AA337" s="33"/>
      <c r="AB337" s="33"/>
      <c r="AC337" s="33"/>
      <c r="AD337" s="33"/>
      <c r="AE337" s="33"/>
      <c r="AR337" s="164" t="s">
        <v>158</v>
      </c>
      <c r="AT337" s="164" t="s">
        <v>153</v>
      </c>
      <c r="AU337" s="164" t="s">
        <v>158</v>
      </c>
      <c r="AY337" s="18" t="s">
        <v>150</v>
      </c>
      <c r="BE337" s="165">
        <f>IF(N337="základní",J337,0)</f>
        <v>0</v>
      </c>
      <c r="BF337" s="165">
        <f>IF(N337="snížená",J337,0)</f>
        <v>0</v>
      </c>
      <c r="BG337" s="165">
        <f>IF(N337="zákl. přenesená",J337,0)</f>
        <v>0</v>
      </c>
      <c r="BH337" s="165">
        <f>IF(N337="sníž. přenesená",J337,0)</f>
        <v>0</v>
      </c>
      <c r="BI337" s="165">
        <f>IF(N337="nulová",J337,0)</f>
        <v>0</v>
      </c>
      <c r="BJ337" s="18" t="s">
        <v>80</v>
      </c>
      <c r="BK337" s="165">
        <f>ROUND(I337*H337,2)</f>
        <v>0</v>
      </c>
      <c r="BL337" s="18" t="s">
        <v>158</v>
      </c>
      <c r="BM337" s="164" t="s">
        <v>1695</v>
      </c>
    </row>
    <row r="338" spans="1:65" s="2" customFormat="1" ht="24" customHeight="1">
      <c r="A338" s="33"/>
      <c r="B338" s="152"/>
      <c r="C338" s="153" t="s">
        <v>874</v>
      </c>
      <c r="D338" s="153" t="s">
        <v>153</v>
      </c>
      <c r="E338" s="154" t="s">
        <v>1696</v>
      </c>
      <c r="F338" s="155" t="s">
        <v>1697</v>
      </c>
      <c r="G338" s="156" t="s">
        <v>216</v>
      </c>
      <c r="H338" s="157">
        <v>35</v>
      </c>
      <c r="I338" s="158"/>
      <c r="J338" s="159">
        <f>ROUND(I338*H338,2)</f>
        <v>0</v>
      </c>
      <c r="K338" s="155" t="s">
        <v>3</v>
      </c>
      <c r="L338" s="34"/>
      <c r="M338" s="160" t="s">
        <v>3</v>
      </c>
      <c r="N338" s="161" t="s">
        <v>43</v>
      </c>
      <c r="O338" s="54"/>
      <c r="P338" s="162">
        <f>O338*H338</f>
        <v>0</v>
      </c>
      <c r="Q338" s="162">
        <v>0</v>
      </c>
      <c r="R338" s="162">
        <f>Q338*H338</f>
        <v>0</v>
      </c>
      <c r="S338" s="162">
        <v>0</v>
      </c>
      <c r="T338" s="163">
        <f>S338*H338</f>
        <v>0</v>
      </c>
      <c r="U338" s="33"/>
      <c r="V338" s="33"/>
      <c r="W338" s="33"/>
      <c r="X338" s="33"/>
      <c r="Y338" s="33"/>
      <c r="Z338" s="33"/>
      <c r="AA338" s="33"/>
      <c r="AB338" s="33"/>
      <c r="AC338" s="33"/>
      <c r="AD338" s="33"/>
      <c r="AE338" s="33"/>
      <c r="AR338" s="164" t="s">
        <v>158</v>
      </c>
      <c r="AT338" s="164" t="s">
        <v>153</v>
      </c>
      <c r="AU338" s="164" t="s">
        <v>158</v>
      </c>
      <c r="AY338" s="18" t="s">
        <v>150</v>
      </c>
      <c r="BE338" s="165">
        <f>IF(N338="základní",J338,0)</f>
        <v>0</v>
      </c>
      <c r="BF338" s="165">
        <f>IF(N338="snížená",J338,0)</f>
        <v>0</v>
      </c>
      <c r="BG338" s="165">
        <f>IF(N338="zákl. přenesená",J338,0)</f>
        <v>0</v>
      </c>
      <c r="BH338" s="165">
        <f>IF(N338="sníž. přenesená",J338,0)</f>
        <v>0</v>
      </c>
      <c r="BI338" s="165">
        <f>IF(N338="nulová",J338,0)</f>
        <v>0</v>
      </c>
      <c r="BJ338" s="18" t="s">
        <v>80</v>
      </c>
      <c r="BK338" s="165">
        <f>ROUND(I338*H338,2)</f>
        <v>0</v>
      </c>
      <c r="BL338" s="18" t="s">
        <v>158</v>
      </c>
      <c r="BM338" s="164" t="s">
        <v>1698</v>
      </c>
    </row>
    <row r="339" spans="1:65" s="2" customFormat="1" ht="16.5" customHeight="1">
      <c r="A339" s="33"/>
      <c r="B339" s="152"/>
      <c r="C339" s="153" t="s">
        <v>878</v>
      </c>
      <c r="D339" s="153" t="s">
        <v>153</v>
      </c>
      <c r="E339" s="154" t="s">
        <v>1699</v>
      </c>
      <c r="F339" s="155" t="s">
        <v>1518</v>
      </c>
      <c r="G339" s="156" t="s">
        <v>1212</v>
      </c>
      <c r="H339" s="157">
        <v>2</v>
      </c>
      <c r="I339" s="158"/>
      <c r="J339" s="159">
        <f>ROUND(I339*H339,2)</f>
        <v>0</v>
      </c>
      <c r="K339" s="155" t="s">
        <v>3</v>
      </c>
      <c r="L339" s="34"/>
      <c r="M339" s="160" t="s">
        <v>3</v>
      </c>
      <c r="N339" s="161" t="s">
        <v>43</v>
      </c>
      <c r="O339" s="54"/>
      <c r="P339" s="162">
        <f>O339*H339</f>
        <v>0</v>
      </c>
      <c r="Q339" s="162">
        <v>0</v>
      </c>
      <c r="R339" s="162">
        <f>Q339*H339</f>
        <v>0</v>
      </c>
      <c r="S339" s="162">
        <v>0</v>
      </c>
      <c r="T339" s="163">
        <f>S339*H339</f>
        <v>0</v>
      </c>
      <c r="U339" s="33"/>
      <c r="V339" s="33"/>
      <c r="W339" s="33"/>
      <c r="X339" s="33"/>
      <c r="Y339" s="33"/>
      <c r="Z339" s="33"/>
      <c r="AA339" s="33"/>
      <c r="AB339" s="33"/>
      <c r="AC339" s="33"/>
      <c r="AD339" s="33"/>
      <c r="AE339" s="33"/>
      <c r="AR339" s="164" t="s">
        <v>158</v>
      </c>
      <c r="AT339" s="164" t="s">
        <v>153</v>
      </c>
      <c r="AU339" s="164" t="s">
        <v>158</v>
      </c>
      <c r="AY339" s="18" t="s">
        <v>150</v>
      </c>
      <c r="BE339" s="165">
        <f>IF(N339="základní",J339,0)</f>
        <v>0</v>
      </c>
      <c r="BF339" s="165">
        <f>IF(N339="snížená",J339,0)</f>
        <v>0</v>
      </c>
      <c r="BG339" s="165">
        <f>IF(N339="zákl. přenesená",J339,0)</f>
        <v>0</v>
      </c>
      <c r="BH339" s="165">
        <f>IF(N339="sníž. přenesená",J339,0)</f>
        <v>0</v>
      </c>
      <c r="BI339" s="165">
        <f>IF(N339="nulová",J339,0)</f>
        <v>0</v>
      </c>
      <c r="BJ339" s="18" t="s">
        <v>80</v>
      </c>
      <c r="BK339" s="165">
        <f>ROUND(I339*H339,2)</f>
        <v>0</v>
      </c>
      <c r="BL339" s="18" t="s">
        <v>158</v>
      </c>
      <c r="BM339" s="164" t="s">
        <v>1700</v>
      </c>
    </row>
    <row r="340" spans="1:65" s="2" customFormat="1" ht="16.5" customHeight="1">
      <c r="A340" s="33"/>
      <c r="B340" s="152"/>
      <c r="C340" s="153" t="s">
        <v>883</v>
      </c>
      <c r="D340" s="153" t="s">
        <v>153</v>
      </c>
      <c r="E340" s="154" t="s">
        <v>1701</v>
      </c>
      <c r="F340" s="155" t="s">
        <v>1520</v>
      </c>
      <c r="G340" s="156" t="s">
        <v>216</v>
      </c>
      <c r="H340" s="157">
        <v>35</v>
      </c>
      <c r="I340" s="158"/>
      <c r="J340" s="159">
        <f>ROUND(I340*H340,2)</f>
        <v>0</v>
      </c>
      <c r="K340" s="155" t="s">
        <v>3</v>
      </c>
      <c r="L340" s="34"/>
      <c r="M340" s="160" t="s">
        <v>3</v>
      </c>
      <c r="N340" s="161" t="s">
        <v>43</v>
      </c>
      <c r="O340" s="54"/>
      <c r="P340" s="162">
        <f>O340*H340</f>
        <v>0</v>
      </c>
      <c r="Q340" s="162">
        <v>0</v>
      </c>
      <c r="R340" s="162">
        <f>Q340*H340</f>
        <v>0</v>
      </c>
      <c r="S340" s="162">
        <v>0</v>
      </c>
      <c r="T340" s="163">
        <f>S340*H340</f>
        <v>0</v>
      </c>
      <c r="U340" s="33"/>
      <c r="V340" s="33"/>
      <c r="W340" s="33"/>
      <c r="X340" s="33"/>
      <c r="Y340" s="33"/>
      <c r="Z340" s="33"/>
      <c r="AA340" s="33"/>
      <c r="AB340" s="33"/>
      <c r="AC340" s="33"/>
      <c r="AD340" s="33"/>
      <c r="AE340" s="33"/>
      <c r="AR340" s="164" t="s">
        <v>158</v>
      </c>
      <c r="AT340" s="164" t="s">
        <v>153</v>
      </c>
      <c r="AU340" s="164" t="s">
        <v>158</v>
      </c>
      <c r="AY340" s="18" t="s">
        <v>150</v>
      </c>
      <c r="BE340" s="165">
        <f>IF(N340="základní",J340,0)</f>
        <v>0</v>
      </c>
      <c r="BF340" s="165">
        <f>IF(N340="snížená",J340,0)</f>
        <v>0</v>
      </c>
      <c r="BG340" s="165">
        <f>IF(N340="zákl. přenesená",J340,0)</f>
        <v>0</v>
      </c>
      <c r="BH340" s="165">
        <f>IF(N340="sníž. přenesená",J340,0)</f>
        <v>0</v>
      </c>
      <c r="BI340" s="165">
        <f>IF(N340="nulová",J340,0)</f>
        <v>0</v>
      </c>
      <c r="BJ340" s="18" t="s">
        <v>80</v>
      </c>
      <c r="BK340" s="165">
        <f>ROUND(I340*H340,2)</f>
        <v>0</v>
      </c>
      <c r="BL340" s="18" t="s">
        <v>158</v>
      </c>
      <c r="BM340" s="164" t="s">
        <v>1702</v>
      </c>
    </row>
    <row r="341" spans="1:65" s="15" customFormat="1" ht="20.85" customHeight="1">
      <c r="B341" s="201"/>
      <c r="D341" s="202" t="s">
        <v>71</v>
      </c>
      <c r="E341" s="202" t="s">
        <v>1703</v>
      </c>
      <c r="F341" s="202" t="s">
        <v>1704</v>
      </c>
      <c r="I341" s="203"/>
      <c r="J341" s="204">
        <f>BK341</f>
        <v>0</v>
      </c>
      <c r="L341" s="201"/>
      <c r="M341" s="205"/>
      <c r="N341" s="206"/>
      <c r="O341" s="206"/>
      <c r="P341" s="207">
        <f>SUM(P342:P345)</f>
        <v>0</v>
      </c>
      <c r="Q341" s="206"/>
      <c r="R341" s="207">
        <f>SUM(R342:R345)</f>
        <v>0</v>
      </c>
      <c r="S341" s="206"/>
      <c r="T341" s="208">
        <f>SUM(T342:T345)</f>
        <v>0</v>
      </c>
      <c r="AR341" s="202" t="s">
        <v>80</v>
      </c>
      <c r="AT341" s="209" t="s">
        <v>71</v>
      </c>
      <c r="AU341" s="209" t="s">
        <v>151</v>
      </c>
      <c r="AY341" s="202" t="s">
        <v>150</v>
      </c>
      <c r="BK341" s="210">
        <f>SUM(BK342:BK345)</f>
        <v>0</v>
      </c>
    </row>
    <row r="342" spans="1:65" s="2" customFormat="1" ht="16.5" customHeight="1">
      <c r="A342" s="33"/>
      <c r="B342" s="152"/>
      <c r="C342" s="153" t="s">
        <v>888</v>
      </c>
      <c r="D342" s="153" t="s">
        <v>153</v>
      </c>
      <c r="E342" s="154" t="s">
        <v>1705</v>
      </c>
      <c r="F342" s="155" t="s">
        <v>1706</v>
      </c>
      <c r="G342" s="156" t="s">
        <v>216</v>
      </c>
      <c r="H342" s="157">
        <v>90</v>
      </c>
      <c r="I342" s="158"/>
      <c r="J342" s="159">
        <f>ROUND(I342*H342,2)</f>
        <v>0</v>
      </c>
      <c r="K342" s="155" t="s">
        <v>3</v>
      </c>
      <c r="L342" s="34"/>
      <c r="M342" s="160" t="s">
        <v>3</v>
      </c>
      <c r="N342" s="161" t="s">
        <v>43</v>
      </c>
      <c r="O342" s="54"/>
      <c r="P342" s="162">
        <f>O342*H342</f>
        <v>0</v>
      </c>
      <c r="Q342" s="162">
        <v>0</v>
      </c>
      <c r="R342" s="162">
        <f>Q342*H342</f>
        <v>0</v>
      </c>
      <c r="S342" s="162">
        <v>0</v>
      </c>
      <c r="T342" s="163">
        <f>S342*H342</f>
        <v>0</v>
      </c>
      <c r="U342" s="33"/>
      <c r="V342" s="33"/>
      <c r="W342" s="33"/>
      <c r="X342" s="33"/>
      <c r="Y342" s="33"/>
      <c r="Z342" s="33"/>
      <c r="AA342" s="33"/>
      <c r="AB342" s="33"/>
      <c r="AC342" s="33"/>
      <c r="AD342" s="33"/>
      <c r="AE342" s="33"/>
      <c r="AR342" s="164" t="s">
        <v>158</v>
      </c>
      <c r="AT342" s="164" t="s">
        <v>153</v>
      </c>
      <c r="AU342" s="164" t="s">
        <v>158</v>
      </c>
      <c r="AY342" s="18" t="s">
        <v>150</v>
      </c>
      <c r="BE342" s="165">
        <f>IF(N342="základní",J342,0)</f>
        <v>0</v>
      </c>
      <c r="BF342" s="165">
        <f>IF(N342="snížená",J342,0)</f>
        <v>0</v>
      </c>
      <c r="BG342" s="165">
        <f>IF(N342="zákl. přenesená",J342,0)</f>
        <v>0</v>
      </c>
      <c r="BH342" s="165">
        <f>IF(N342="sníž. přenesená",J342,0)</f>
        <v>0</v>
      </c>
      <c r="BI342" s="165">
        <f>IF(N342="nulová",J342,0)</f>
        <v>0</v>
      </c>
      <c r="BJ342" s="18" t="s">
        <v>80</v>
      </c>
      <c r="BK342" s="165">
        <f>ROUND(I342*H342,2)</f>
        <v>0</v>
      </c>
      <c r="BL342" s="18" t="s">
        <v>158</v>
      </c>
      <c r="BM342" s="164" t="s">
        <v>1707</v>
      </c>
    </row>
    <row r="343" spans="1:65" s="2" customFormat="1" ht="19.5">
      <c r="A343" s="33"/>
      <c r="B343" s="34"/>
      <c r="C343" s="33"/>
      <c r="D343" s="166" t="s">
        <v>1231</v>
      </c>
      <c r="E343" s="33"/>
      <c r="F343" s="167" t="s">
        <v>1647</v>
      </c>
      <c r="G343" s="33"/>
      <c r="H343" s="33"/>
      <c r="I343" s="92"/>
      <c r="J343" s="33"/>
      <c r="K343" s="33"/>
      <c r="L343" s="34"/>
      <c r="M343" s="168"/>
      <c r="N343" s="169"/>
      <c r="O343" s="54"/>
      <c r="P343" s="54"/>
      <c r="Q343" s="54"/>
      <c r="R343" s="54"/>
      <c r="S343" s="54"/>
      <c r="T343" s="55"/>
      <c r="U343" s="33"/>
      <c r="V343" s="33"/>
      <c r="W343" s="33"/>
      <c r="X343" s="33"/>
      <c r="Y343" s="33"/>
      <c r="Z343" s="33"/>
      <c r="AA343" s="33"/>
      <c r="AB343" s="33"/>
      <c r="AC343" s="33"/>
      <c r="AD343" s="33"/>
      <c r="AE343" s="33"/>
      <c r="AT343" s="18" t="s">
        <v>1231</v>
      </c>
      <c r="AU343" s="18" t="s">
        <v>158</v>
      </c>
    </row>
    <row r="344" spans="1:65" s="2" customFormat="1" ht="16.5" customHeight="1">
      <c r="A344" s="33"/>
      <c r="B344" s="152"/>
      <c r="C344" s="153" t="s">
        <v>893</v>
      </c>
      <c r="D344" s="153" t="s">
        <v>153</v>
      </c>
      <c r="E344" s="154" t="s">
        <v>1708</v>
      </c>
      <c r="F344" s="155" t="s">
        <v>1709</v>
      </c>
      <c r="G344" s="156" t="s">
        <v>216</v>
      </c>
      <c r="H344" s="157">
        <v>90</v>
      </c>
      <c r="I344" s="158"/>
      <c r="J344" s="159">
        <f>ROUND(I344*H344,2)</f>
        <v>0</v>
      </c>
      <c r="K344" s="155" t="s">
        <v>3</v>
      </c>
      <c r="L344" s="34"/>
      <c r="M344" s="160" t="s">
        <v>3</v>
      </c>
      <c r="N344" s="161" t="s">
        <v>43</v>
      </c>
      <c r="O344" s="54"/>
      <c r="P344" s="162">
        <f>O344*H344</f>
        <v>0</v>
      </c>
      <c r="Q344" s="162">
        <v>0</v>
      </c>
      <c r="R344" s="162">
        <f>Q344*H344</f>
        <v>0</v>
      </c>
      <c r="S344" s="162">
        <v>0</v>
      </c>
      <c r="T344" s="163">
        <f>S344*H344</f>
        <v>0</v>
      </c>
      <c r="U344" s="33"/>
      <c r="V344" s="33"/>
      <c r="W344" s="33"/>
      <c r="X344" s="33"/>
      <c r="Y344" s="33"/>
      <c r="Z344" s="33"/>
      <c r="AA344" s="33"/>
      <c r="AB344" s="33"/>
      <c r="AC344" s="33"/>
      <c r="AD344" s="33"/>
      <c r="AE344" s="33"/>
      <c r="AR344" s="164" t="s">
        <v>158</v>
      </c>
      <c r="AT344" s="164" t="s">
        <v>153</v>
      </c>
      <c r="AU344" s="164" t="s">
        <v>158</v>
      </c>
      <c r="AY344" s="18" t="s">
        <v>150</v>
      </c>
      <c r="BE344" s="165">
        <f>IF(N344="základní",J344,0)</f>
        <v>0</v>
      </c>
      <c r="BF344" s="165">
        <f>IF(N344="snížená",J344,0)</f>
        <v>0</v>
      </c>
      <c r="BG344" s="165">
        <f>IF(N344="zákl. přenesená",J344,0)</f>
        <v>0</v>
      </c>
      <c r="BH344" s="165">
        <f>IF(N344="sníž. přenesená",J344,0)</f>
        <v>0</v>
      </c>
      <c r="BI344" s="165">
        <f>IF(N344="nulová",J344,0)</f>
        <v>0</v>
      </c>
      <c r="BJ344" s="18" t="s">
        <v>80</v>
      </c>
      <c r="BK344" s="165">
        <f>ROUND(I344*H344,2)</f>
        <v>0</v>
      </c>
      <c r="BL344" s="18" t="s">
        <v>158</v>
      </c>
      <c r="BM344" s="164" t="s">
        <v>1710</v>
      </c>
    </row>
    <row r="345" spans="1:65" s="2" customFormat="1" ht="19.5">
      <c r="A345" s="33"/>
      <c r="B345" s="34"/>
      <c r="C345" s="33"/>
      <c r="D345" s="166" t="s">
        <v>1231</v>
      </c>
      <c r="E345" s="33"/>
      <c r="F345" s="167" t="s">
        <v>1647</v>
      </c>
      <c r="G345" s="33"/>
      <c r="H345" s="33"/>
      <c r="I345" s="92"/>
      <c r="J345" s="33"/>
      <c r="K345" s="33"/>
      <c r="L345" s="34"/>
      <c r="M345" s="168"/>
      <c r="N345" s="169"/>
      <c r="O345" s="54"/>
      <c r="P345" s="54"/>
      <c r="Q345" s="54"/>
      <c r="R345" s="54"/>
      <c r="S345" s="54"/>
      <c r="T345" s="55"/>
      <c r="U345" s="33"/>
      <c r="V345" s="33"/>
      <c r="W345" s="33"/>
      <c r="X345" s="33"/>
      <c r="Y345" s="33"/>
      <c r="Z345" s="33"/>
      <c r="AA345" s="33"/>
      <c r="AB345" s="33"/>
      <c r="AC345" s="33"/>
      <c r="AD345" s="33"/>
      <c r="AE345" s="33"/>
      <c r="AT345" s="18" t="s">
        <v>1231</v>
      </c>
      <c r="AU345" s="18" t="s">
        <v>158</v>
      </c>
    </row>
    <row r="346" spans="1:65" s="15" customFormat="1" ht="20.85" customHeight="1">
      <c r="B346" s="201"/>
      <c r="D346" s="202" t="s">
        <v>71</v>
      </c>
      <c r="E346" s="202" t="s">
        <v>1325</v>
      </c>
      <c r="F346" s="202" t="s">
        <v>1589</v>
      </c>
      <c r="I346" s="203"/>
      <c r="J346" s="204">
        <f>BK346</f>
        <v>0</v>
      </c>
      <c r="L346" s="201"/>
      <c r="M346" s="205"/>
      <c r="N346" s="206"/>
      <c r="O346" s="206"/>
      <c r="P346" s="207">
        <f>SUM(P347:P349)</f>
        <v>0</v>
      </c>
      <c r="Q346" s="206"/>
      <c r="R346" s="207">
        <f>SUM(R347:R349)</f>
        <v>0</v>
      </c>
      <c r="S346" s="206"/>
      <c r="T346" s="208">
        <f>SUM(T347:T349)</f>
        <v>0</v>
      </c>
      <c r="AR346" s="202" t="s">
        <v>80</v>
      </c>
      <c r="AT346" s="209" t="s">
        <v>71</v>
      </c>
      <c r="AU346" s="209" t="s">
        <v>151</v>
      </c>
      <c r="AY346" s="202" t="s">
        <v>150</v>
      </c>
      <c r="BK346" s="210">
        <f>SUM(BK347:BK349)</f>
        <v>0</v>
      </c>
    </row>
    <row r="347" spans="1:65" s="2" customFormat="1" ht="16.5" customHeight="1">
      <c r="A347" s="33"/>
      <c r="B347" s="152"/>
      <c r="C347" s="153" t="s">
        <v>897</v>
      </c>
      <c r="D347" s="153" t="s">
        <v>153</v>
      </c>
      <c r="E347" s="154" t="s">
        <v>1711</v>
      </c>
      <c r="F347" s="155" t="s">
        <v>1712</v>
      </c>
      <c r="G347" s="156" t="s">
        <v>216</v>
      </c>
      <c r="H347" s="157">
        <v>90</v>
      </c>
      <c r="I347" s="158"/>
      <c r="J347" s="159">
        <f>ROUND(I347*H347,2)</f>
        <v>0</v>
      </c>
      <c r="K347" s="155" t="s">
        <v>3</v>
      </c>
      <c r="L347" s="34"/>
      <c r="M347" s="160" t="s">
        <v>3</v>
      </c>
      <c r="N347" s="161" t="s">
        <v>43</v>
      </c>
      <c r="O347" s="54"/>
      <c r="P347" s="162">
        <f>O347*H347</f>
        <v>0</v>
      </c>
      <c r="Q347" s="162">
        <v>0</v>
      </c>
      <c r="R347" s="162">
        <f>Q347*H347</f>
        <v>0</v>
      </c>
      <c r="S347" s="162">
        <v>0</v>
      </c>
      <c r="T347" s="163">
        <f>S347*H347</f>
        <v>0</v>
      </c>
      <c r="U347" s="33"/>
      <c r="V347" s="33"/>
      <c r="W347" s="33"/>
      <c r="X347" s="33"/>
      <c r="Y347" s="33"/>
      <c r="Z347" s="33"/>
      <c r="AA347" s="33"/>
      <c r="AB347" s="33"/>
      <c r="AC347" s="33"/>
      <c r="AD347" s="33"/>
      <c r="AE347" s="33"/>
      <c r="AR347" s="164" t="s">
        <v>158</v>
      </c>
      <c r="AT347" s="164" t="s">
        <v>153</v>
      </c>
      <c r="AU347" s="164" t="s">
        <v>158</v>
      </c>
      <c r="AY347" s="18" t="s">
        <v>150</v>
      </c>
      <c r="BE347" s="165">
        <f>IF(N347="základní",J347,0)</f>
        <v>0</v>
      </c>
      <c r="BF347" s="165">
        <f>IF(N347="snížená",J347,0)</f>
        <v>0</v>
      </c>
      <c r="BG347" s="165">
        <f>IF(N347="zákl. přenesená",J347,0)</f>
        <v>0</v>
      </c>
      <c r="BH347" s="165">
        <f>IF(N347="sníž. přenesená",J347,0)</f>
        <v>0</v>
      </c>
      <c r="BI347" s="165">
        <f>IF(N347="nulová",J347,0)</f>
        <v>0</v>
      </c>
      <c r="BJ347" s="18" t="s">
        <v>80</v>
      </c>
      <c r="BK347" s="165">
        <f>ROUND(I347*H347,2)</f>
        <v>0</v>
      </c>
      <c r="BL347" s="18" t="s">
        <v>158</v>
      </c>
      <c r="BM347" s="164" t="s">
        <v>1713</v>
      </c>
    </row>
    <row r="348" spans="1:65" s="2" customFormat="1" ht="16.5" customHeight="1">
      <c r="A348" s="33"/>
      <c r="B348" s="152"/>
      <c r="C348" s="153" t="s">
        <v>901</v>
      </c>
      <c r="D348" s="153" t="s">
        <v>153</v>
      </c>
      <c r="E348" s="154" t="s">
        <v>1714</v>
      </c>
      <c r="F348" s="155" t="s">
        <v>1715</v>
      </c>
      <c r="G348" s="156" t="s">
        <v>216</v>
      </c>
      <c r="H348" s="157">
        <v>90</v>
      </c>
      <c r="I348" s="158"/>
      <c r="J348" s="159">
        <f>ROUND(I348*H348,2)</f>
        <v>0</v>
      </c>
      <c r="K348" s="155" t="s">
        <v>3</v>
      </c>
      <c r="L348" s="34"/>
      <c r="M348" s="160" t="s">
        <v>3</v>
      </c>
      <c r="N348" s="161" t="s">
        <v>43</v>
      </c>
      <c r="O348" s="54"/>
      <c r="P348" s="162">
        <f>O348*H348</f>
        <v>0</v>
      </c>
      <c r="Q348" s="162">
        <v>0</v>
      </c>
      <c r="R348" s="162">
        <f>Q348*H348</f>
        <v>0</v>
      </c>
      <c r="S348" s="162">
        <v>0</v>
      </c>
      <c r="T348" s="163">
        <f>S348*H348</f>
        <v>0</v>
      </c>
      <c r="U348" s="33"/>
      <c r="V348" s="33"/>
      <c r="W348" s="33"/>
      <c r="X348" s="33"/>
      <c r="Y348" s="33"/>
      <c r="Z348" s="33"/>
      <c r="AA348" s="33"/>
      <c r="AB348" s="33"/>
      <c r="AC348" s="33"/>
      <c r="AD348" s="33"/>
      <c r="AE348" s="33"/>
      <c r="AR348" s="164" t="s">
        <v>158</v>
      </c>
      <c r="AT348" s="164" t="s">
        <v>153</v>
      </c>
      <c r="AU348" s="164" t="s">
        <v>158</v>
      </c>
      <c r="AY348" s="18" t="s">
        <v>150</v>
      </c>
      <c r="BE348" s="165">
        <f>IF(N348="základní",J348,0)</f>
        <v>0</v>
      </c>
      <c r="BF348" s="165">
        <f>IF(N348="snížená",J348,0)</f>
        <v>0</v>
      </c>
      <c r="BG348" s="165">
        <f>IF(N348="zákl. přenesená",J348,0)</f>
        <v>0</v>
      </c>
      <c r="BH348" s="165">
        <f>IF(N348="sníž. přenesená",J348,0)</f>
        <v>0</v>
      </c>
      <c r="BI348" s="165">
        <f>IF(N348="nulová",J348,0)</f>
        <v>0</v>
      </c>
      <c r="BJ348" s="18" t="s">
        <v>80</v>
      </c>
      <c r="BK348" s="165">
        <f>ROUND(I348*H348,2)</f>
        <v>0</v>
      </c>
      <c r="BL348" s="18" t="s">
        <v>158</v>
      </c>
      <c r="BM348" s="164" t="s">
        <v>1716</v>
      </c>
    </row>
    <row r="349" spans="1:65" s="2" customFormat="1" ht="29.25">
      <c r="A349" s="33"/>
      <c r="B349" s="34"/>
      <c r="C349" s="33"/>
      <c r="D349" s="166" t="s">
        <v>1231</v>
      </c>
      <c r="E349" s="33"/>
      <c r="F349" s="167" t="s">
        <v>1505</v>
      </c>
      <c r="G349" s="33"/>
      <c r="H349" s="33"/>
      <c r="I349" s="92"/>
      <c r="J349" s="33"/>
      <c r="K349" s="33"/>
      <c r="L349" s="34"/>
      <c r="M349" s="168"/>
      <c r="N349" s="169"/>
      <c r="O349" s="54"/>
      <c r="P349" s="54"/>
      <c r="Q349" s="54"/>
      <c r="R349" s="54"/>
      <c r="S349" s="54"/>
      <c r="T349" s="55"/>
      <c r="U349" s="33"/>
      <c r="V349" s="33"/>
      <c r="W349" s="33"/>
      <c r="X349" s="33"/>
      <c r="Y349" s="33"/>
      <c r="Z349" s="33"/>
      <c r="AA349" s="33"/>
      <c r="AB349" s="33"/>
      <c r="AC349" s="33"/>
      <c r="AD349" s="33"/>
      <c r="AE349" s="33"/>
      <c r="AT349" s="18" t="s">
        <v>1231</v>
      </c>
      <c r="AU349" s="18" t="s">
        <v>158</v>
      </c>
    </row>
    <row r="350" spans="1:65" s="15" customFormat="1" ht="20.85" customHeight="1">
      <c r="B350" s="201"/>
      <c r="D350" s="202" t="s">
        <v>71</v>
      </c>
      <c r="E350" s="202" t="s">
        <v>1295</v>
      </c>
      <c r="F350" s="202" t="s">
        <v>1479</v>
      </c>
      <c r="I350" s="203"/>
      <c r="J350" s="204">
        <f>BK350</f>
        <v>0</v>
      </c>
      <c r="L350" s="201"/>
      <c r="M350" s="205"/>
      <c r="N350" s="206"/>
      <c r="O350" s="206"/>
      <c r="P350" s="207">
        <f>SUM(P351:P356)</f>
        <v>0</v>
      </c>
      <c r="Q350" s="206"/>
      <c r="R350" s="207">
        <f>SUM(R351:R356)</f>
        <v>0</v>
      </c>
      <c r="S350" s="206"/>
      <c r="T350" s="208">
        <f>SUM(T351:T356)</f>
        <v>0</v>
      </c>
      <c r="AR350" s="202" t="s">
        <v>80</v>
      </c>
      <c r="AT350" s="209" t="s">
        <v>71</v>
      </c>
      <c r="AU350" s="209" t="s">
        <v>151</v>
      </c>
      <c r="AY350" s="202" t="s">
        <v>150</v>
      </c>
      <c r="BK350" s="210">
        <f>SUM(BK351:BK356)</f>
        <v>0</v>
      </c>
    </row>
    <row r="351" spans="1:65" s="2" customFormat="1" ht="24" customHeight="1">
      <c r="A351" s="33"/>
      <c r="B351" s="152"/>
      <c r="C351" s="153" t="s">
        <v>907</v>
      </c>
      <c r="D351" s="153" t="s">
        <v>153</v>
      </c>
      <c r="E351" s="154" t="s">
        <v>1717</v>
      </c>
      <c r="F351" s="155" t="s">
        <v>1485</v>
      </c>
      <c r="G351" s="156" t="s">
        <v>1440</v>
      </c>
      <c r="H351" s="157">
        <v>1</v>
      </c>
      <c r="I351" s="158"/>
      <c r="J351" s="159">
        <f t="shared" ref="J351:J356" si="50">ROUND(I351*H351,2)</f>
        <v>0</v>
      </c>
      <c r="K351" s="155" t="s">
        <v>3</v>
      </c>
      <c r="L351" s="34"/>
      <c r="M351" s="160" t="s">
        <v>3</v>
      </c>
      <c r="N351" s="161" t="s">
        <v>43</v>
      </c>
      <c r="O351" s="54"/>
      <c r="P351" s="162">
        <f t="shared" ref="P351:P356" si="51">O351*H351</f>
        <v>0</v>
      </c>
      <c r="Q351" s="162">
        <v>0</v>
      </c>
      <c r="R351" s="162">
        <f t="shared" ref="R351:R356" si="52">Q351*H351</f>
        <v>0</v>
      </c>
      <c r="S351" s="162">
        <v>0</v>
      </c>
      <c r="T351" s="163">
        <f t="shared" ref="T351:T356" si="53">S351*H351</f>
        <v>0</v>
      </c>
      <c r="U351" s="33"/>
      <c r="V351" s="33"/>
      <c r="W351" s="33"/>
      <c r="X351" s="33"/>
      <c r="Y351" s="33"/>
      <c r="Z351" s="33"/>
      <c r="AA351" s="33"/>
      <c r="AB351" s="33"/>
      <c r="AC351" s="33"/>
      <c r="AD351" s="33"/>
      <c r="AE351" s="33"/>
      <c r="AR351" s="164" t="s">
        <v>158</v>
      </c>
      <c r="AT351" s="164" t="s">
        <v>153</v>
      </c>
      <c r="AU351" s="164" t="s">
        <v>158</v>
      </c>
      <c r="AY351" s="18" t="s">
        <v>150</v>
      </c>
      <c r="BE351" s="165">
        <f t="shared" ref="BE351:BE356" si="54">IF(N351="základní",J351,0)</f>
        <v>0</v>
      </c>
      <c r="BF351" s="165">
        <f t="shared" ref="BF351:BF356" si="55">IF(N351="snížená",J351,0)</f>
        <v>0</v>
      </c>
      <c r="BG351" s="165">
        <f t="shared" ref="BG351:BG356" si="56">IF(N351="zákl. přenesená",J351,0)</f>
        <v>0</v>
      </c>
      <c r="BH351" s="165">
        <f t="shared" ref="BH351:BH356" si="57">IF(N351="sníž. přenesená",J351,0)</f>
        <v>0</v>
      </c>
      <c r="BI351" s="165">
        <f t="shared" ref="BI351:BI356" si="58">IF(N351="nulová",J351,0)</f>
        <v>0</v>
      </c>
      <c r="BJ351" s="18" t="s">
        <v>80</v>
      </c>
      <c r="BK351" s="165">
        <f t="shared" ref="BK351:BK356" si="59">ROUND(I351*H351,2)</f>
        <v>0</v>
      </c>
      <c r="BL351" s="18" t="s">
        <v>158</v>
      </c>
      <c r="BM351" s="164" t="s">
        <v>1718</v>
      </c>
    </row>
    <row r="352" spans="1:65" s="2" customFormat="1" ht="16.5" customHeight="1">
      <c r="A352" s="33"/>
      <c r="B352" s="152"/>
      <c r="C352" s="153" t="s">
        <v>913</v>
      </c>
      <c r="D352" s="153" t="s">
        <v>153</v>
      </c>
      <c r="E352" s="154" t="s">
        <v>1719</v>
      </c>
      <c r="F352" s="155" t="s">
        <v>1487</v>
      </c>
      <c r="G352" s="156" t="s">
        <v>1212</v>
      </c>
      <c r="H352" s="157">
        <v>1</v>
      </c>
      <c r="I352" s="158"/>
      <c r="J352" s="159">
        <f t="shared" si="50"/>
        <v>0</v>
      </c>
      <c r="K352" s="155" t="s">
        <v>3</v>
      </c>
      <c r="L352" s="34"/>
      <c r="M352" s="160" t="s">
        <v>3</v>
      </c>
      <c r="N352" s="161" t="s">
        <v>43</v>
      </c>
      <c r="O352" s="54"/>
      <c r="P352" s="162">
        <f t="shared" si="51"/>
        <v>0</v>
      </c>
      <c r="Q352" s="162">
        <v>0</v>
      </c>
      <c r="R352" s="162">
        <f t="shared" si="52"/>
        <v>0</v>
      </c>
      <c r="S352" s="162">
        <v>0</v>
      </c>
      <c r="T352" s="163">
        <f t="shared" si="53"/>
        <v>0</v>
      </c>
      <c r="U352" s="33"/>
      <c r="V352" s="33"/>
      <c r="W352" s="33"/>
      <c r="X352" s="33"/>
      <c r="Y352" s="33"/>
      <c r="Z352" s="33"/>
      <c r="AA352" s="33"/>
      <c r="AB352" s="33"/>
      <c r="AC352" s="33"/>
      <c r="AD352" s="33"/>
      <c r="AE352" s="33"/>
      <c r="AR352" s="164" t="s">
        <v>158</v>
      </c>
      <c r="AT352" s="164" t="s">
        <v>153</v>
      </c>
      <c r="AU352" s="164" t="s">
        <v>158</v>
      </c>
      <c r="AY352" s="18" t="s">
        <v>150</v>
      </c>
      <c r="BE352" s="165">
        <f t="shared" si="54"/>
        <v>0</v>
      </c>
      <c r="BF352" s="165">
        <f t="shared" si="55"/>
        <v>0</v>
      </c>
      <c r="BG352" s="165">
        <f t="shared" si="56"/>
        <v>0</v>
      </c>
      <c r="BH352" s="165">
        <f t="shared" si="57"/>
        <v>0</v>
      </c>
      <c r="BI352" s="165">
        <f t="shared" si="58"/>
        <v>0</v>
      </c>
      <c r="BJ352" s="18" t="s">
        <v>80</v>
      </c>
      <c r="BK352" s="165">
        <f t="shared" si="59"/>
        <v>0</v>
      </c>
      <c r="BL352" s="18" t="s">
        <v>158</v>
      </c>
      <c r="BM352" s="164" t="s">
        <v>1720</v>
      </c>
    </row>
    <row r="353" spans="1:65" s="2" customFormat="1" ht="16.5" customHeight="1">
      <c r="A353" s="33"/>
      <c r="B353" s="152"/>
      <c r="C353" s="153" t="s">
        <v>917</v>
      </c>
      <c r="D353" s="153" t="s">
        <v>153</v>
      </c>
      <c r="E353" s="154" t="s">
        <v>1531</v>
      </c>
      <c r="F353" s="155" t="s">
        <v>1489</v>
      </c>
      <c r="G353" s="156" t="s">
        <v>1111</v>
      </c>
      <c r="H353" s="157">
        <v>4</v>
      </c>
      <c r="I353" s="158"/>
      <c r="J353" s="159">
        <f t="shared" si="50"/>
        <v>0</v>
      </c>
      <c r="K353" s="155" t="s">
        <v>3</v>
      </c>
      <c r="L353" s="34"/>
      <c r="M353" s="160" t="s">
        <v>3</v>
      </c>
      <c r="N353" s="161" t="s">
        <v>43</v>
      </c>
      <c r="O353" s="54"/>
      <c r="P353" s="162">
        <f t="shared" si="51"/>
        <v>0</v>
      </c>
      <c r="Q353" s="162">
        <v>0</v>
      </c>
      <c r="R353" s="162">
        <f t="shared" si="52"/>
        <v>0</v>
      </c>
      <c r="S353" s="162">
        <v>0</v>
      </c>
      <c r="T353" s="163">
        <f t="shared" si="53"/>
        <v>0</v>
      </c>
      <c r="U353" s="33"/>
      <c r="V353" s="33"/>
      <c r="W353" s="33"/>
      <c r="X353" s="33"/>
      <c r="Y353" s="33"/>
      <c r="Z353" s="33"/>
      <c r="AA353" s="33"/>
      <c r="AB353" s="33"/>
      <c r="AC353" s="33"/>
      <c r="AD353" s="33"/>
      <c r="AE353" s="33"/>
      <c r="AR353" s="164" t="s">
        <v>158</v>
      </c>
      <c r="AT353" s="164" t="s">
        <v>153</v>
      </c>
      <c r="AU353" s="164" t="s">
        <v>158</v>
      </c>
      <c r="AY353" s="18" t="s">
        <v>150</v>
      </c>
      <c r="BE353" s="165">
        <f t="shared" si="54"/>
        <v>0</v>
      </c>
      <c r="BF353" s="165">
        <f t="shared" si="55"/>
        <v>0</v>
      </c>
      <c r="BG353" s="165">
        <f t="shared" si="56"/>
        <v>0</v>
      </c>
      <c r="BH353" s="165">
        <f t="shared" si="57"/>
        <v>0</v>
      </c>
      <c r="BI353" s="165">
        <f t="shared" si="58"/>
        <v>0</v>
      </c>
      <c r="BJ353" s="18" t="s">
        <v>80</v>
      </c>
      <c r="BK353" s="165">
        <f t="shared" si="59"/>
        <v>0</v>
      </c>
      <c r="BL353" s="18" t="s">
        <v>158</v>
      </c>
      <c r="BM353" s="164" t="s">
        <v>1721</v>
      </c>
    </row>
    <row r="354" spans="1:65" s="2" customFormat="1" ht="16.5" customHeight="1">
      <c r="A354" s="33"/>
      <c r="B354" s="152"/>
      <c r="C354" s="153" t="s">
        <v>921</v>
      </c>
      <c r="D354" s="153" t="s">
        <v>153</v>
      </c>
      <c r="E354" s="154" t="s">
        <v>1722</v>
      </c>
      <c r="F354" s="155" t="s">
        <v>1723</v>
      </c>
      <c r="G354" s="156" t="s">
        <v>1629</v>
      </c>
      <c r="H354" s="157">
        <v>1</v>
      </c>
      <c r="I354" s="158"/>
      <c r="J354" s="159">
        <f t="shared" si="50"/>
        <v>0</v>
      </c>
      <c r="K354" s="155" t="s">
        <v>3</v>
      </c>
      <c r="L354" s="34"/>
      <c r="M354" s="160" t="s">
        <v>3</v>
      </c>
      <c r="N354" s="161" t="s">
        <v>43</v>
      </c>
      <c r="O354" s="54"/>
      <c r="P354" s="162">
        <f t="shared" si="51"/>
        <v>0</v>
      </c>
      <c r="Q354" s="162">
        <v>0</v>
      </c>
      <c r="R354" s="162">
        <f t="shared" si="52"/>
        <v>0</v>
      </c>
      <c r="S354" s="162">
        <v>0</v>
      </c>
      <c r="T354" s="163">
        <f t="shared" si="53"/>
        <v>0</v>
      </c>
      <c r="U354" s="33"/>
      <c r="V354" s="33"/>
      <c r="W354" s="33"/>
      <c r="X354" s="33"/>
      <c r="Y354" s="33"/>
      <c r="Z354" s="33"/>
      <c r="AA354" s="33"/>
      <c r="AB354" s="33"/>
      <c r="AC354" s="33"/>
      <c r="AD354" s="33"/>
      <c r="AE354" s="33"/>
      <c r="AR354" s="164" t="s">
        <v>158</v>
      </c>
      <c r="AT354" s="164" t="s">
        <v>153</v>
      </c>
      <c r="AU354" s="164" t="s">
        <v>158</v>
      </c>
      <c r="AY354" s="18" t="s">
        <v>150</v>
      </c>
      <c r="BE354" s="165">
        <f t="shared" si="54"/>
        <v>0</v>
      </c>
      <c r="BF354" s="165">
        <f t="shared" si="55"/>
        <v>0</v>
      </c>
      <c r="BG354" s="165">
        <f t="shared" si="56"/>
        <v>0</v>
      </c>
      <c r="BH354" s="165">
        <f t="shared" si="57"/>
        <v>0</v>
      </c>
      <c r="BI354" s="165">
        <f t="shared" si="58"/>
        <v>0</v>
      </c>
      <c r="BJ354" s="18" t="s">
        <v>80</v>
      </c>
      <c r="BK354" s="165">
        <f t="shared" si="59"/>
        <v>0</v>
      </c>
      <c r="BL354" s="18" t="s">
        <v>158</v>
      </c>
      <c r="BM354" s="164" t="s">
        <v>1724</v>
      </c>
    </row>
    <row r="355" spans="1:65" s="2" customFormat="1" ht="16.5" customHeight="1">
      <c r="A355" s="33"/>
      <c r="B355" s="152"/>
      <c r="C355" s="153" t="s">
        <v>926</v>
      </c>
      <c r="D355" s="153" t="s">
        <v>153</v>
      </c>
      <c r="E355" s="154" t="s">
        <v>1725</v>
      </c>
      <c r="F355" s="155" t="s">
        <v>1635</v>
      </c>
      <c r="G355" s="156" t="s">
        <v>1212</v>
      </c>
      <c r="H355" s="157">
        <v>1</v>
      </c>
      <c r="I355" s="158"/>
      <c r="J355" s="159">
        <f t="shared" si="50"/>
        <v>0</v>
      </c>
      <c r="K355" s="155" t="s">
        <v>3</v>
      </c>
      <c r="L355" s="34"/>
      <c r="M355" s="160" t="s">
        <v>3</v>
      </c>
      <c r="N355" s="161" t="s">
        <v>43</v>
      </c>
      <c r="O355" s="54"/>
      <c r="P355" s="162">
        <f t="shared" si="51"/>
        <v>0</v>
      </c>
      <c r="Q355" s="162">
        <v>0</v>
      </c>
      <c r="R355" s="162">
        <f t="shared" si="52"/>
        <v>0</v>
      </c>
      <c r="S355" s="162">
        <v>0</v>
      </c>
      <c r="T355" s="163">
        <f t="shared" si="53"/>
        <v>0</v>
      </c>
      <c r="U355" s="33"/>
      <c r="V355" s="33"/>
      <c r="W355" s="33"/>
      <c r="X355" s="33"/>
      <c r="Y355" s="33"/>
      <c r="Z355" s="33"/>
      <c r="AA355" s="33"/>
      <c r="AB355" s="33"/>
      <c r="AC355" s="33"/>
      <c r="AD355" s="33"/>
      <c r="AE355" s="33"/>
      <c r="AR355" s="164" t="s">
        <v>158</v>
      </c>
      <c r="AT355" s="164" t="s">
        <v>153</v>
      </c>
      <c r="AU355" s="164" t="s">
        <v>158</v>
      </c>
      <c r="AY355" s="18" t="s">
        <v>150</v>
      </c>
      <c r="BE355" s="165">
        <f t="shared" si="54"/>
        <v>0</v>
      </c>
      <c r="BF355" s="165">
        <f t="shared" si="55"/>
        <v>0</v>
      </c>
      <c r="BG355" s="165">
        <f t="shared" si="56"/>
        <v>0</v>
      </c>
      <c r="BH355" s="165">
        <f t="shared" si="57"/>
        <v>0</v>
      </c>
      <c r="BI355" s="165">
        <f t="shared" si="58"/>
        <v>0</v>
      </c>
      <c r="BJ355" s="18" t="s">
        <v>80</v>
      </c>
      <c r="BK355" s="165">
        <f t="shared" si="59"/>
        <v>0</v>
      </c>
      <c r="BL355" s="18" t="s">
        <v>158</v>
      </c>
      <c r="BM355" s="164" t="s">
        <v>1726</v>
      </c>
    </row>
    <row r="356" spans="1:65" s="2" customFormat="1" ht="16.5" customHeight="1">
      <c r="A356" s="33"/>
      <c r="B356" s="152"/>
      <c r="C356" s="153" t="s">
        <v>931</v>
      </c>
      <c r="D356" s="153" t="s">
        <v>153</v>
      </c>
      <c r="E356" s="154" t="s">
        <v>1727</v>
      </c>
      <c r="F356" s="155" t="s">
        <v>1728</v>
      </c>
      <c r="G356" s="156" t="s">
        <v>1629</v>
      </c>
      <c r="H356" s="157">
        <v>1</v>
      </c>
      <c r="I356" s="158"/>
      <c r="J356" s="159">
        <f t="shared" si="50"/>
        <v>0</v>
      </c>
      <c r="K356" s="155" t="s">
        <v>3</v>
      </c>
      <c r="L356" s="34"/>
      <c r="M356" s="160" t="s">
        <v>3</v>
      </c>
      <c r="N356" s="161" t="s">
        <v>43</v>
      </c>
      <c r="O356" s="54"/>
      <c r="P356" s="162">
        <f t="shared" si="51"/>
        <v>0</v>
      </c>
      <c r="Q356" s="162">
        <v>0</v>
      </c>
      <c r="R356" s="162">
        <f t="shared" si="52"/>
        <v>0</v>
      </c>
      <c r="S356" s="162">
        <v>0</v>
      </c>
      <c r="T356" s="163">
        <f t="shared" si="53"/>
        <v>0</v>
      </c>
      <c r="U356" s="33"/>
      <c r="V356" s="33"/>
      <c r="W356" s="33"/>
      <c r="X356" s="33"/>
      <c r="Y356" s="33"/>
      <c r="Z356" s="33"/>
      <c r="AA356" s="33"/>
      <c r="AB356" s="33"/>
      <c r="AC356" s="33"/>
      <c r="AD356" s="33"/>
      <c r="AE356" s="33"/>
      <c r="AR356" s="164" t="s">
        <v>158</v>
      </c>
      <c r="AT356" s="164" t="s">
        <v>153</v>
      </c>
      <c r="AU356" s="164" t="s">
        <v>158</v>
      </c>
      <c r="AY356" s="18" t="s">
        <v>150</v>
      </c>
      <c r="BE356" s="165">
        <f t="shared" si="54"/>
        <v>0</v>
      </c>
      <c r="BF356" s="165">
        <f t="shared" si="55"/>
        <v>0</v>
      </c>
      <c r="BG356" s="165">
        <f t="shared" si="56"/>
        <v>0</v>
      </c>
      <c r="BH356" s="165">
        <f t="shared" si="57"/>
        <v>0</v>
      </c>
      <c r="BI356" s="165">
        <f t="shared" si="58"/>
        <v>0</v>
      </c>
      <c r="BJ356" s="18" t="s">
        <v>80</v>
      </c>
      <c r="BK356" s="165">
        <f t="shared" si="59"/>
        <v>0</v>
      </c>
      <c r="BL356" s="18" t="s">
        <v>158</v>
      </c>
      <c r="BM356" s="164" t="s">
        <v>1729</v>
      </c>
    </row>
    <row r="357" spans="1:65" s="12" customFormat="1" ht="20.85" customHeight="1">
      <c r="B357" s="139"/>
      <c r="D357" s="140" t="s">
        <v>71</v>
      </c>
      <c r="E357" s="150" t="s">
        <v>1730</v>
      </c>
      <c r="F357" s="150" t="s">
        <v>1731</v>
      </c>
      <c r="I357" s="142"/>
      <c r="J357" s="151">
        <f>BK357</f>
        <v>0</v>
      </c>
      <c r="L357" s="139"/>
      <c r="M357" s="144"/>
      <c r="N357" s="145"/>
      <c r="O357" s="145"/>
      <c r="P357" s="146">
        <f>P358+P363+P368+P374+P381+P384+P387</f>
        <v>0</v>
      </c>
      <c r="Q357" s="145"/>
      <c r="R357" s="146">
        <f>R358+R363+R368+R374+R381+R384+R387</f>
        <v>0</v>
      </c>
      <c r="S357" s="145"/>
      <c r="T357" s="147">
        <f>T358+T363+T368+T374+T381+T384+T387</f>
        <v>0</v>
      </c>
      <c r="AR357" s="140" t="s">
        <v>82</v>
      </c>
      <c r="AT357" s="148" t="s">
        <v>71</v>
      </c>
      <c r="AU357" s="148" t="s">
        <v>82</v>
      </c>
      <c r="AY357" s="140" t="s">
        <v>150</v>
      </c>
      <c r="BK357" s="149">
        <f>BK358+BK363+BK368+BK374+BK381+BK384+BK387</f>
        <v>0</v>
      </c>
    </row>
    <row r="358" spans="1:65" s="15" customFormat="1" ht="20.85" customHeight="1">
      <c r="B358" s="201"/>
      <c r="D358" s="202" t="s">
        <v>71</v>
      </c>
      <c r="E358" s="202" t="s">
        <v>1208</v>
      </c>
      <c r="F358" s="202" t="s">
        <v>1412</v>
      </c>
      <c r="I358" s="203"/>
      <c r="J358" s="204">
        <f>BK358</f>
        <v>0</v>
      </c>
      <c r="L358" s="201"/>
      <c r="M358" s="205"/>
      <c r="N358" s="206"/>
      <c r="O358" s="206"/>
      <c r="P358" s="207">
        <f>SUM(P359:P362)</f>
        <v>0</v>
      </c>
      <c r="Q358" s="206"/>
      <c r="R358" s="207">
        <f>SUM(R359:R362)</f>
        <v>0</v>
      </c>
      <c r="S358" s="206"/>
      <c r="T358" s="208">
        <f>SUM(T359:T362)</f>
        <v>0</v>
      </c>
      <c r="AR358" s="202" t="s">
        <v>80</v>
      </c>
      <c r="AT358" s="209" t="s">
        <v>71</v>
      </c>
      <c r="AU358" s="209" t="s">
        <v>151</v>
      </c>
      <c r="AY358" s="202" t="s">
        <v>150</v>
      </c>
      <c r="BK358" s="210">
        <f>SUM(BK359:BK362)</f>
        <v>0</v>
      </c>
    </row>
    <row r="359" spans="1:65" s="2" customFormat="1" ht="16.5" customHeight="1">
      <c r="A359" s="33"/>
      <c r="B359" s="152"/>
      <c r="C359" s="153" t="s">
        <v>936</v>
      </c>
      <c r="D359" s="153" t="s">
        <v>153</v>
      </c>
      <c r="E359" s="154" t="s">
        <v>1732</v>
      </c>
      <c r="F359" s="155" t="s">
        <v>1733</v>
      </c>
      <c r="G359" s="156" t="s">
        <v>1212</v>
      </c>
      <c r="H359" s="157">
        <v>13</v>
      </c>
      <c r="I359" s="158"/>
      <c r="J359" s="159">
        <f>ROUND(I359*H359,2)</f>
        <v>0</v>
      </c>
      <c r="K359" s="155" t="s">
        <v>3</v>
      </c>
      <c r="L359" s="34"/>
      <c r="M359" s="160" t="s">
        <v>3</v>
      </c>
      <c r="N359" s="161" t="s">
        <v>43</v>
      </c>
      <c r="O359" s="54"/>
      <c r="P359" s="162">
        <f>O359*H359</f>
        <v>0</v>
      </c>
      <c r="Q359" s="162">
        <v>0</v>
      </c>
      <c r="R359" s="162">
        <f>Q359*H359</f>
        <v>0</v>
      </c>
      <c r="S359" s="162">
        <v>0</v>
      </c>
      <c r="T359" s="163">
        <f>S359*H359</f>
        <v>0</v>
      </c>
      <c r="U359" s="33"/>
      <c r="V359" s="33"/>
      <c r="W359" s="33"/>
      <c r="X359" s="33"/>
      <c r="Y359" s="33"/>
      <c r="Z359" s="33"/>
      <c r="AA359" s="33"/>
      <c r="AB359" s="33"/>
      <c r="AC359" s="33"/>
      <c r="AD359" s="33"/>
      <c r="AE359" s="33"/>
      <c r="AR359" s="164" t="s">
        <v>158</v>
      </c>
      <c r="AT359" s="164" t="s">
        <v>153</v>
      </c>
      <c r="AU359" s="164" t="s">
        <v>158</v>
      </c>
      <c r="AY359" s="18" t="s">
        <v>150</v>
      </c>
      <c r="BE359" s="165">
        <f>IF(N359="základní",J359,0)</f>
        <v>0</v>
      </c>
      <c r="BF359" s="165">
        <f>IF(N359="snížená",J359,0)</f>
        <v>0</v>
      </c>
      <c r="BG359" s="165">
        <f>IF(N359="zákl. přenesená",J359,0)</f>
        <v>0</v>
      </c>
      <c r="BH359" s="165">
        <f>IF(N359="sníž. přenesená",J359,0)</f>
        <v>0</v>
      </c>
      <c r="BI359" s="165">
        <f>IF(N359="nulová",J359,0)</f>
        <v>0</v>
      </c>
      <c r="BJ359" s="18" t="s">
        <v>80</v>
      </c>
      <c r="BK359" s="165">
        <f>ROUND(I359*H359,2)</f>
        <v>0</v>
      </c>
      <c r="BL359" s="18" t="s">
        <v>158</v>
      </c>
      <c r="BM359" s="164" t="s">
        <v>1734</v>
      </c>
    </row>
    <row r="360" spans="1:65" s="2" customFormat="1" ht="29.25">
      <c r="A360" s="33"/>
      <c r="B360" s="34"/>
      <c r="C360" s="33"/>
      <c r="D360" s="166" t="s">
        <v>1231</v>
      </c>
      <c r="E360" s="33"/>
      <c r="F360" s="167" t="s">
        <v>1735</v>
      </c>
      <c r="G360" s="33"/>
      <c r="H360" s="33"/>
      <c r="I360" s="92"/>
      <c r="J360" s="33"/>
      <c r="K360" s="33"/>
      <c r="L360" s="34"/>
      <c r="M360" s="168"/>
      <c r="N360" s="169"/>
      <c r="O360" s="54"/>
      <c r="P360" s="54"/>
      <c r="Q360" s="54"/>
      <c r="R360" s="54"/>
      <c r="S360" s="54"/>
      <c r="T360" s="55"/>
      <c r="U360" s="33"/>
      <c r="V360" s="33"/>
      <c r="W360" s="33"/>
      <c r="X360" s="33"/>
      <c r="Y360" s="33"/>
      <c r="Z360" s="33"/>
      <c r="AA360" s="33"/>
      <c r="AB360" s="33"/>
      <c r="AC360" s="33"/>
      <c r="AD360" s="33"/>
      <c r="AE360" s="33"/>
      <c r="AT360" s="18" t="s">
        <v>1231</v>
      </c>
      <c r="AU360" s="18" t="s">
        <v>158</v>
      </c>
    </row>
    <row r="361" spans="1:65" s="2" customFormat="1" ht="16.5" customHeight="1">
      <c r="A361" s="33"/>
      <c r="B361" s="152"/>
      <c r="C361" s="153" t="s">
        <v>941</v>
      </c>
      <c r="D361" s="153" t="s">
        <v>153</v>
      </c>
      <c r="E361" s="154" t="s">
        <v>1736</v>
      </c>
      <c r="F361" s="155" t="s">
        <v>1737</v>
      </c>
      <c r="G361" s="156" t="s">
        <v>1629</v>
      </c>
      <c r="H361" s="157">
        <v>1</v>
      </c>
      <c r="I361" s="158"/>
      <c r="J361" s="159">
        <f>ROUND(I361*H361,2)</f>
        <v>0</v>
      </c>
      <c r="K361" s="155" t="s">
        <v>3</v>
      </c>
      <c r="L361" s="34"/>
      <c r="M361" s="160" t="s">
        <v>3</v>
      </c>
      <c r="N361" s="161" t="s">
        <v>43</v>
      </c>
      <c r="O361" s="54"/>
      <c r="P361" s="162">
        <f>O361*H361</f>
        <v>0</v>
      </c>
      <c r="Q361" s="162">
        <v>0</v>
      </c>
      <c r="R361" s="162">
        <f>Q361*H361</f>
        <v>0</v>
      </c>
      <c r="S361" s="162">
        <v>0</v>
      </c>
      <c r="T361" s="163">
        <f>S361*H361</f>
        <v>0</v>
      </c>
      <c r="U361" s="33"/>
      <c r="V361" s="33"/>
      <c r="W361" s="33"/>
      <c r="X361" s="33"/>
      <c r="Y361" s="33"/>
      <c r="Z361" s="33"/>
      <c r="AA361" s="33"/>
      <c r="AB361" s="33"/>
      <c r="AC361" s="33"/>
      <c r="AD361" s="33"/>
      <c r="AE361" s="33"/>
      <c r="AR361" s="164" t="s">
        <v>158</v>
      </c>
      <c r="AT361" s="164" t="s">
        <v>153</v>
      </c>
      <c r="AU361" s="164" t="s">
        <v>158</v>
      </c>
      <c r="AY361" s="18" t="s">
        <v>150</v>
      </c>
      <c r="BE361" s="165">
        <f>IF(N361="základní",J361,0)</f>
        <v>0</v>
      </c>
      <c r="BF361" s="165">
        <f>IF(N361="snížená",J361,0)</f>
        <v>0</v>
      </c>
      <c r="BG361" s="165">
        <f>IF(N361="zákl. přenesená",J361,0)</f>
        <v>0</v>
      </c>
      <c r="BH361" s="165">
        <f>IF(N361="sníž. přenesená",J361,0)</f>
        <v>0</v>
      </c>
      <c r="BI361" s="165">
        <f>IF(N361="nulová",J361,0)</f>
        <v>0</v>
      </c>
      <c r="BJ361" s="18" t="s">
        <v>80</v>
      </c>
      <c r="BK361" s="165">
        <f>ROUND(I361*H361,2)</f>
        <v>0</v>
      </c>
      <c r="BL361" s="18" t="s">
        <v>158</v>
      </c>
      <c r="BM361" s="164" t="s">
        <v>1738</v>
      </c>
    </row>
    <row r="362" spans="1:65" s="2" customFormat="1" ht="16.5" customHeight="1">
      <c r="A362" s="33"/>
      <c r="B362" s="152"/>
      <c r="C362" s="153" t="s">
        <v>947</v>
      </c>
      <c r="D362" s="153" t="s">
        <v>153</v>
      </c>
      <c r="E362" s="154" t="s">
        <v>1739</v>
      </c>
      <c r="F362" s="155" t="s">
        <v>1740</v>
      </c>
      <c r="G362" s="156" t="s">
        <v>1440</v>
      </c>
      <c r="H362" s="157">
        <v>1</v>
      </c>
      <c r="I362" s="158"/>
      <c r="J362" s="159">
        <f>ROUND(I362*H362,2)</f>
        <v>0</v>
      </c>
      <c r="K362" s="155" t="s">
        <v>3</v>
      </c>
      <c r="L362" s="34"/>
      <c r="M362" s="160" t="s">
        <v>3</v>
      </c>
      <c r="N362" s="161" t="s">
        <v>43</v>
      </c>
      <c r="O362" s="54"/>
      <c r="P362" s="162">
        <f>O362*H362</f>
        <v>0</v>
      </c>
      <c r="Q362" s="162">
        <v>0</v>
      </c>
      <c r="R362" s="162">
        <f>Q362*H362</f>
        <v>0</v>
      </c>
      <c r="S362" s="162">
        <v>0</v>
      </c>
      <c r="T362" s="163">
        <f>S362*H362</f>
        <v>0</v>
      </c>
      <c r="U362" s="33"/>
      <c r="V362" s="33"/>
      <c r="W362" s="33"/>
      <c r="X362" s="33"/>
      <c r="Y362" s="33"/>
      <c r="Z362" s="33"/>
      <c r="AA362" s="33"/>
      <c r="AB362" s="33"/>
      <c r="AC362" s="33"/>
      <c r="AD362" s="33"/>
      <c r="AE362" s="33"/>
      <c r="AR362" s="164" t="s">
        <v>158</v>
      </c>
      <c r="AT362" s="164" t="s">
        <v>153</v>
      </c>
      <c r="AU362" s="164" t="s">
        <v>158</v>
      </c>
      <c r="AY362" s="18" t="s">
        <v>150</v>
      </c>
      <c r="BE362" s="165">
        <f>IF(N362="základní",J362,0)</f>
        <v>0</v>
      </c>
      <c r="BF362" s="165">
        <f>IF(N362="snížená",J362,0)</f>
        <v>0</v>
      </c>
      <c r="BG362" s="165">
        <f>IF(N362="zákl. přenesená",J362,0)</f>
        <v>0</v>
      </c>
      <c r="BH362" s="165">
        <f>IF(N362="sníž. přenesená",J362,0)</f>
        <v>0</v>
      </c>
      <c r="BI362" s="165">
        <f>IF(N362="nulová",J362,0)</f>
        <v>0</v>
      </c>
      <c r="BJ362" s="18" t="s">
        <v>80</v>
      </c>
      <c r="BK362" s="165">
        <f>ROUND(I362*H362,2)</f>
        <v>0</v>
      </c>
      <c r="BL362" s="18" t="s">
        <v>158</v>
      </c>
      <c r="BM362" s="164" t="s">
        <v>1741</v>
      </c>
    </row>
    <row r="363" spans="1:65" s="15" customFormat="1" ht="20.85" customHeight="1">
      <c r="B363" s="201"/>
      <c r="D363" s="202" t="s">
        <v>71</v>
      </c>
      <c r="E363" s="202" t="s">
        <v>1233</v>
      </c>
      <c r="F363" s="202" t="s">
        <v>1434</v>
      </c>
      <c r="I363" s="203"/>
      <c r="J363" s="204">
        <f>BK363</f>
        <v>0</v>
      </c>
      <c r="L363" s="201"/>
      <c r="M363" s="205"/>
      <c r="N363" s="206"/>
      <c r="O363" s="206"/>
      <c r="P363" s="207">
        <f>SUM(P364:P367)</f>
        <v>0</v>
      </c>
      <c r="Q363" s="206"/>
      <c r="R363" s="207">
        <f>SUM(R364:R367)</f>
        <v>0</v>
      </c>
      <c r="S363" s="206"/>
      <c r="T363" s="208">
        <f>SUM(T364:T367)</f>
        <v>0</v>
      </c>
      <c r="AR363" s="202" t="s">
        <v>80</v>
      </c>
      <c r="AT363" s="209" t="s">
        <v>71</v>
      </c>
      <c r="AU363" s="209" t="s">
        <v>151</v>
      </c>
      <c r="AY363" s="202" t="s">
        <v>150</v>
      </c>
      <c r="BK363" s="210">
        <f>SUM(BK364:BK367)</f>
        <v>0</v>
      </c>
    </row>
    <row r="364" spans="1:65" s="2" customFormat="1" ht="16.5" customHeight="1">
      <c r="A364" s="33"/>
      <c r="B364" s="152"/>
      <c r="C364" s="153" t="s">
        <v>952</v>
      </c>
      <c r="D364" s="153" t="s">
        <v>153</v>
      </c>
      <c r="E364" s="154" t="s">
        <v>1742</v>
      </c>
      <c r="F364" s="155" t="s">
        <v>1743</v>
      </c>
      <c r="G364" s="156" t="s">
        <v>1111</v>
      </c>
      <c r="H364" s="157">
        <v>3</v>
      </c>
      <c r="I364" s="158"/>
      <c r="J364" s="159">
        <f>ROUND(I364*H364,2)</f>
        <v>0</v>
      </c>
      <c r="K364" s="155" t="s">
        <v>3</v>
      </c>
      <c r="L364" s="34"/>
      <c r="M364" s="160" t="s">
        <v>3</v>
      </c>
      <c r="N364" s="161" t="s">
        <v>43</v>
      </c>
      <c r="O364" s="54"/>
      <c r="P364" s="162">
        <f>O364*H364</f>
        <v>0</v>
      </c>
      <c r="Q364" s="162">
        <v>0</v>
      </c>
      <c r="R364" s="162">
        <f>Q364*H364</f>
        <v>0</v>
      </c>
      <c r="S364" s="162">
        <v>0</v>
      </c>
      <c r="T364" s="163">
        <f>S364*H364</f>
        <v>0</v>
      </c>
      <c r="U364" s="33"/>
      <c r="V364" s="33"/>
      <c r="W364" s="33"/>
      <c r="X364" s="33"/>
      <c r="Y364" s="33"/>
      <c r="Z364" s="33"/>
      <c r="AA364" s="33"/>
      <c r="AB364" s="33"/>
      <c r="AC364" s="33"/>
      <c r="AD364" s="33"/>
      <c r="AE364" s="33"/>
      <c r="AR364" s="164" t="s">
        <v>158</v>
      </c>
      <c r="AT364" s="164" t="s">
        <v>153</v>
      </c>
      <c r="AU364" s="164" t="s">
        <v>158</v>
      </c>
      <c r="AY364" s="18" t="s">
        <v>150</v>
      </c>
      <c r="BE364" s="165">
        <f>IF(N364="základní",J364,0)</f>
        <v>0</v>
      </c>
      <c r="BF364" s="165">
        <f>IF(N364="snížená",J364,0)</f>
        <v>0</v>
      </c>
      <c r="BG364" s="165">
        <f>IF(N364="zákl. přenesená",J364,0)</f>
        <v>0</v>
      </c>
      <c r="BH364" s="165">
        <f>IF(N364="sníž. přenesená",J364,0)</f>
        <v>0</v>
      </c>
      <c r="BI364" s="165">
        <f>IF(N364="nulová",J364,0)</f>
        <v>0</v>
      </c>
      <c r="BJ364" s="18" t="s">
        <v>80</v>
      </c>
      <c r="BK364" s="165">
        <f>ROUND(I364*H364,2)</f>
        <v>0</v>
      </c>
      <c r="BL364" s="18" t="s">
        <v>158</v>
      </c>
      <c r="BM364" s="164" t="s">
        <v>1744</v>
      </c>
    </row>
    <row r="365" spans="1:65" s="2" customFormat="1" ht="16.5" customHeight="1">
      <c r="A365" s="33"/>
      <c r="B365" s="152"/>
      <c r="C365" s="153" t="s">
        <v>968</v>
      </c>
      <c r="D365" s="153" t="s">
        <v>153</v>
      </c>
      <c r="E365" s="154" t="s">
        <v>1745</v>
      </c>
      <c r="F365" s="155" t="s">
        <v>1746</v>
      </c>
      <c r="G365" s="156" t="s">
        <v>1212</v>
      </c>
      <c r="H365" s="157">
        <v>13</v>
      </c>
      <c r="I365" s="158"/>
      <c r="J365" s="159">
        <f>ROUND(I365*H365,2)</f>
        <v>0</v>
      </c>
      <c r="K365" s="155" t="s">
        <v>3</v>
      </c>
      <c r="L365" s="34"/>
      <c r="M365" s="160" t="s">
        <v>3</v>
      </c>
      <c r="N365" s="161" t="s">
        <v>43</v>
      </c>
      <c r="O365" s="54"/>
      <c r="P365" s="162">
        <f>O365*H365</f>
        <v>0</v>
      </c>
      <c r="Q365" s="162">
        <v>0</v>
      </c>
      <c r="R365" s="162">
        <f>Q365*H365</f>
        <v>0</v>
      </c>
      <c r="S365" s="162">
        <v>0</v>
      </c>
      <c r="T365" s="163">
        <f>S365*H365</f>
        <v>0</v>
      </c>
      <c r="U365" s="33"/>
      <c r="V365" s="33"/>
      <c r="W365" s="33"/>
      <c r="X365" s="33"/>
      <c r="Y365" s="33"/>
      <c r="Z365" s="33"/>
      <c r="AA365" s="33"/>
      <c r="AB365" s="33"/>
      <c r="AC365" s="33"/>
      <c r="AD365" s="33"/>
      <c r="AE365" s="33"/>
      <c r="AR365" s="164" t="s">
        <v>158</v>
      </c>
      <c r="AT365" s="164" t="s">
        <v>153</v>
      </c>
      <c r="AU365" s="164" t="s">
        <v>158</v>
      </c>
      <c r="AY365" s="18" t="s">
        <v>150</v>
      </c>
      <c r="BE365" s="165">
        <f>IF(N365="základní",J365,0)</f>
        <v>0</v>
      </c>
      <c r="BF365" s="165">
        <f>IF(N365="snížená",J365,0)</f>
        <v>0</v>
      </c>
      <c r="BG365" s="165">
        <f>IF(N365="zákl. přenesená",J365,0)</f>
        <v>0</v>
      </c>
      <c r="BH365" s="165">
        <f>IF(N365="sníž. přenesená",J365,0)</f>
        <v>0</v>
      </c>
      <c r="BI365" s="165">
        <f>IF(N365="nulová",J365,0)</f>
        <v>0</v>
      </c>
      <c r="BJ365" s="18" t="s">
        <v>80</v>
      </c>
      <c r="BK365" s="165">
        <f>ROUND(I365*H365,2)</f>
        <v>0</v>
      </c>
      <c r="BL365" s="18" t="s">
        <v>158</v>
      </c>
      <c r="BM365" s="164" t="s">
        <v>1747</v>
      </c>
    </row>
    <row r="366" spans="1:65" s="2" customFormat="1" ht="16.5" customHeight="1">
      <c r="A366" s="33"/>
      <c r="B366" s="152"/>
      <c r="C366" s="153" t="s">
        <v>973</v>
      </c>
      <c r="D366" s="153" t="s">
        <v>153</v>
      </c>
      <c r="E366" s="154" t="s">
        <v>1748</v>
      </c>
      <c r="F366" s="155" t="s">
        <v>1749</v>
      </c>
      <c r="G366" s="156" t="s">
        <v>1212</v>
      </c>
      <c r="H366" s="157">
        <v>13</v>
      </c>
      <c r="I366" s="158"/>
      <c r="J366" s="159">
        <f>ROUND(I366*H366,2)</f>
        <v>0</v>
      </c>
      <c r="K366" s="155" t="s">
        <v>3</v>
      </c>
      <c r="L366" s="34"/>
      <c r="M366" s="160" t="s">
        <v>3</v>
      </c>
      <c r="N366" s="161" t="s">
        <v>43</v>
      </c>
      <c r="O366" s="54"/>
      <c r="P366" s="162">
        <f>O366*H366</f>
        <v>0</v>
      </c>
      <c r="Q366" s="162">
        <v>0</v>
      </c>
      <c r="R366" s="162">
        <f>Q366*H366</f>
        <v>0</v>
      </c>
      <c r="S366" s="162">
        <v>0</v>
      </c>
      <c r="T366" s="163">
        <f>S366*H366</f>
        <v>0</v>
      </c>
      <c r="U366" s="33"/>
      <c r="V366" s="33"/>
      <c r="W366" s="33"/>
      <c r="X366" s="33"/>
      <c r="Y366" s="33"/>
      <c r="Z366" s="33"/>
      <c r="AA366" s="33"/>
      <c r="AB366" s="33"/>
      <c r="AC366" s="33"/>
      <c r="AD366" s="33"/>
      <c r="AE366" s="33"/>
      <c r="AR366" s="164" t="s">
        <v>158</v>
      </c>
      <c r="AT366" s="164" t="s">
        <v>153</v>
      </c>
      <c r="AU366" s="164" t="s">
        <v>158</v>
      </c>
      <c r="AY366" s="18" t="s">
        <v>150</v>
      </c>
      <c r="BE366" s="165">
        <f>IF(N366="základní",J366,0)</f>
        <v>0</v>
      </c>
      <c r="BF366" s="165">
        <f>IF(N366="snížená",J366,0)</f>
        <v>0</v>
      </c>
      <c r="BG366" s="165">
        <f>IF(N366="zákl. přenesená",J366,0)</f>
        <v>0</v>
      </c>
      <c r="BH366" s="165">
        <f>IF(N366="sníž. přenesená",J366,0)</f>
        <v>0</v>
      </c>
      <c r="BI366" s="165">
        <f>IF(N366="nulová",J366,0)</f>
        <v>0</v>
      </c>
      <c r="BJ366" s="18" t="s">
        <v>80</v>
      </c>
      <c r="BK366" s="165">
        <f>ROUND(I366*H366,2)</f>
        <v>0</v>
      </c>
      <c r="BL366" s="18" t="s">
        <v>158</v>
      </c>
      <c r="BM366" s="164" t="s">
        <v>1750</v>
      </c>
    </row>
    <row r="367" spans="1:65" s="2" customFormat="1" ht="29.25">
      <c r="A367" s="33"/>
      <c r="B367" s="34"/>
      <c r="C367" s="33"/>
      <c r="D367" s="166" t="s">
        <v>1231</v>
      </c>
      <c r="E367" s="33"/>
      <c r="F367" s="167" t="s">
        <v>1505</v>
      </c>
      <c r="G367" s="33"/>
      <c r="H367" s="33"/>
      <c r="I367" s="92"/>
      <c r="J367" s="33"/>
      <c r="K367" s="33"/>
      <c r="L367" s="34"/>
      <c r="M367" s="168"/>
      <c r="N367" s="169"/>
      <c r="O367" s="54"/>
      <c r="P367" s="54"/>
      <c r="Q367" s="54"/>
      <c r="R367" s="54"/>
      <c r="S367" s="54"/>
      <c r="T367" s="55"/>
      <c r="U367" s="33"/>
      <c r="V367" s="33"/>
      <c r="W367" s="33"/>
      <c r="X367" s="33"/>
      <c r="Y367" s="33"/>
      <c r="Z367" s="33"/>
      <c r="AA367" s="33"/>
      <c r="AB367" s="33"/>
      <c r="AC367" s="33"/>
      <c r="AD367" s="33"/>
      <c r="AE367" s="33"/>
      <c r="AT367" s="18" t="s">
        <v>1231</v>
      </c>
      <c r="AU367" s="18" t="s">
        <v>158</v>
      </c>
    </row>
    <row r="368" spans="1:65" s="15" customFormat="1" ht="20.85" customHeight="1">
      <c r="B368" s="201"/>
      <c r="D368" s="202" t="s">
        <v>71</v>
      </c>
      <c r="E368" s="202" t="s">
        <v>1257</v>
      </c>
      <c r="F368" s="202" t="s">
        <v>1457</v>
      </c>
      <c r="I368" s="203"/>
      <c r="J368" s="204">
        <f>BK368</f>
        <v>0</v>
      </c>
      <c r="L368" s="201"/>
      <c r="M368" s="205"/>
      <c r="N368" s="206"/>
      <c r="O368" s="206"/>
      <c r="P368" s="207">
        <f>SUM(P369:P373)</f>
        <v>0</v>
      </c>
      <c r="Q368" s="206"/>
      <c r="R368" s="207">
        <f>SUM(R369:R373)</f>
        <v>0</v>
      </c>
      <c r="S368" s="206"/>
      <c r="T368" s="208">
        <f>SUM(T369:T373)</f>
        <v>0</v>
      </c>
      <c r="AR368" s="202" t="s">
        <v>80</v>
      </c>
      <c r="AT368" s="209" t="s">
        <v>71</v>
      </c>
      <c r="AU368" s="209" t="s">
        <v>151</v>
      </c>
      <c r="AY368" s="202" t="s">
        <v>150</v>
      </c>
      <c r="BK368" s="210">
        <f>SUM(BK369:BK373)</f>
        <v>0</v>
      </c>
    </row>
    <row r="369" spans="1:65" s="2" customFormat="1" ht="16.5" customHeight="1">
      <c r="A369" s="33"/>
      <c r="B369" s="152"/>
      <c r="C369" s="153" t="s">
        <v>978</v>
      </c>
      <c r="D369" s="153" t="s">
        <v>153</v>
      </c>
      <c r="E369" s="154" t="s">
        <v>1751</v>
      </c>
      <c r="F369" s="155" t="s">
        <v>1752</v>
      </c>
      <c r="G369" s="156" t="s">
        <v>216</v>
      </c>
      <c r="H369" s="157">
        <v>130</v>
      </c>
      <c r="I369" s="158"/>
      <c r="J369" s="159">
        <f>ROUND(I369*H369,2)</f>
        <v>0</v>
      </c>
      <c r="K369" s="155" t="s">
        <v>3</v>
      </c>
      <c r="L369" s="34"/>
      <c r="M369" s="160" t="s">
        <v>3</v>
      </c>
      <c r="N369" s="161" t="s">
        <v>43</v>
      </c>
      <c r="O369" s="54"/>
      <c r="P369" s="162">
        <f>O369*H369</f>
        <v>0</v>
      </c>
      <c r="Q369" s="162">
        <v>0</v>
      </c>
      <c r="R369" s="162">
        <f>Q369*H369</f>
        <v>0</v>
      </c>
      <c r="S369" s="162">
        <v>0</v>
      </c>
      <c r="T369" s="163">
        <f>S369*H369</f>
        <v>0</v>
      </c>
      <c r="U369" s="33"/>
      <c r="V369" s="33"/>
      <c r="W369" s="33"/>
      <c r="X369" s="33"/>
      <c r="Y369" s="33"/>
      <c r="Z369" s="33"/>
      <c r="AA369" s="33"/>
      <c r="AB369" s="33"/>
      <c r="AC369" s="33"/>
      <c r="AD369" s="33"/>
      <c r="AE369" s="33"/>
      <c r="AR369" s="164" t="s">
        <v>158</v>
      </c>
      <c r="AT369" s="164" t="s">
        <v>153</v>
      </c>
      <c r="AU369" s="164" t="s">
        <v>158</v>
      </c>
      <c r="AY369" s="18" t="s">
        <v>150</v>
      </c>
      <c r="BE369" s="165">
        <f>IF(N369="základní",J369,0)</f>
        <v>0</v>
      </c>
      <c r="BF369" s="165">
        <f>IF(N369="snížená",J369,0)</f>
        <v>0</v>
      </c>
      <c r="BG369" s="165">
        <f>IF(N369="zákl. přenesená",J369,0)</f>
        <v>0</v>
      </c>
      <c r="BH369" s="165">
        <f>IF(N369="sníž. přenesená",J369,0)</f>
        <v>0</v>
      </c>
      <c r="BI369" s="165">
        <f>IF(N369="nulová",J369,0)</f>
        <v>0</v>
      </c>
      <c r="BJ369" s="18" t="s">
        <v>80</v>
      </c>
      <c r="BK369" s="165">
        <f>ROUND(I369*H369,2)</f>
        <v>0</v>
      </c>
      <c r="BL369" s="18" t="s">
        <v>158</v>
      </c>
      <c r="BM369" s="164" t="s">
        <v>1753</v>
      </c>
    </row>
    <row r="370" spans="1:65" s="2" customFormat="1" ht="19.5">
      <c r="A370" s="33"/>
      <c r="B370" s="34"/>
      <c r="C370" s="33"/>
      <c r="D370" s="166" t="s">
        <v>1231</v>
      </c>
      <c r="E370" s="33"/>
      <c r="F370" s="167" t="s">
        <v>1647</v>
      </c>
      <c r="G370" s="33"/>
      <c r="H370" s="33"/>
      <c r="I370" s="92"/>
      <c r="J370" s="33"/>
      <c r="K370" s="33"/>
      <c r="L370" s="34"/>
      <c r="M370" s="168"/>
      <c r="N370" s="169"/>
      <c r="O370" s="54"/>
      <c r="P370" s="54"/>
      <c r="Q370" s="54"/>
      <c r="R370" s="54"/>
      <c r="S370" s="54"/>
      <c r="T370" s="55"/>
      <c r="U370" s="33"/>
      <c r="V370" s="33"/>
      <c r="W370" s="33"/>
      <c r="X370" s="33"/>
      <c r="Y370" s="33"/>
      <c r="Z370" s="33"/>
      <c r="AA370" s="33"/>
      <c r="AB370" s="33"/>
      <c r="AC370" s="33"/>
      <c r="AD370" s="33"/>
      <c r="AE370" s="33"/>
      <c r="AT370" s="18" t="s">
        <v>1231</v>
      </c>
      <c r="AU370" s="18" t="s">
        <v>158</v>
      </c>
    </row>
    <row r="371" spans="1:65" s="2" customFormat="1" ht="16.5" customHeight="1">
      <c r="A371" s="33"/>
      <c r="B371" s="152"/>
      <c r="C371" s="153" t="s">
        <v>982</v>
      </c>
      <c r="D371" s="153" t="s">
        <v>153</v>
      </c>
      <c r="E371" s="154" t="s">
        <v>1754</v>
      </c>
      <c r="F371" s="155" t="s">
        <v>1755</v>
      </c>
      <c r="G371" s="156" t="s">
        <v>1212</v>
      </c>
      <c r="H371" s="157">
        <v>13</v>
      </c>
      <c r="I371" s="158"/>
      <c r="J371" s="159">
        <f>ROUND(I371*H371,2)</f>
        <v>0</v>
      </c>
      <c r="K371" s="155" t="s">
        <v>3</v>
      </c>
      <c r="L371" s="34"/>
      <c r="M371" s="160" t="s">
        <v>3</v>
      </c>
      <c r="N371" s="161" t="s">
        <v>43</v>
      </c>
      <c r="O371" s="54"/>
      <c r="P371" s="162">
        <f>O371*H371</f>
        <v>0</v>
      </c>
      <c r="Q371" s="162">
        <v>0</v>
      </c>
      <c r="R371" s="162">
        <f>Q371*H371</f>
        <v>0</v>
      </c>
      <c r="S371" s="162">
        <v>0</v>
      </c>
      <c r="T371" s="163">
        <f>S371*H371</f>
        <v>0</v>
      </c>
      <c r="U371" s="33"/>
      <c r="V371" s="33"/>
      <c r="W371" s="33"/>
      <c r="X371" s="33"/>
      <c r="Y371" s="33"/>
      <c r="Z371" s="33"/>
      <c r="AA371" s="33"/>
      <c r="AB371" s="33"/>
      <c r="AC371" s="33"/>
      <c r="AD371" s="33"/>
      <c r="AE371" s="33"/>
      <c r="AR371" s="164" t="s">
        <v>158</v>
      </c>
      <c r="AT371" s="164" t="s">
        <v>153</v>
      </c>
      <c r="AU371" s="164" t="s">
        <v>158</v>
      </c>
      <c r="AY371" s="18" t="s">
        <v>150</v>
      </c>
      <c r="BE371" s="165">
        <f>IF(N371="základní",J371,0)</f>
        <v>0</v>
      </c>
      <c r="BF371" s="165">
        <f>IF(N371="snížená",J371,0)</f>
        <v>0</v>
      </c>
      <c r="BG371" s="165">
        <f>IF(N371="zákl. přenesená",J371,0)</f>
        <v>0</v>
      </c>
      <c r="BH371" s="165">
        <f>IF(N371="sníž. přenesená",J371,0)</f>
        <v>0</v>
      </c>
      <c r="BI371" s="165">
        <f>IF(N371="nulová",J371,0)</f>
        <v>0</v>
      </c>
      <c r="BJ371" s="18" t="s">
        <v>80</v>
      </c>
      <c r="BK371" s="165">
        <f>ROUND(I371*H371,2)</f>
        <v>0</v>
      </c>
      <c r="BL371" s="18" t="s">
        <v>158</v>
      </c>
      <c r="BM371" s="164" t="s">
        <v>1756</v>
      </c>
    </row>
    <row r="372" spans="1:65" s="2" customFormat="1" ht="19.5">
      <c r="A372" s="33"/>
      <c r="B372" s="34"/>
      <c r="C372" s="33"/>
      <c r="D372" s="166" t="s">
        <v>1231</v>
      </c>
      <c r="E372" s="33"/>
      <c r="F372" s="167" t="s">
        <v>1647</v>
      </c>
      <c r="G372" s="33"/>
      <c r="H372" s="33"/>
      <c r="I372" s="92"/>
      <c r="J372" s="33"/>
      <c r="K372" s="33"/>
      <c r="L372" s="34"/>
      <c r="M372" s="168"/>
      <c r="N372" s="169"/>
      <c r="O372" s="54"/>
      <c r="P372" s="54"/>
      <c r="Q372" s="54"/>
      <c r="R372" s="54"/>
      <c r="S372" s="54"/>
      <c r="T372" s="55"/>
      <c r="U372" s="33"/>
      <c r="V372" s="33"/>
      <c r="W372" s="33"/>
      <c r="X372" s="33"/>
      <c r="Y372" s="33"/>
      <c r="Z372" s="33"/>
      <c r="AA372" s="33"/>
      <c r="AB372" s="33"/>
      <c r="AC372" s="33"/>
      <c r="AD372" s="33"/>
      <c r="AE372" s="33"/>
      <c r="AT372" s="18" t="s">
        <v>1231</v>
      </c>
      <c r="AU372" s="18" t="s">
        <v>158</v>
      </c>
    </row>
    <row r="373" spans="1:65" s="2" customFormat="1" ht="24" customHeight="1">
      <c r="A373" s="33"/>
      <c r="B373" s="152"/>
      <c r="C373" s="153" t="s">
        <v>986</v>
      </c>
      <c r="D373" s="153" t="s">
        <v>153</v>
      </c>
      <c r="E373" s="154" t="s">
        <v>1757</v>
      </c>
      <c r="F373" s="155" t="s">
        <v>1758</v>
      </c>
      <c r="G373" s="156" t="s">
        <v>1440</v>
      </c>
      <c r="H373" s="157">
        <v>1</v>
      </c>
      <c r="I373" s="158"/>
      <c r="J373" s="159">
        <f>ROUND(I373*H373,2)</f>
        <v>0</v>
      </c>
      <c r="K373" s="155" t="s">
        <v>3</v>
      </c>
      <c r="L373" s="34"/>
      <c r="M373" s="160" t="s">
        <v>3</v>
      </c>
      <c r="N373" s="161" t="s">
        <v>43</v>
      </c>
      <c r="O373" s="54"/>
      <c r="P373" s="162">
        <f>O373*H373</f>
        <v>0</v>
      </c>
      <c r="Q373" s="162">
        <v>0</v>
      </c>
      <c r="R373" s="162">
        <f>Q373*H373</f>
        <v>0</v>
      </c>
      <c r="S373" s="162">
        <v>0</v>
      </c>
      <c r="T373" s="163">
        <f>S373*H373</f>
        <v>0</v>
      </c>
      <c r="U373" s="33"/>
      <c r="V373" s="33"/>
      <c r="W373" s="33"/>
      <c r="X373" s="33"/>
      <c r="Y373" s="33"/>
      <c r="Z373" s="33"/>
      <c r="AA373" s="33"/>
      <c r="AB373" s="33"/>
      <c r="AC373" s="33"/>
      <c r="AD373" s="33"/>
      <c r="AE373" s="33"/>
      <c r="AR373" s="164" t="s">
        <v>158</v>
      </c>
      <c r="AT373" s="164" t="s">
        <v>153</v>
      </c>
      <c r="AU373" s="164" t="s">
        <v>158</v>
      </c>
      <c r="AY373" s="18" t="s">
        <v>150</v>
      </c>
      <c r="BE373" s="165">
        <f>IF(N373="základní",J373,0)</f>
        <v>0</v>
      </c>
      <c r="BF373" s="165">
        <f>IF(N373="snížená",J373,0)</f>
        <v>0</v>
      </c>
      <c r="BG373" s="165">
        <f>IF(N373="zákl. přenesená",J373,0)</f>
        <v>0</v>
      </c>
      <c r="BH373" s="165">
        <f>IF(N373="sníž. přenesená",J373,0)</f>
        <v>0</v>
      </c>
      <c r="BI373" s="165">
        <f>IF(N373="nulová",J373,0)</f>
        <v>0</v>
      </c>
      <c r="BJ373" s="18" t="s">
        <v>80</v>
      </c>
      <c r="BK373" s="165">
        <f>ROUND(I373*H373,2)</f>
        <v>0</v>
      </c>
      <c r="BL373" s="18" t="s">
        <v>158</v>
      </c>
      <c r="BM373" s="164" t="s">
        <v>1759</v>
      </c>
    </row>
    <row r="374" spans="1:65" s="15" customFormat="1" ht="20.85" customHeight="1">
      <c r="B374" s="201"/>
      <c r="D374" s="202" t="s">
        <v>71</v>
      </c>
      <c r="E374" s="202" t="s">
        <v>1281</v>
      </c>
      <c r="F374" s="202" t="s">
        <v>1468</v>
      </c>
      <c r="I374" s="203"/>
      <c r="J374" s="204">
        <f>BK374</f>
        <v>0</v>
      </c>
      <c r="L374" s="201"/>
      <c r="M374" s="205"/>
      <c r="N374" s="206"/>
      <c r="O374" s="206"/>
      <c r="P374" s="207">
        <f>SUM(P375:P380)</f>
        <v>0</v>
      </c>
      <c r="Q374" s="206"/>
      <c r="R374" s="207">
        <f>SUM(R375:R380)</f>
        <v>0</v>
      </c>
      <c r="S374" s="206"/>
      <c r="T374" s="208">
        <f>SUM(T375:T380)</f>
        <v>0</v>
      </c>
      <c r="AR374" s="202" t="s">
        <v>80</v>
      </c>
      <c r="AT374" s="209" t="s">
        <v>71</v>
      </c>
      <c r="AU374" s="209" t="s">
        <v>151</v>
      </c>
      <c r="AY374" s="202" t="s">
        <v>150</v>
      </c>
      <c r="BK374" s="210">
        <f>SUM(BK375:BK380)</f>
        <v>0</v>
      </c>
    </row>
    <row r="375" spans="1:65" s="2" customFormat="1" ht="16.5" customHeight="1">
      <c r="A375" s="33"/>
      <c r="B375" s="152"/>
      <c r="C375" s="153" t="s">
        <v>992</v>
      </c>
      <c r="D375" s="153" t="s">
        <v>153</v>
      </c>
      <c r="E375" s="154" t="s">
        <v>1469</v>
      </c>
      <c r="F375" s="155" t="s">
        <v>1470</v>
      </c>
      <c r="G375" s="156" t="s">
        <v>216</v>
      </c>
      <c r="H375" s="157">
        <v>180</v>
      </c>
      <c r="I375" s="158"/>
      <c r="J375" s="159">
        <f>ROUND(I375*H375,2)</f>
        <v>0</v>
      </c>
      <c r="K375" s="155" t="s">
        <v>3</v>
      </c>
      <c r="L375" s="34"/>
      <c r="M375" s="160" t="s">
        <v>3</v>
      </c>
      <c r="N375" s="161" t="s">
        <v>43</v>
      </c>
      <c r="O375" s="54"/>
      <c r="P375" s="162">
        <f>O375*H375</f>
        <v>0</v>
      </c>
      <c r="Q375" s="162">
        <v>0</v>
      </c>
      <c r="R375" s="162">
        <f>Q375*H375</f>
        <v>0</v>
      </c>
      <c r="S375" s="162">
        <v>0</v>
      </c>
      <c r="T375" s="163">
        <f>S375*H375</f>
        <v>0</v>
      </c>
      <c r="U375" s="33"/>
      <c r="V375" s="33"/>
      <c r="W375" s="33"/>
      <c r="X375" s="33"/>
      <c r="Y375" s="33"/>
      <c r="Z375" s="33"/>
      <c r="AA375" s="33"/>
      <c r="AB375" s="33"/>
      <c r="AC375" s="33"/>
      <c r="AD375" s="33"/>
      <c r="AE375" s="33"/>
      <c r="AR375" s="164" t="s">
        <v>158</v>
      </c>
      <c r="AT375" s="164" t="s">
        <v>153</v>
      </c>
      <c r="AU375" s="164" t="s">
        <v>158</v>
      </c>
      <c r="AY375" s="18" t="s">
        <v>150</v>
      </c>
      <c r="BE375" s="165">
        <f>IF(N375="základní",J375,0)</f>
        <v>0</v>
      </c>
      <c r="BF375" s="165">
        <f>IF(N375="snížená",J375,0)</f>
        <v>0</v>
      </c>
      <c r="BG375" s="165">
        <f>IF(N375="zákl. přenesená",J375,0)</f>
        <v>0</v>
      </c>
      <c r="BH375" s="165">
        <f>IF(N375="sníž. přenesená",J375,0)</f>
        <v>0</v>
      </c>
      <c r="BI375" s="165">
        <f>IF(N375="nulová",J375,0)</f>
        <v>0</v>
      </c>
      <c r="BJ375" s="18" t="s">
        <v>80</v>
      </c>
      <c r="BK375" s="165">
        <f>ROUND(I375*H375,2)</f>
        <v>0</v>
      </c>
      <c r="BL375" s="18" t="s">
        <v>158</v>
      </c>
      <c r="BM375" s="164" t="s">
        <v>1760</v>
      </c>
    </row>
    <row r="376" spans="1:65" s="2" customFormat="1" ht="16.5" customHeight="1">
      <c r="A376" s="33"/>
      <c r="B376" s="152"/>
      <c r="C376" s="153" t="s">
        <v>997</v>
      </c>
      <c r="D376" s="153" t="s">
        <v>153</v>
      </c>
      <c r="E376" s="154" t="s">
        <v>1761</v>
      </c>
      <c r="F376" s="155" t="s">
        <v>1762</v>
      </c>
      <c r="G376" s="156" t="s">
        <v>216</v>
      </c>
      <c r="H376" s="157">
        <v>130</v>
      </c>
      <c r="I376" s="158"/>
      <c r="J376" s="159">
        <f>ROUND(I376*H376,2)</f>
        <v>0</v>
      </c>
      <c r="K376" s="155" t="s">
        <v>3</v>
      </c>
      <c r="L376" s="34"/>
      <c r="M376" s="160" t="s">
        <v>3</v>
      </c>
      <c r="N376" s="161" t="s">
        <v>43</v>
      </c>
      <c r="O376" s="54"/>
      <c r="P376" s="162">
        <f>O376*H376</f>
        <v>0</v>
      </c>
      <c r="Q376" s="162">
        <v>0</v>
      </c>
      <c r="R376" s="162">
        <f>Q376*H376</f>
        <v>0</v>
      </c>
      <c r="S376" s="162">
        <v>0</v>
      </c>
      <c r="T376" s="163">
        <f>S376*H376</f>
        <v>0</v>
      </c>
      <c r="U376" s="33"/>
      <c r="V376" s="33"/>
      <c r="W376" s="33"/>
      <c r="X376" s="33"/>
      <c r="Y376" s="33"/>
      <c r="Z376" s="33"/>
      <c r="AA376" s="33"/>
      <c r="AB376" s="33"/>
      <c r="AC376" s="33"/>
      <c r="AD376" s="33"/>
      <c r="AE376" s="33"/>
      <c r="AR376" s="164" t="s">
        <v>158</v>
      </c>
      <c r="AT376" s="164" t="s">
        <v>153</v>
      </c>
      <c r="AU376" s="164" t="s">
        <v>158</v>
      </c>
      <c r="AY376" s="18" t="s">
        <v>150</v>
      </c>
      <c r="BE376" s="165">
        <f>IF(N376="základní",J376,0)</f>
        <v>0</v>
      </c>
      <c r="BF376" s="165">
        <f>IF(N376="snížená",J376,0)</f>
        <v>0</v>
      </c>
      <c r="BG376" s="165">
        <f>IF(N376="zákl. přenesená",J376,0)</f>
        <v>0</v>
      </c>
      <c r="BH376" s="165">
        <f>IF(N376="sníž. přenesená",J376,0)</f>
        <v>0</v>
      </c>
      <c r="BI376" s="165">
        <f>IF(N376="nulová",J376,0)</f>
        <v>0</v>
      </c>
      <c r="BJ376" s="18" t="s">
        <v>80</v>
      </c>
      <c r="BK376" s="165">
        <f>ROUND(I376*H376,2)</f>
        <v>0</v>
      </c>
      <c r="BL376" s="18" t="s">
        <v>158</v>
      </c>
      <c r="BM376" s="164" t="s">
        <v>1763</v>
      </c>
    </row>
    <row r="377" spans="1:65" s="2" customFormat="1" ht="16.5" customHeight="1">
      <c r="A377" s="33"/>
      <c r="B377" s="152"/>
      <c r="C377" s="153" t="s">
        <v>1001</v>
      </c>
      <c r="D377" s="153" t="s">
        <v>153</v>
      </c>
      <c r="E377" s="154" t="s">
        <v>1764</v>
      </c>
      <c r="F377" s="155" t="s">
        <v>1765</v>
      </c>
      <c r="G377" s="156" t="s">
        <v>1212</v>
      </c>
      <c r="H377" s="157">
        <v>13</v>
      </c>
      <c r="I377" s="158"/>
      <c r="J377" s="159">
        <f>ROUND(I377*H377,2)</f>
        <v>0</v>
      </c>
      <c r="K377" s="155" t="s">
        <v>3</v>
      </c>
      <c r="L377" s="34"/>
      <c r="M377" s="160" t="s">
        <v>3</v>
      </c>
      <c r="N377" s="161" t="s">
        <v>43</v>
      </c>
      <c r="O377" s="54"/>
      <c r="P377" s="162">
        <f>O377*H377</f>
        <v>0</v>
      </c>
      <c r="Q377" s="162">
        <v>0</v>
      </c>
      <c r="R377" s="162">
        <f>Q377*H377</f>
        <v>0</v>
      </c>
      <c r="S377" s="162">
        <v>0</v>
      </c>
      <c r="T377" s="163">
        <f>S377*H377</f>
        <v>0</v>
      </c>
      <c r="U377" s="33"/>
      <c r="V377" s="33"/>
      <c r="W377" s="33"/>
      <c r="X377" s="33"/>
      <c r="Y377" s="33"/>
      <c r="Z377" s="33"/>
      <c r="AA377" s="33"/>
      <c r="AB377" s="33"/>
      <c r="AC377" s="33"/>
      <c r="AD377" s="33"/>
      <c r="AE377" s="33"/>
      <c r="AR377" s="164" t="s">
        <v>158</v>
      </c>
      <c r="AT377" s="164" t="s">
        <v>153</v>
      </c>
      <c r="AU377" s="164" t="s">
        <v>158</v>
      </c>
      <c r="AY377" s="18" t="s">
        <v>150</v>
      </c>
      <c r="BE377" s="165">
        <f>IF(N377="základní",J377,0)</f>
        <v>0</v>
      </c>
      <c r="BF377" s="165">
        <f>IF(N377="snížená",J377,0)</f>
        <v>0</v>
      </c>
      <c r="BG377" s="165">
        <f>IF(N377="zákl. přenesená",J377,0)</f>
        <v>0</v>
      </c>
      <c r="BH377" s="165">
        <f>IF(N377="sníž. přenesená",J377,0)</f>
        <v>0</v>
      </c>
      <c r="BI377" s="165">
        <f>IF(N377="nulová",J377,0)</f>
        <v>0</v>
      </c>
      <c r="BJ377" s="18" t="s">
        <v>80</v>
      </c>
      <c r="BK377" s="165">
        <f>ROUND(I377*H377,2)</f>
        <v>0</v>
      </c>
      <c r="BL377" s="18" t="s">
        <v>158</v>
      </c>
      <c r="BM377" s="164" t="s">
        <v>1766</v>
      </c>
    </row>
    <row r="378" spans="1:65" s="2" customFormat="1" ht="16.5" customHeight="1">
      <c r="A378" s="33"/>
      <c r="B378" s="152"/>
      <c r="C378" s="153" t="s">
        <v>1005</v>
      </c>
      <c r="D378" s="153" t="s">
        <v>153</v>
      </c>
      <c r="E378" s="154" t="s">
        <v>1767</v>
      </c>
      <c r="F378" s="155" t="s">
        <v>1768</v>
      </c>
      <c r="G378" s="156" t="s">
        <v>1212</v>
      </c>
      <c r="H378" s="157">
        <v>16</v>
      </c>
      <c r="I378" s="158"/>
      <c r="J378" s="159">
        <f>ROUND(I378*H378,2)</f>
        <v>0</v>
      </c>
      <c r="K378" s="155" t="s">
        <v>3</v>
      </c>
      <c r="L378" s="34"/>
      <c r="M378" s="160" t="s">
        <v>3</v>
      </c>
      <c r="N378" s="161" t="s">
        <v>43</v>
      </c>
      <c r="O378" s="54"/>
      <c r="P378" s="162">
        <f>O378*H378</f>
        <v>0</v>
      </c>
      <c r="Q378" s="162">
        <v>0</v>
      </c>
      <c r="R378" s="162">
        <f>Q378*H378</f>
        <v>0</v>
      </c>
      <c r="S378" s="162">
        <v>0</v>
      </c>
      <c r="T378" s="163">
        <f>S378*H378</f>
        <v>0</v>
      </c>
      <c r="U378" s="33"/>
      <c r="V378" s="33"/>
      <c r="W378" s="33"/>
      <c r="X378" s="33"/>
      <c r="Y378" s="33"/>
      <c r="Z378" s="33"/>
      <c r="AA378" s="33"/>
      <c r="AB378" s="33"/>
      <c r="AC378" s="33"/>
      <c r="AD378" s="33"/>
      <c r="AE378" s="33"/>
      <c r="AR378" s="164" t="s">
        <v>158</v>
      </c>
      <c r="AT378" s="164" t="s">
        <v>153</v>
      </c>
      <c r="AU378" s="164" t="s">
        <v>158</v>
      </c>
      <c r="AY378" s="18" t="s">
        <v>150</v>
      </c>
      <c r="BE378" s="165">
        <f>IF(N378="základní",J378,0)</f>
        <v>0</v>
      </c>
      <c r="BF378" s="165">
        <f>IF(N378="snížená",J378,0)</f>
        <v>0</v>
      </c>
      <c r="BG378" s="165">
        <f>IF(N378="zákl. přenesená",J378,0)</f>
        <v>0</v>
      </c>
      <c r="BH378" s="165">
        <f>IF(N378="sníž. přenesená",J378,0)</f>
        <v>0</v>
      </c>
      <c r="BI378" s="165">
        <f>IF(N378="nulová",J378,0)</f>
        <v>0</v>
      </c>
      <c r="BJ378" s="18" t="s">
        <v>80</v>
      </c>
      <c r="BK378" s="165">
        <f>ROUND(I378*H378,2)</f>
        <v>0</v>
      </c>
      <c r="BL378" s="18" t="s">
        <v>158</v>
      </c>
      <c r="BM378" s="164" t="s">
        <v>1769</v>
      </c>
    </row>
    <row r="379" spans="1:65" s="2" customFormat="1" ht="16.5" customHeight="1">
      <c r="A379" s="33"/>
      <c r="B379" s="152"/>
      <c r="C379" s="153" t="s">
        <v>1011</v>
      </c>
      <c r="D379" s="153" t="s">
        <v>153</v>
      </c>
      <c r="E379" s="154" t="s">
        <v>1770</v>
      </c>
      <c r="F379" s="155" t="s">
        <v>1478</v>
      </c>
      <c r="G379" s="156" t="s">
        <v>1440</v>
      </c>
      <c r="H379" s="157">
        <v>16</v>
      </c>
      <c r="I379" s="158"/>
      <c r="J379" s="159">
        <f>ROUND(I379*H379,2)</f>
        <v>0</v>
      </c>
      <c r="K379" s="155" t="s">
        <v>3</v>
      </c>
      <c r="L379" s="34"/>
      <c r="M379" s="160" t="s">
        <v>3</v>
      </c>
      <c r="N379" s="161" t="s">
        <v>43</v>
      </c>
      <c r="O379" s="54"/>
      <c r="P379" s="162">
        <f>O379*H379</f>
        <v>0</v>
      </c>
      <c r="Q379" s="162">
        <v>0</v>
      </c>
      <c r="R379" s="162">
        <f>Q379*H379</f>
        <v>0</v>
      </c>
      <c r="S379" s="162">
        <v>0</v>
      </c>
      <c r="T379" s="163">
        <f>S379*H379</f>
        <v>0</v>
      </c>
      <c r="U379" s="33"/>
      <c r="V379" s="33"/>
      <c r="W379" s="33"/>
      <c r="X379" s="33"/>
      <c r="Y379" s="33"/>
      <c r="Z379" s="33"/>
      <c r="AA379" s="33"/>
      <c r="AB379" s="33"/>
      <c r="AC379" s="33"/>
      <c r="AD379" s="33"/>
      <c r="AE379" s="33"/>
      <c r="AR379" s="164" t="s">
        <v>158</v>
      </c>
      <c r="AT379" s="164" t="s">
        <v>153</v>
      </c>
      <c r="AU379" s="164" t="s">
        <v>158</v>
      </c>
      <c r="AY379" s="18" t="s">
        <v>150</v>
      </c>
      <c r="BE379" s="165">
        <f>IF(N379="základní",J379,0)</f>
        <v>0</v>
      </c>
      <c r="BF379" s="165">
        <f>IF(N379="snížená",J379,0)</f>
        <v>0</v>
      </c>
      <c r="BG379" s="165">
        <f>IF(N379="zákl. přenesená",J379,0)</f>
        <v>0</v>
      </c>
      <c r="BH379" s="165">
        <f>IF(N379="sníž. přenesená",J379,0)</f>
        <v>0</v>
      </c>
      <c r="BI379" s="165">
        <f>IF(N379="nulová",J379,0)</f>
        <v>0</v>
      </c>
      <c r="BJ379" s="18" t="s">
        <v>80</v>
      </c>
      <c r="BK379" s="165">
        <f>ROUND(I379*H379,2)</f>
        <v>0</v>
      </c>
      <c r="BL379" s="18" t="s">
        <v>158</v>
      </c>
      <c r="BM379" s="164" t="s">
        <v>1771</v>
      </c>
    </row>
    <row r="380" spans="1:65" s="2" customFormat="1" ht="29.25">
      <c r="A380" s="33"/>
      <c r="B380" s="34"/>
      <c r="C380" s="33"/>
      <c r="D380" s="166" t="s">
        <v>1231</v>
      </c>
      <c r="E380" s="33"/>
      <c r="F380" s="167" t="s">
        <v>1505</v>
      </c>
      <c r="G380" s="33"/>
      <c r="H380" s="33"/>
      <c r="I380" s="92"/>
      <c r="J380" s="33"/>
      <c r="K380" s="33"/>
      <c r="L380" s="34"/>
      <c r="M380" s="168"/>
      <c r="N380" s="169"/>
      <c r="O380" s="54"/>
      <c r="P380" s="54"/>
      <c r="Q380" s="54"/>
      <c r="R380" s="54"/>
      <c r="S380" s="54"/>
      <c r="T380" s="55"/>
      <c r="U380" s="33"/>
      <c r="V380" s="33"/>
      <c r="W380" s="33"/>
      <c r="X380" s="33"/>
      <c r="Y380" s="33"/>
      <c r="Z380" s="33"/>
      <c r="AA380" s="33"/>
      <c r="AB380" s="33"/>
      <c r="AC380" s="33"/>
      <c r="AD380" s="33"/>
      <c r="AE380" s="33"/>
      <c r="AT380" s="18" t="s">
        <v>1231</v>
      </c>
      <c r="AU380" s="18" t="s">
        <v>158</v>
      </c>
    </row>
    <row r="381" spans="1:65" s="15" customFormat="1" ht="20.85" customHeight="1">
      <c r="B381" s="201"/>
      <c r="D381" s="202" t="s">
        <v>71</v>
      </c>
      <c r="E381" s="202" t="s">
        <v>1303</v>
      </c>
      <c r="F381" s="202" t="s">
        <v>1522</v>
      </c>
      <c r="I381" s="203"/>
      <c r="J381" s="204">
        <f>BK381</f>
        <v>0</v>
      </c>
      <c r="L381" s="201"/>
      <c r="M381" s="205"/>
      <c r="N381" s="206"/>
      <c r="O381" s="206"/>
      <c r="P381" s="207">
        <f>SUM(P382:P383)</f>
        <v>0</v>
      </c>
      <c r="Q381" s="206"/>
      <c r="R381" s="207">
        <f>SUM(R382:R383)</f>
        <v>0</v>
      </c>
      <c r="S381" s="206"/>
      <c r="T381" s="208">
        <f>SUM(T382:T383)</f>
        <v>0</v>
      </c>
      <c r="AR381" s="202" t="s">
        <v>80</v>
      </c>
      <c r="AT381" s="209" t="s">
        <v>71</v>
      </c>
      <c r="AU381" s="209" t="s">
        <v>151</v>
      </c>
      <c r="AY381" s="202" t="s">
        <v>150</v>
      </c>
      <c r="BK381" s="210">
        <f>SUM(BK382:BK383)</f>
        <v>0</v>
      </c>
    </row>
    <row r="382" spans="1:65" s="2" customFormat="1" ht="16.5" customHeight="1">
      <c r="A382" s="33"/>
      <c r="B382" s="152"/>
      <c r="C382" s="153" t="s">
        <v>1016</v>
      </c>
      <c r="D382" s="153" t="s">
        <v>153</v>
      </c>
      <c r="E382" s="154" t="s">
        <v>1772</v>
      </c>
      <c r="F382" s="155" t="s">
        <v>1773</v>
      </c>
      <c r="G382" s="156" t="s">
        <v>216</v>
      </c>
      <c r="H382" s="157">
        <v>180</v>
      </c>
      <c r="I382" s="158"/>
      <c r="J382" s="159">
        <f>ROUND(I382*H382,2)</f>
        <v>0</v>
      </c>
      <c r="K382" s="155" t="s">
        <v>3</v>
      </c>
      <c r="L382" s="34"/>
      <c r="M382" s="160" t="s">
        <v>3</v>
      </c>
      <c r="N382" s="161" t="s">
        <v>43</v>
      </c>
      <c r="O382" s="54"/>
      <c r="P382" s="162">
        <f>O382*H382</f>
        <v>0</v>
      </c>
      <c r="Q382" s="162">
        <v>0</v>
      </c>
      <c r="R382" s="162">
        <f>Q382*H382</f>
        <v>0</v>
      </c>
      <c r="S382" s="162">
        <v>0</v>
      </c>
      <c r="T382" s="163">
        <f>S382*H382</f>
        <v>0</v>
      </c>
      <c r="U382" s="33"/>
      <c r="V382" s="33"/>
      <c r="W382" s="33"/>
      <c r="X382" s="33"/>
      <c r="Y382" s="33"/>
      <c r="Z382" s="33"/>
      <c r="AA382" s="33"/>
      <c r="AB382" s="33"/>
      <c r="AC382" s="33"/>
      <c r="AD382" s="33"/>
      <c r="AE382" s="33"/>
      <c r="AR382" s="164" t="s">
        <v>158</v>
      </c>
      <c r="AT382" s="164" t="s">
        <v>153</v>
      </c>
      <c r="AU382" s="164" t="s">
        <v>158</v>
      </c>
      <c r="AY382" s="18" t="s">
        <v>150</v>
      </c>
      <c r="BE382" s="165">
        <f>IF(N382="základní",J382,0)</f>
        <v>0</v>
      </c>
      <c r="BF382" s="165">
        <f>IF(N382="snížená",J382,0)</f>
        <v>0</v>
      </c>
      <c r="BG382" s="165">
        <f>IF(N382="zákl. přenesená",J382,0)</f>
        <v>0</v>
      </c>
      <c r="BH382" s="165">
        <f>IF(N382="sníž. přenesená",J382,0)</f>
        <v>0</v>
      </c>
      <c r="BI382" s="165">
        <f>IF(N382="nulová",J382,0)</f>
        <v>0</v>
      </c>
      <c r="BJ382" s="18" t="s">
        <v>80</v>
      </c>
      <c r="BK382" s="165">
        <f>ROUND(I382*H382,2)</f>
        <v>0</v>
      </c>
      <c r="BL382" s="18" t="s">
        <v>158</v>
      </c>
      <c r="BM382" s="164" t="s">
        <v>1774</v>
      </c>
    </row>
    <row r="383" spans="1:65" s="2" customFormat="1" ht="19.5">
      <c r="A383" s="33"/>
      <c r="B383" s="34"/>
      <c r="C383" s="33"/>
      <c r="D383" s="166" t="s">
        <v>1231</v>
      </c>
      <c r="E383" s="33"/>
      <c r="F383" s="167" t="s">
        <v>1647</v>
      </c>
      <c r="G383" s="33"/>
      <c r="H383" s="33"/>
      <c r="I383" s="92"/>
      <c r="J383" s="33"/>
      <c r="K383" s="33"/>
      <c r="L383" s="34"/>
      <c r="M383" s="168"/>
      <c r="N383" s="169"/>
      <c r="O383" s="54"/>
      <c r="P383" s="54"/>
      <c r="Q383" s="54"/>
      <c r="R383" s="54"/>
      <c r="S383" s="54"/>
      <c r="T383" s="55"/>
      <c r="U383" s="33"/>
      <c r="V383" s="33"/>
      <c r="W383" s="33"/>
      <c r="X383" s="33"/>
      <c r="Y383" s="33"/>
      <c r="Z383" s="33"/>
      <c r="AA383" s="33"/>
      <c r="AB383" s="33"/>
      <c r="AC383" s="33"/>
      <c r="AD383" s="33"/>
      <c r="AE383" s="33"/>
      <c r="AT383" s="18" t="s">
        <v>1231</v>
      </c>
      <c r="AU383" s="18" t="s">
        <v>158</v>
      </c>
    </row>
    <row r="384" spans="1:65" s="15" customFormat="1" ht="20.85" customHeight="1">
      <c r="B384" s="201"/>
      <c r="D384" s="202" t="s">
        <v>71</v>
      </c>
      <c r="E384" s="202" t="s">
        <v>1313</v>
      </c>
      <c r="F384" s="202" t="s">
        <v>1525</v>
      </c>
      <c r="I384" s="203"/>
      <c r="J384" s="204">
        <f>BK384</f>
        <v>0</v>
      </c>
      <c r="L384" s="201"/>
      <c r="M384" s="205"/>
      <c r="N384" s="206"/>
      <c r="O384" s="206"/>
      <c r="P384" s="207">
        <f>SUM(P385:P386)</f>
        <v>0</v>
      </c>
      <c r="Q384" s="206"/>
      <c r="R384" s="207">
        <f>SUM(R385:R386)</f>
        <v>0</v>
      </c>
      <c r="S384" s="206"/>
      <c r="T384" s="208">
        <f>SUM(T385:T386)</f>
        <v>0</v>
      </c>
      <c r="AR384" s="202" t="s">
        <v>80</v>
      </c>
      <c r="AT384" s="209" t="s">
        <v>71</v>
      </c>
      <c r="AU384" s="209" t="s">
        <v>151</v>
      </c>
      <c r="AY384" s="202" t="s">
        <v>150</v>
      </c>
      <c r="BK384" s="210">
        <f>SUM(BK385:BK386)</f>
        <v>0</v>
      </c>
    </row>
    <row r="385" spans="1:65" s="2" customFormat="1" ht="16.5" customHeight="1">
      <c r="A385" s="33"/>
      <c r="B385" s="152"/>
      <c r="C385" s="153" t="s">
        <v>1020</v>
      </c>
      <c r="D385" s="153" t="s">
        <v>153</v>
      </c>
      <c r="E385" s="154" t="s">
        <v>1775</v>
      </c>
      <c r="F385" s="155" t="s">
        <v>1776</v>
      </c>
      <c r="G385" s="156" t="s">
        <v>216</v>
      </c>
      <c r="H385" s="157">
        <v>180</v>
      </c>
      <c r="I385" s="158"/>
      <c r="J385" s="159">
        <f>ROUND(I385*H385,2)</f>
        <v>0</v>
      </c>
      <c r="K385" s="155" t="s">
        <v>3</v>
      </c>
      <c r="L385" s="34"/>
      <c r="M385" s="160" t="s">
        <v>3</v>
      </c>
      <c r="N385" s="161" t="s">
        <v>43</v>
      </c>
      <c r="O385" s="54"/>
      <c r="P385" s="162">
        <f>O385*H385</f>
        <v>0</v>
      </c>
      <c r="Q385" s="162">
        <v>0</v>
      </c>
      <c r="R385" s="162">
        <f>Q385*H385</f>
        <v>0</v>
      </c>
      <c r="S385" s="162">
        <v>0</v>
      </c>
      <c r="T385" s="163">
        <f>S385*H385</f>
        <v>0</v>
      </c>
      <c r="U385" s="33"/>
      <c r="V385" s="33"/>
      <c r="W385" s="33"/>
      <c r="X385" s="33"/>
      <c r="Y385" s="33"/>
      <c r="Z385" s="33"/>
      <c r="AA385" s="33"/>
      <c r="AB385" s="33"/>
      <c r="AC385" s="33"/>
      <c r="AD385" s="33"/>
      <c r="AE385" s="33"/>
      <c r="AR385" s="164" t="s">
        <v>158</v>
      </c>
      <c r="AT385" s="164" t="s">
        <v>153</v>
      </c>
      <c r="AU385" s="164" t="s">
        <v>158</v>
      </c>
      <c r="AY385" s="18" t="s">
        <v>150</v>
      </c>
      <c r="BE385" s="165">
        <f>IF(N385="základní",J385,0)</f>
        <v>0</v>
      </c>
      <c r="BF385" s="165">
        <f>IF(N385="snížená",J385,0)</f>
        <v>0</v>
      </c>
      <c r="BG385" s="165">
        <f>IF(N385="zákl. přenesená",J385,0)</f>
        <v>0</v>
      </c>
      <c r="BH385" s="165">
        <f>IF(N385="sníž. přenesená",J385,0)</f>
        <v>0</v>
      </c>
      <c r="BI385" s="165">
        <f>IF(N385="nulová",J385,0)</f>
        <v>0</v>
      </c>
      <c r="BJ385" s="18" t="s">
        <v>80</v>
      </c>
      <c r="BK385" s="165">
        <f>ROUND(I385*H385,2)</f>
        <v>0</v>
      </c>
      <c r="BL385" s="18" t="s">
        <v>158</v>
      </c>
      <c r="BM385" s="164" t="s">
        <v>1777</v>
      </c>
    </row>
    <row r="386" spans="1:65" s="2" customFormat="1" ht="29.25">
      <c r="A386" s="33"/>
      <c r="B386" s="34"/>
      <c r="C386" s="33"/>
      <c r="D386" s="166" t="s">
        <v>1231</v>
      </c>
      <c r="E386" s="33"/>
      <c r="F386" s="167" t="s">
        <v>1505</v>
      </c>
      <c r="G386" s="33"/>
      <c r="H386" s="33"/>
      <c r="I386" s="92"/>
      <c r="J386" s="33"/>
      <c r="K386" s="33"/>
      <c r="L386" s="34"/>
      <c r="M386" s="168"/>
      <c r="N386" s="169"/>
      <c r="O386" s="54"/>
      <c r="P386" s="54"/>
      <c r="Q386" s="54"/>
      <c r="R386" s="54"/>
      <c r="S386" s="54"/>
      <c r="T386" s="55"/>
      <c r="U386" s="33"/>
      <c r="V386" s="33"/>
      <c r="W386" s="33"/>
      <c r="X386" s="33"/>
      <c r="Y386" s="33"/>
      <c r="Z386" s="33"/>
      <c r="AA386" s="33"/>
      <c r="AB386" s="33"/>
      <c r="AC386" s="33"/>
      <c r="AD386" s="33"/>
      <c r="AE386" s="33"/>
      <c r="AT386" s="18" t="s">
        <v>1231</v>
      </c>
      <c r="AU386" s="18" t="s">
        <v>158</v>
      </c>
    </row>
    <row r="387" spans="1:65" s="15" customFormat="1" ht="20.85" customHeight="1">
      <c r="B387" s="201"/>
      <c r="D387" s="202" t="s">
        <v>71</v>
      </c>
      <c r="E387" s="202" t="s">
        <v>1295</v>
      </c>
      <c r="F387" s="202" t="s">
        <v>1479</v>
      </c>
      <c r="I387" s="203"/>
      <c r="J387" s="204">
        <f>BK387</f>
        <v>0</v>
      </c>
      <c r="L387" s="201"/>
      <c r="M387" s="205"/>
      <c r="N387" s="206"/>
      <c r="O387" s="206"/>
      <c r="P387" s="207">
        <f>SUM(P388:P390)</f>
        <v>0</v>
      </c>
      <c r="Q387" s="206"/>
      <c r="R387" s="207">
        <f>SUM(R388:R390)</f>
        <v>0</v>
      </c>
      <c r="S387" s="206"/>
      <c r="T387" s="208">
        <f>SUM(T388:T390)</f>
        <v>0</v>
      </c>
      <c r="AR387" s="202" t="s">
        <v>80</v>
      </c>
      <c r="AT387" s="209" t="s">
        <v>71</v>
      </c>
      <c r="AU387" s="209" t="s">
        <v>151</v>
      </c>
      <c r="AY387" s="202" t="s">
        <v>150</v>
      </c>
      <c r="BK387" s="210">
        <f>SUM(BK388:BK390)</f>
        <v>0</v>
      </c>
    </row>
    <row r="388" spans="1:65" s="2" customFormat="1" ht="16.5" customHeight="1">
      <c r="A388" s="33"/>
      <c r="B388" s="152"/>
      <c r="C388" s="153" t="s">
        <v>1024</v>
      </c>
      <c r="D388" s="153" t="s">
        <v>153</v>
      </c>
      <c r="E388" s="154" t="s">
        <v>1778</v>
      </c>
      <c r="F388" s="155" t="s">
        <v>1779</v>
      </c>
      <c r="G388" s="156" t="s">
        <v>1212</v>
      </c>
      <c r="H388" s="157">
        <v>1</v>
      </c>
      <c r="I388" s="158"/>
      <c r="J388" s="159">
        <f>ROUND(I388*H388,2)</f>
        <v>0</v>
      </c>
      <c r="K388" s="155" t="s">
        <v>3</v>
      </c>
      <c r="L388" s="34"/>
      <c r="M388" s="160" t="s">
        <v>3</v>
      </c>
      <c r="N388" s="161" t="s">
        <v>43</v>
      </c>
      <c r="O388" s="54"/>
      <c r="P388" s="162">
        <f>O388*H388</f>
        <v>0</v>
      </c>
      <c r="Q388" s="162">
        <v>0</v>
      </c>
      <c r="R388" s="162">
        <f>Q388*H388</f>
        <v>0</v>
      </c>
      <c r="S388" s="162">
        <v>0</v>
      </c>
      <c r="T388" s="163">
        <f>S388*H388</f>
        <v>0</v>
      </c>
      <c r="U388" s="33"/>
      <c r="V388" s="33"/>
      <c r="W388" s="33"/>
      <c r="X388" s="33"/>
      <c r="Y388" s="33"/>
      <c r="Z388" s="33"/>
      <c r="AA388" s="33"/>
      <c r="AB388" s="33"/>
      <c r="AC388" s="33"/>
      <c r="AD388" s="33"/>
      <c r="AE388" s="33"/>
      <c r="AR388" s="164" t="s">
        <v>158</v>
      </c>
      <c r="AT388" s="164" t="s">
        <v>153</v>
      </c>
      <c r="AU388" s="164" t="s">
        <v>158</v>
      </c>
      <c r="AY388" s="18" t="s">
        <v>150</v>
      </c>
      <c r="BE388" s="165">
        <f>IF(N388="základní",J388,0)</f>
        <v>0</v>
      </c>
      <c r="BF388" s="165">
        <f>IF(N388="snížená",J388,0)</f>
        <v>0</v>
      </c>
      <c r="BG388" s="165">
        <f>IF(N388="zákl. přenesená",J388,0)</f>
        <v>0</v>
      </c>
      <c r="BH388" s="165">
        <f>IF(N388="sníž. přenesená",J388,0)</f>
        <v>0</v>
      </c>
      <c r="BI388" s="165">
        <f>IF(N388="nulová",J388,0)</f>
        <v>0</v>
      </c>
      <c r="BJ388" s="18" t="s">
        <v>80</v>
      </c>
      <c r="BK388" s="165">
        <f>ROUND(I388*H388,2)</f>
        <v>0</v>
      </c>
      <c r="BL388" s="18" t="s">
        <v>158</v>
      </c>
      <c r="BM388" s="164" t="s">
        <v>1780</v>
      </c>
    </row>
    <row r="389" spans="1:65" s="2" customFormat="1" ht="16.5" customHeight="1">
      <c r="A389" s="33"/>
      <c r="B389" s="152"/>
      <c r="C389" s="153" t="s">
        <v>1028</v>
      </c>
      <c r="D389" s="153" t="s">
        <v>153</v>
      </c>
      <c r="E389" s="154" t="s">
        <v>1781</v>
      </c>
      <c r="F389" s="155" t="s">
        <v>1782</v>
      </c>
      <c r="G389" s="156" t="s">
        <v>1212</v>
      </c>
      <c r="H389" s="157">
        <v>1</v>
      </c>
      <c r="I389" s="158"/>
      <c r="J389" s="159">
        <f>ROUND(I389*H389,2)</f>
        <v>0</v>
      </c>
      <c r="K389" s="155" t="s">
        <v>3</v>
      </c>
      <c r="L389" s="34"/>
      <c r="M389" s="160" t="s">
        <v>3</v>
      </c>
      <c r="N389" s="161" t="s">
        <v>43</v>
      </c>
      <c r="O389" s="54"/>
      <c r="P389" s="162">
        <f>O389*H389</f>
        <v>0</v>
      </c>
      <c r="Q389" s="162">
        <v>0</v>
      </c>
      <c r="R389" s="162">
        <f>Q389*H389</f>
        <v>0</v>
      </c>
      <c r="S389" s="162">
        <v>0</v>
      </c>
      <c r="T389" s="163">
        <f>S389*H389</f>
        <v>0</v>
      </c>
      <c r="U389" s="33"/>
      <c r="V389" s="33"/>
      <c r="W389" s="33"/>
      <c r="X389" s="33"/>
      <c r="Y389" s="33"/>
      <c r="Z389" s="33"/>
      <c r="AA389" s="33"/>
      <c r="AB389" s="33"/>
      <c r="AC389" s="33"/>
      <c r="AD389" s="33"/>
      <c r="AE389" s="33"/>
      <c r="AR389" s="164" t="s">
        <v>158</v>
      </c>
      <c r="AT389" s="164" t="s">
        <v>153</v>
      </c>
      <c r="AU389" s="164" t="s">
        <v>158</v>
      </c>
      <c r="AY389" s="18" t="s">
        <v>150</v>
      </c>
      <c r="BE389" s="165">
        <f>IF(N389="základní",J389,0)</f>
        <v>0</v>
      </c>
      <c r="BF389" s="165">
        <f>IF(N389="snížená",J389,0)</f>
        <v>0</v>
      </c>
      <c r="BG389" s="165">
        <f>IF(N389="zákl. přenesená",J389,0)</f>
        <v>0</v>
      </c>
      <c r="BH389" s="165">
        <f>IF(N389="sníž. přenesená",J389,0)</f>
        <v>0</v>
      </c>
      <c r="BI389" s="165">
        <f>IF(N389="nulová",J389,0)</f>
        <v>0</v>
      </c>
      <c r="BJ389" s="18" t="s">
        <v>80</v>
      </c>
      <c r="BK389" s="165">
        <f>ROUND(I389*H389,2)</f>
        <v>0</v>
      </c>
      <c r="BL389" s="18" t="s">
        <v>158</v>
      </c>
      <c r="BM389" s="164" t="s">
        <v>1783</v>
      </c>
    </row>
    <row r="390" spans="1:65" s="2" customFormat="1" ht="16.5" customHeight="1">
      <c r="A390" s="33"/>
      <c r="B390" s="152"/>
      <c r="C390" s="153" t="s">
        <v>1033</v>
      </c>
      <c r="D390" s="153" t="s">
        <v>153</v>
      </c>
      <c r="E390" s="154" t="s">
        <v>1784</v>
      </c>
      <c r="F390" s="155" t="s">
        <v>1533</v>
      </c>
      <c r="G390" s="156" t="s">
        <v>1785</v>
      </c>
      <c r="H390" s="157">
        <v>1</v>
      </c>
      <c r="I390" s="158"/>
      <c r="J390" s="159">
        <f>ROUND(I390*H390,2)</f>
        <v>0</v>
      </c>
      <c r="K390" s="155" t="s">
        <v>3</v>
      </c>
      <c r="L390" s="34"/>
      <c r="M390" s="160" t="s">
        <v>3</v>
      </c>
      <c r="N390" s="161" t="s">
        <v>43</v>
      </c>
      <c r="O390" s="54"/>
      <c r="P390" s="162">
        <f>O390*H390</f>
        <v>0</v>
      </c>
      <c r="Q390" s="162">
        <v>0</v>
      </c>
      <c r="R390" s="162">
        <f>Q390*H390</f>
        <v>0</v>
      </c>
      <c r="S390" s="162">
        <v>0</v>
      </c>
      <c r="T390" s="163">
        <f>S390*H390</f>
        <v>0</v>
      </c>
      <c r="U390" s="33"/>
      <c r="V390" s="33"/>
      <c r="W390" s="33"/>
      <c r="X390" s="33"/>
      <c r="Y390" s="33"/>
      <c r="Z390" s="33"/>
      <c r="AA390" s="33"/>
      <c r="AB390" s="33"/>
      <c r="AC390" s="33"/>
      <c r="AD390" s="33"/>
      <c r="AE390" s="33"/>
      <c r="AR390" s="164" t="s">
        <v>158</v>
      </c>
      <c r="AT390" s="164" t="s">
        <v>153</v>
      </c>
      <c r="AU390" s="164" t="s">
        <v>158</v>
      </c>
      <c r="AY390" s="18" t="s">
        <v>150</v>
      </c>
      <c r="BE390" s="165">
        <f>IF(N390="základní",J390,0)</f>
        <v>0</v>
      </c>
      <c r="BF390" s="165">
        <f>IF(N390="snížená",J390,0)</f>
        <v>0</v>
      </c>
      <c r="BG390" s="165">
        <f>IF(N390="zákl. přenesená",J390,0)</f>
        <v>0</v>
      </c>
      <c r="BH390" s="165">
        <f>IF(N390="sníž. přenesená",J390,0)</f>
        <v>0</v>
      </c>
      <c r="BI390" s="165">
        <f>IF(N390="nulová",J390,0)</f>
        <v>0</v>
      </c>
      <c r="BJ390" s="18" t="s">
        <v>80</v>
      </c>
      <c r="BK390" s="165">
        <f>ROUND(I390*H390,2)</f>
        <v>0</v>
      </c>
      <c r="BL390" s="18" t="s">
        <v>158</v>
      </c>
      <c r="BM390" s="164" t="s">
        <v>1786</v>
      </c>
    </row>
    <row r="391" spans="1:65" s="12" customFormat="1" ht="20.85" customHeight="1">
      <c r="B391" s="139"/>
      <c r="D391" s="140" t="s">
        <v>71</v>
      </c>
      <c r="E391" s="150" t="s">
        <v>1787</v>
      </c>
      <c r="F391" s="150" t="s">
        <v>1788</v>
      </c>
      <c r="I391" s="142"/>
      <c r="J391" s="151">
        <f>BK391</f>
        <v>0</v>
      </c>
      <c r="L391" s="139"/>
      <c r="M391" s="144"/>
      <c r="N391" s="145"/>
      <c r="O391" s="145"/>
      <c r="P391" s="146">
        <f>P392+P401+P408+P410+P412+P418+P427</f>
        <v>0</v>
      </c>
      <c r="Q391" s="145"/>
      <c r="R391" s="146">
        <f>R392+R401+R408+R410+R412+R418+R427</f>
        <v>0</v>
      </c>
      <c r="S391" s="145"/>
      <c r="T391" s="147">
        <f>T392+T401+T408+T410+T412+T418+T427</f>
        <v>0</v>
      </c>
      <c r="AR391" s="140" t="s">
        <v>82</v>
      </c>
      <c r="AT391" s="148" t="s">
        <v>71</v>
      </c>
      <c r="AU391" s="148" t="s">
        <v>82</v>
      </c>
      <c r="AY391" s="140" t="s">
        <v>150</v>
      </c>
      <c r="BK391" s="149">
        <f>BK392+BK401+BK408+BK410+BK412+BK418+BK427</f>
        <v>0</v>
      </c>
    </row>
    <row r="392" spans="1:65" s="15" customFormat="1" ht="20.85" customHeight="1">
      <c r="B392" s="201"/>
      <c r="D392" s="202" t="s">
        <v>71</v>
      </c>
      <c r="E392" s="202" t="s">
        <v>1208</v>
      </c>
      <c r="F392" s="202" t="s">
        <v>1412</v>
      </c>
      <c r="I392" s="203"/>
      <c r="J392" s="204">
        <f>BK392</f>
        <v>0</v>
      </c>
      <c r="L392" s="201"/>
      <c r="M392" s="205"/>
      <c r="N392" s="206"/>
      <c r="O392" s="206"/>
      <c r="P392" s="207">
        <f>SUM(P393:P400)</f>
        <v>0</v>
      </c>
      <c r="Q392" s="206"/>
      <c r="R392" s="207">
        <f>SUM(R393:R400)</f>
        <v>0</v>
      </c>
      <c r="S392" s="206"/>
      <c r="T392" s="208">
        <f>SUM(T393:T400)</f>
        <v>0</v>
      </c>
      <c r="AR392" s="202" t="s">
        <v>80</v>
      </c>
      <c r="AT392" s="209" t="s">
        <v>71</v>
      </c>
      <c r="AU392" s="209" t="s">
        <v>151</v>
      </c>
      <c r="AY392" s="202" t="s">
        <v>150</v>
      </c>
      <c r="BK392" s="210">
        <f>SUM(BK393:BK400)</f>
        <v>0</v>
      </c>
    </row>
    <row r="393" spans="1:65" s="2" customFormat="1" ht="24" customHeight="1">
      <c r="A393" s="33"/>
      <c r="B393" s="152"/>
      <c r="C393" s="153" t="s">
        <v>1037</v>
      </c>
      <c r="D393" s="153" t="s">
        <v>153</v>
      </c>
      <c r="E393" s="154" t="s">
        <v>1789</v>
      </c>
      <c r="F393" s="155" t="s">
        <v>1790</v>
      </c>
      <c r="G393" s="156" t="s">
        <v>1212</v>
      </c>
      <c r="H393" s="157">
        <v>3</v>
      </c>
      <c r="I393" s="158"/>
      <c r="J393" s="159">
        <f>ROUND(I393*H393,2)</f>
        <v>0</v>
      </c>
      <c r="K393" s="155" t="s">
        <v>3</v>
      </c>
      <c r="L393" s="34"/>
      <c r="M393" s="160" t="s">
        <v>3</v>
      </c>
      <c r="N393" s="161" t="s">
        <v>43</v>
      </c>
      <c r="O393" s="54"/>
      <c r="P393" s="162">
        <f>O393*H393</f>
        <v>0</v>
      </c>
      <c r="Q393" s="162">
        <v>0</v>
      </c>
      <c r="R393" s="162">
        <f>Q393*H393</f>
        <v>0</v>
      </c>
      <c r="S393" s="162">
        <v>0</v>
      </c>
      <c r="T393" s="163">
        <f>S393*H393</f>
        <v>0</v>
      </c>
      <c r="U393" s="33"/>
      <c r="V393" s="33"/>
      <c r="W393" s="33"/>
      <c r="X393" s="33"/>
      <c r="Y393" s="33"/>
      <c r="Z393" s="33"/>
      <c r="AA393" s="33"/>
      <c r="AB393" s="33"/>
      <c r="AC393" s="33"/>
      <c r="AD393" s="33"/>
      <c r="AE393" s="33"/>
      <c r="AR393" s="164" t="s">
        <v>158</v>
      </c>
      <c r="AT393" s="164" t="s">
        <v>153</v>
      </c>
      <c r="AU393" s="164" t="s">
        <v>158</v>
      </c>
      <c r="AY393" s="18" t="s">
        <v>150</v>
      </c>
      <c r="BE393" s="165">
        <f>IF(N393="základní",J393,0)</f>
        <v>0</v>
      </c>
      <c r="BF393" s="165">
        <f>IF(N393="snížená",J393,0)</f>
        <v>0</v>
      </c>
      <c r="BG393" s="165">
        <f>IF(N393="zákl. přenesená",J393,0)</f>
        <v>0</v>
      </c>
      <c r="BH393" s="165">
        <f>IF(N393="sníž. přenesená",J393,0)</f>
        <v>0</v>
      </c>
      <c r="BI393" s="165">
        <f>IF(N393="nulová",J393,0)</f>
        <v>0</v>
      </c>
      <c r="BJ393" s="18" t="s">
        <v>80</v>
      </c>
      <c r="BK393" s="165">
        <f>ROUND(I393*H393,2)</f>
        <v>0</v>
      </c>
      <c r="BL393" s="18" t="s">
        <v>158</v>
      </c>
      <c r="BM393" s="164" t="s">
        <v>1791</v>
      </c>
    </row>
    <row r="394" spans="1:65" s="2" customFormat="1" ht="29.25">
      <c r="A394" s="33"/>
      <c r="B394" s="34"/>
      <c r="C394" s="33"/>
      <c r="D394" s="166" t="s">
        <v>1231</v>
      </c>
      <c r="E394" s="33"/>
      <c r="F394" s="167" t="s">
        <v>1792</v>
      </c>
      <c r="G394" s="33"/>
      <c r="H394" s="33"/>
      <c r="I394" s="92"/>
      <c r="J394" s="33"/>
      <c r="K394" s="33"/>
      <c r="L394" s="34"/>
      <c r="M394" s="168"/>
      <c r="N394" s="169"/>
      <c r="O394" s="54"/>
      <c r="P394" s="54"/>
      <c r="Q394" s="54"/>
      <c r="R394" s="54"/>
      <c r="S394" s="54"/>
      <c r="T394" s="55"/>
      <c r="U394" s="33"/>
      <c r="V394" s="33"/>
      <c r="W394" s="33"/>
      <c r="X394" s="33"/>
      <c r="Y394" s="33"/>
      <c r="Z394" s="33"/>
      <c r="AA394" s="33"/>
      <c r="AB394" s="33"/>
      <c r="AC394" s="33"/>
      <c r="AD394" s="33"/>
      <c r="AE394" s="33"/>
      <c r="AT394" s="18" t="s">
        <v>1231</v>
      </c>
      <c r="AU394" s="18" t="s">
        <v>158</v>
      </c>
    </row>
    <row r="395" spans="1:65" s="2" customFormat="1" ht="16.5" customHeight="1">
      <c r="A395" s="33"/>
      <c r="B395" s="152"/>
      <c r="C395" s="153" t="s">
        <v>1056</v>
      </c>
      <c r="D395" s="153" t="s">
        <v>153</v>
      </c>
      <c r="E395" s="154" t="s">
        <v>1793</v>
      </c>
      <c r="F395" s="155" t="s">
        <v>1794</v>
      </c>
      <c r="G395" s="156" t="s">
        <v>1212</v>
      </c>
      <c r="H395" s="157">
        <v>3</v>
      </c>
      <c r="I395" s="158"/>
      <c r="J395" s="159">
        <f>ROUND(I395*H395,2)</f>
        <v>0</v>
      </c>
      <c r="K395" s="155" t="s">
        <v>3</v>
      </c>
      <c r="L395" s="34"/>
      <c r="M395" s="160" t="s">
        <v>3</v>
      </c>
      <c r="N395" s="161" t="s">
        <v>43</v>
      </c>
      <c r="O395" s="54"/>
      <c r="P395" s="162">
        <f>O395*H395</f>
        <v>0</v>
      </c>
      <c r="Q395" s="162">
        <v>0</v>
      </c>
      <c r="R395" s="162">
        <f>Q395*H395</f>
        <v>0</v>
      </c>
      <c r="S395" s="162">
        <v>0</v>
      </c>
      <c r="T395" s="163">
        <f>S395*H395</f>
        <v>0</v>
      </c>
      <c r="U395" s="33"/>
      <c r="V395" s="33"/>
      <c r="W395" s="33"/>
      <c r="X395" s="33"/>
      <c r="Y395" s="33"/>
      <c r="Z395" s="33"/>
      <c r="AA395" s="33"/>
      <c r="AB395" s="33"/>
      <c r="AC395" s="33"/>
      <c r="AD395" s="33"/>
      <c r="AE395" s="33"/>
      <c r="AR395" s="164" t="s">
        <v>158</v>
      </c>
      <c r="AT395" s="164" t="s">
        <v>153</v>
      </c>
      <c r="AU395" s="164" t="s">
        <v>158</v>
      </c>
      <c r="AY395" s="18" t="s">
        <v>150</v>
      </c>
      <c r="BE395" s="165">
        <f>IF(N395="základní",J395,0)</f>
        <v>0</v>
      </c>
      <c r="BF395" s="165">
        <f>IF(N395="snížená",J395,0)</f>
        <v>0</v>
      </c>
      <c r="BG395" s="165">
        <f>IF(N395="zákl. přenesená",J395,0)</f>
        <v>0</v>
      </c>
      <c r="BH395" s="165">
        <f>IF(N395="sníž. přenesená",J395,0)</f>
        <v>0</v>
      </c>
      <c r="BI395" s="165">
        <f>IF(N395="nulová",J395,0)</f>
        <v>0</v>
      </c>
      <c r="BJ395" s="18" t="s">
        <v>80</v>
      </c>
      <c r="BK395" s="165">
        <f>ROUND(I395*H395,2)</f>
        <v>0</v>
      </c>
      <c r="BL395" s="18" t="s">
        <v>158</v>
      </c>
      <c r="BM395" s="164" t="s">
        <v>1795</v>
      </c>
    </row>
    <row r="396" spans="1:65" s="2" customFormat="1" ht="19.5">
      <c r="A396" s="33"/>
      <c r="B396" s="34"/>
      <c r="C396" s="33"/>
      <c r="D396" s="166" t="s">
        <v>1231</v>
      </c>
      <c r="E396" s="33"/>
      <c r="F396" s="167" t="s">
        <v>1796</v>
      </c>
      <c r="G396" s="33"/>
      <c r="H396" s="33"/>
      <c r="I396" s="92"/>
      <c r="J396" s="33"/>
      <c r="K396" s="33"/>
      <c r="L396" s="34"/>
      <c r="M396" s="168"/>
      <c r="N396" s="169"/>
      <c r="O396" s="54"/>
      <c r="P396" s="54"/>
      <c r="Q396" s="54"/>
      <c r="R396" s="54"/>
      <c r="S396" s="54"/>
      <c r="T396" s="55"/>
      <c r="U396" s="33"/>
      <c r="V396" s="33"/>
      <c r="W396" s="33"/>
      <c r="X396" s="33"/>
      <c r="Y396" s="33"/>
      <c r="Z396" s="33"/>
      <c r="AA396" s="33"/>
      <c r="AB396" s="33"/>
      <c r="AC396" s="33"/>
      <c r="AD396" s="33"/>
      <c r="AE396" s="33"/>
      <c r="AT396" s="18" t="s">
        <v>1231</v>
      </c>
      <c r="AU396" s="18" t="s">
        <v>158</v>
      </c>
    </row>
    <row r="397" spans="1:65" s="2" customFormat="1" ht="24" customHeight="1">
      <c r="A397" s="33"/>
      <c r="B397" s="152"/>
      <c r="C397" s="153" t="s">
        <v>1061</v>
      </c>
      <c r="D397" s="153" t="s">
        <v>153</v>
      </c>
      <c r="E397" s="154" t="s">
        <v>1797</v>
      </c>
      <c r="F397" s="155" t="s">
        <v>1798</v>
      </c>
      <c r="G397" s="156" t="s">
        <v>1212</v>
      </c>
      <c r="H397" s="157">
        <v>1</v>
      </c>
      <c r="I397" s="158"/>
      <c r="J397" s="159">
        <f>ROUND(I397*H397,2)</f>
        <v>0</v>
      </c>
      <c r="K397" s="155" t="s">
        <v>3</v>
      </c>
      <c r="L397" s="34"/>
      <c r="M397" s="160" t="s">
        <v>3</v>
      </c>
      <c r="N397" s="161" t="s">
        <v>43</v>
      </c>
      <c r="O397" s="54"/>
      <c r="P397" s="162">
        <f>O397*H397</f>
        <v>0</v>
      </c>
      <c r="Q397" s="162">
        <v>0</v>
      </c>
      <c r="R397" s="162">
        <f>Q397*H397</f>
        <v>0</v>
      </c>
      <c r="S397" s="162">
        <v>0</v>
      </c>
      <c r="T397" s="163">
        <f>S397*H397</f>
        <v>0</v>
      </c>
      <c r="U397" s="33"/>
      <c r="V397" s="33"/>
      <c r="W397" s="33"/>
      <c r="X397" s="33"/>
      <c r="Y397" s="33"/>
      <c r="Z397" s="33"/>
      <c r="AA397" s="33"/>
      <c r="AB397" s="33"/>
      <c r="AC397" s="33"/>
      <c r="AD397" s="33"/>
      <c r="AE397" s="33"/>
      <c r="AR397" s="164" t="s">
        <v>158</v>
      </c>
      <c r="AT397" s="164" t="s">
        <v>153</v>
      </c>
      <c r="AU397" s="164" t="s">
        <v>158</v>
      </c>
      <c r="AY397" s="18" t="s">
        <v>150</v>
      </c>
      <c r="BE397" s="165">
        <f>IF(N397="základní",J397,0)</f>
        <v>0</v>
      </c>
      <c r="BF397" s="165">
        <f>IF(N397="snížená",J397,0)</f>
        <v>0</v>
      </c>
      <c r="BG397" s="165">
        <f>IF(N397="zákl. přenesená",J397,0)</f>
        <v>0</v>
      </c>
      <c r="BH397" s="165">
        <f>IF(N397="sníž. přenesená",J397,0)</f>
        <v>0</v>
      </c>
      <c r="BI397" s="165">
        <f>IF(N397="nulová",J397,0)</f>
        <v>0</v>
      </c>
      <c r="BJ397" s="18" t="s">
        <v>80</v>
      </c>
      <c r="BK397" s="165">
        <f>ROUND(I397*H397,2)</f>
        <v>0</v>
      </c>
      <c r="BL397" s="18" t="s">
        <v>158</v>
      </c>
      <c r="BM397" s="164" t="s">
        <v>1799</v>
      </c>
    </row>
    <row r="398" spans="1:65" s="2" customFormat="1" ht="19.5">
      <c r="A398" s="33"/>
      <c r="B398" s="34"/>
      <c r="C398" s="33"/>
      <c r="D398" s="166" t="s">
        <v>1231</v>
      </c>
      <c r="E398" s="33"/>
      <c r="F398" s="167" t="s">
        <v>1800</v>
      </c>
      <c r="G398" s="33"/>
      <c r="H398" s="33"/>
      <c r="I398" s="92"/>
      <c r="J398" s="33"/>
      <c r="K398" s="33"/>
      <c r="L398" s="34"/>
      <c r="M398" s="168"/>
      <c r="N398" s="169"/>
      <c r="O398" s="54"/>
      <c r="P398" s="54"/>
      <c r="Q398" s="54"/>
      <c r="R398" s="54"/>
      <c r="S398" s="54"/>
      <c r="T398" s="55"/>
      <c r="U398" s="33"/>
      <c r="V398" s="33"/>
      <c r="W398" s="33"/>
      <c r="X398" s="33"/>
      <c r="Y398" s="33"/>
      <c r="Z398" s="33"/>
      <c r="AA398" s="33"/>
      <c r="AB398" s="33"/>
      <c r="AC398" s="33"/>
      <c r="AD398" s="33"/>
      <c r="AE398" s="33"/>
      <c r="AT398" s="18" t="s">
        <v>1231</v>
      </c>
      <c r="AU398" s="18" t="s">
        <v>158</v>
      </c>
    </row>
    <row r="399" spans="1:65" s="2" customFormat="1" ht="16.5" customHeight="1">
      <c r="A399" s="33"/>
      <c r="B399" s="152"/>
      <c r="C399" s="153" t="s">
        <v>1066</v>
      </c>
      <c r="D399" s="153" t="s">
        <v>153</v>
      </c>
      <c r="E399" s="154" t="s">
        <v>1801</v>
      </c>
      <c r="F399" s="155" t="s">
        <v>1802</v>
      </c>
      <c r="G399" s="156" t="s">
        <v>1440</v>
      </c>
      <c r="H399" s="157">
        <v>1</v>
      </c>
      <c r="I399" s="158"/>
      <c r="J399" s="159">
        <f>ROUND(I399*H399,2)</f>
        <v>0</v>
      </c>
      <c r="K399" s="155" t="s">
        <v>3</v>
      </c>
      <c r="L399" s="34"/>
      <c r="M399" s="160" t="s">
        <v>3</v>
      </c>
      <c r="N399" s="161" t="s">
        <v>43</v>
      </c>
      <c r="O399" s="54"/>
      <c r="P399" s="162">
        <f>O399*H399</f>
        <v>0</v>
      </c>
      <c r="Q399" s="162">
        <v>0</v>
      </c>
      <c r="R399" s="162">
        <f>Q399*H399</f>
        <v>0</v>
      </c>
      <c r="S399" s="162">
        <v>0</v>
      </c>
      <c r="T399" s="163">
        <f>S399*H399</f>
        <v>0</v>
      </c>
      <c r="U399" s="33"/>
      <c r="V399" s="33"/>
      <c r="W399" s="33"/>
      <c r="X399" s="33"/>
      <c r="Y399" s="33"/>
      <c r="Z399" s="33"/>
      <c r="AA399" s="33"/>
      <c r="AB399" s="33"/>
      <c r="AC399" s="33"/>
      <c r="AD399" s="33"/>
      <c r="AE399" s="33"/>
      <c r="AR399" s="164" t="s">
        <v>158</v>
      </c>
      <c r="AT399" s="164" t="s">
        <v>153</v>
      </c>
      <c r="AU399" s="164" t="s">
        <v>158</v>
      </c>
      <c r="AY399" s="18" t="s">
        <v>150</v>
      </c>
      <c r="BE399" s="165">
        <f>IF(N399="základní",J399,0)</f>
        <v>0</v>
      </c>
      <c r="BF399" s="165">
        <f>IF(N399="snížená",J399,0)</f>
        <v>0</v>
      </c>
      <c r="BG399" s="165">
        <f>IF(N399="zákl. přenesená",J399,0)</f>
        <v>0</v>
      </c>
      <c r="BH399" s="165">
        <f>IF(N399="sníž. přenesená",J399,0)</f>
        <v>0</v>
      </c>
      <c r="BI399" s="165">
        <f>IF(N399="nulová",J399,0)</f>
        <v>0</v>
      </c>
      <c r="BJ399" s="18" t="s">
        <v>80</v>
      </c>
      <c r="BK399" s="165">
        <f>ROUND(I399*H399,2)</f>
        <v>0</v>
      </c>
      <c r="BL399" s="18" t="s">
        <v>158</v>
      </c>
      <c r="BM399" s="164" t="s">
        <v>1803</v>
      </c>
    </row>
    <row r="400" spans="1:65" s="2" customFormat="1" ht="29.25">
      <c r="A400" s="33"/>
      <c r="B400" s="34"/>
      <c r="C400" s="33"/>
      <c r="D400" s="166" t="s">
        <v>1231</v>
      </c>
      <c r="E400" s="33"/>
      <c r="F400" s="167" t="s">
        <v>1505</v>
      </c>
      <c r="G400" s="33"/>
      <c r="H400" s="33"/>
      <c r="I400" s="92"/>
      <c r="J400" s="33"/>
      <c r="K400" s="33"/>
      <c r="L400" s="34"/>
      <c r="M400" s="168"/>
      <c r="N400" s="169"/>
      <c r="O400" s="54"/>
      <c r="P400" s="54"/>
      <c r="Q400" s="54"/>
      <c r="R400" s="54"/>
      <c r="S400" s="54"/>
      <c r="T400" s="55"/>
      <c r="U400" s="33"/>
      <c r="V400" s="33"/>
      <c r="W400" s="33"/>
      <c r="X400" s="33"/>
      <c r="Y400" s="33"/>
      <c r="Z400" s="33"/>
      <c r="AA400" s="33"/>
      <c r="AB400" s="33"/>
      <c r="AC400" s="33"/>
      <c r="AD400" s="33"/>
      <c r="AE400" s="33"/>
      <c r="AT400" s="18" t="s">
        <v>1231</v>
      </c>
      <c r="AU400" s="18" t="s">
        <v>158</v>
      </c>
    </row>
    <row r="401" spans="1:65" s="15" customFormat="1" ht="20.85" customHeight="1">
      <c r="B401" s="201"/>
      <c r="D401" s="202" t="s">
        <v>71</v>
      </c>
      <c r="E401" s="202" t="s">
        <v>1233</v>
      </c>
      <c r="F401" s="202" t="s">
        <v>1434</v>
      </c>
      <c r="I401" s="203"/>
      <c r="J401" s="204">
        <f>BK401</f>
        <v>0</v>
      </c>
      <c r="L401" s="201"/>
      <c r="M401" s="205"/>
      <c r="N401" s="206"/>
      <c r="O401" s="206"/>
      <c r="P401" s="207">
        <f>SUM(P402:P407)</f>
        <v>0</v>
      </c>
      <c r="Q401" s="206"/>
      <c r="R401" s="207">
        <f>SUM(R402:R407)</f>
        <v>0</v>
      </c>
      <c r="S401" s="206"/>
      <c r="T401" s="208">
        <f>SUM(T402:T407)</f>
        <v>0</v>
      </c>
      <c r="AR401" s="202" t="s">
        <v>80</v>
      </c>
      <c r="AT401" s="209" t="s">
        <v>71</v>
      </c>
      <c r="AU401" s="209" t="s">
        <v>151</v>
      </c>
      <c r="AY401" s="202" t="s">
        <v>150</v>
      </c>
      <c r="BK401" s="210">
        <f>SUM(BK402:BK407)</f>
        <v>0</v>
      </c>
    </row>
    <row r="402" spans="1:65" s="2" customFormat="1" ht="16.5" customHeight="1">
      <c r="A402" s="33"/>
      <c r="B402" s="152"/>
      <c r="C402" s="153" t="s">
        <v>1070</v>
      </c>
      <c r="D402" s="153" t="s">
        <v>153</v>
      </c>
      <c r="E402" s="154" t="s">
        <v>1804</v>
      </c>
      <c r="F402" s="155" t="s">
        <v>1805</v>
      </c>
      <c r="G402" s="156" t="s">
        <v>1212</v>
      </c>
      <c r="H402" s="157">
        <v>3</v>
      </c>
      <c r="I402" s="158"/>
      <c r="J402" s="159">
        <f t="shared" ref="J402:J407" si="60">ROUND(I402*H402,2)</f>
        <v>0</v>
      </c>
      <c r="K402" s="155" t="s">
        <v>3</v>
      </c>
      <c r="L402" s="34"/>
      <c r="M402" s="160" t="s">
        <v>3</v>
      </c>
      <c r="N402" s="161" t="s">
        <v>43</v>
      </c>
      <c r="O402" s="54"/>
      <c r="P402" s="162">
        <f t="shared" ref="P402:P407" si="61">O402*H402</f>
        <v>0</v>
      </c>
      <c r="Q402" s="162">
        <v>0</v>
      </c>
      <c r="R402" s="162">
        <f t="shared" ref="R402:R407" si="62">Q402*H402</f>
        <v>0</v>
      </c>
      <c r="S402" s="162">
        <v>0</v>
      </c>
      <c r="T402" s="163">
        <f t="shared" ref="T402:T407" si="63">S402*H402</f>
        <v>0</v>
      </c>
      <c r="U402" s="33"/>
      <c r="V402" s="33"/>
      <c r="W402" s="33"/>
      <c r="X402" s="33"/>
      <c r="Y402" s="33"/>
      <c r="Z402" s="33"/>
      <c r="AA402" s="33"/>
      <c r="AB402" s="33"/>
      <c r="AC402" s="33"/>
      <c r="AD402" s="33"/>
      <c r="AE402" s="33"/>
      <c r="AR402" s="164" t="s">
        <v>158</v>
      </c>
      <c r="AT402" s="164" t="s">
        <v>153</v>
      </c>
      <c r="AU402" s="164" t="s">
        <v>158</v>
      </c>
      <c r="AY402" s="18" t="s">
        <v>150</v>
      </c>
      <c r="BE402" s="165">
        <f t="shared" ref="BE402:BE407" si="64">IF(N402="základní",J402,0)</f>
        <v>0</v>
      </c>
      <c r="BF402" s="165">
        <f t="shared" ref="BF402:BF407" si="65">IF(N402="snížená",J402,0)</f>
        <v>0</v>
      </c>
      <c r="BG402" s="165">
        <f t="shared" ref="BG402:BG407" si="66">IF(N402="zákl. přenesená",J402,0)</f>
        <v>0</v>
      </c>
      <c r="BH402" s="165">
        <f t="shared" ref="BH402:BH407" si="67">IF(N402="sníž. přenesená",J402,0)</f>
        <v>0</v>
      </c>
      <c r="BI402" s="165">
        <f t="shared" ref="BI402:BI407" si="68">IF(N402="nulová",J402,0)</f>
        <v>0</v>
      </c>
      <c r="BJ402" s="18" t="s">
        <v>80</v>
      </c>
      <c r="BK402" s="165">
        <f t="shared" ref="BK402:BK407" si="69">ROUND(I402*H402,2)</f>
        <v>0</v>
      </c>
      <c r="BL402" s="18" t="s">
        <v>158</v>
      </c>
      <c r="BM402" s="164" t="s">
        <v>1806</v>
      </c>
    </row>
    <row r="403" spans="1:65" s="2" customFormat="1" ht="16.5" customHeight="1">
      <c r="A403" s="33"/>
      <c r="B403" s="152"/>
      <c r="C403" s="153" t="s">
        <v>1075</v>
      </c>
      <c r="D403" s="153" t="s">
        <v>153</v>
      </c>
      <c r="E403" s="154" t="s">
        <v>1807</v>
      </c>
      <c r="F403" s="155" t="s">
        <v>1808</v>
      </c>
      <c r="G403" s="156" t="s">
        <v>1212</v>
      </c>
      <c r="H403" s="157">
        <v>0</v>
      </c>
      <c r="I403" s="158"/>
      <c r="J403" s="159">
        <f t="shared" si="60"/>
        <v>0</v>
      </c>
      <c r="K403" s="155" t="s">
        <v>3</v>
      </c>
      <c r="L403" s="34"/>
      <c r="M403" s="160" t="s">
        <v>3</v>
      </c>
      <c r="N403" s="161" t="s">
        <v>43</v>
      </c>
      <c r="O403" s="54"/>
      <c r="P403" s="162">
        <f t="shared" si="61"/>
        <v>0</v>
      </c>
      <c r="Q403" s="162">
        <v>0</v>
      </c>
      <c r="R403" s="162">
        <f t="shared" si="62"/>
        <v>0</v>
      </c>
      <c r="S403" s="162">
        <v>0</v>
      </c>
      <c r="T403" s="163">
        <f t="shared" si="63"/>
        <v>0</v>
      </c>
      <c r="U403" s="33"/>
      <c r="V403" s="33"/>
      <c r="W403" s="33"/>
      <c r="X403" s="33"/>
      <c r="Y403" s="33"/>
      <c r="Z403" s="33"/>
      <c r="AA403" s="33"/>
      <c r="AB403" s="33"/>
      <c r="AC403" s="33"/>
      <c r="AD403" s="33"/>
      <c r="AE403" s="33"/>
      <c r="AR403" s="164" t="s">
        <v>158</v>
      </c>
      <c r="AT403" s="164" t="s">
        <v>153</v>
      </c>
      <c r="AU403" s="164" t="s">
        <v>158</v>
      </c>
      <c r="AY403" s="18" t="s">
        <v>150</v>
      </c>
      <c r="BE403" s="165">
        <f t="shared" si="64"/>
        <v>0</v>
      </c>
      <c r="BF403" s="165">
        <f t="shared" si="65"/>
        <v>0</v>
      </c>
      <c r="BG403" s="165">
        <f t="shared" si="66"/>
        <v>0</v>
      </c>
      <c r="BH403" s="165">
        <f t="shared" si="67"/>
        <v>0</v>
      </c>
      <c r="BI403" s="165">
        <f t="shared" si="68"/>
        <v>0</v>
      </c>
      <c r="BJ403" s="18" t="s">
        <v>80</v>
      </c>
      <c r="BK403" s="165">
        <f t="shared" si="69"/>
        <v>0</v>
      </c>
      <c r="BL403" s="18" t="s">
        <v>158</v>
      </c>
      <c r="BM403" s="164" t="s">
        <v>1809</v>
      </c>
    </row>
    <row r="404" spans="1:65" s="2" customFormat="1" ht="16.5" customHeight="1">
      <c r="A404" s="33"/>
      <c r="B404" s="152"/>
      <c r="C404" s="153" t="s">
        <v>1079</v>
      </c>
      <c r="D404" s="153" t="s">
        <v>153</v>
      </c>
      <c r="E404" s="154" t="s">
        <v>1810</v>
      </c>
      <c r="F404" s="155" t="s">
        <v>1811</v>
      </c>
      <c r="G404" s="156" t="s">
        <v>1212</v>
      </c>
      <c r="H404" s="157">
        <v>1</v>
      </c>
      <c r="I404" s="158"/>
      <c r="J404" s="159">
        <f t="shared" si="60"/>
        <v>0</v>
      </c>
      <c r="K404" s="155" t="s">
        <v>3</v>
      </c>
      <c r="L404" s="34"/>
      <c r="M404" s="160" t="s">
        <v>3</v>
      </c>
      <c r="N404" s="161" t="s">
        <v>43</v>
      </c>
      <c r="O404" s="54"/>
      <c r="P404" s="162">
        <f t="shared" si="61"/>
        <v>0</v>
      </c>
      <c r="Q404" s="162">
        <v>0</v>
      </c>
      <c r="R404" s="162">
        <f t="shared" si="62"/>
        <v>0</v>
      </c>
      <c r="S404" s="162">
        <v>0</v>
      </c>
      <c r="T404" s="163">
        <f t="shared" si="63"/>
        <v>0</v>
      </c>
      <c r="U404" s="33"/>
      <c r="V404" s="33"/>
      <c r="W404" s="33"/>
      <c r="X404" s="33"/>
      <c r="Y404" s="33"/>
      <c r="Z404" s="33"/>
      <c r="AA404" s="33"/>
      <c r="AB404" s="33"/>
      <c r="AC404" s="33"/>
      <c r="AD404" s="33"/>
      <c r="AE404" s="33"/>
      <c r="AR404" s="164" t="s">
        <v>158</v>
      </c>
      <c r="AT404" s="164" t="s">
        <v>153</v>
      </c>
      <c r="AU404" s="164" t="s">
        <v>158</v>
      </c>
      <c r="AY404" s="18" t="s">
        <v>150</v>
      </c>
      <c r="BE404" s="165">
        <f t="shared" si="64"/>
        <v>0</v>
      </c>
      <c r="BF404" s="165">
        <f t="shared" si="65"/>
        <v>0</v>
      </c>
      <c r="BG404" s="165">
        <f t="shared" si="66"/>
        <v>0</v>
      </c>
      <c r="BH404" s="165">
        <f t="shared" si="67"/>
        <v>0</v>
      </c>
      <c r="BI404" s="165">
        <f t="shared" si="68"/>
        <v>0</v>
      </c>
      <c r="BJ404" s="18" t="s">
        <v>80</v>
      </c>
      <c r="BK404" s="165">
        <f t="shared" si="69"/>
        <v>0</v>
      </c>
      <c r="BL404" s="18" t="s">
        <v>158</v>
      </c>
      <c r="BM404" s="164" t="s">
        <v>1812</v>
      </c>
    </row>
    <row r="405" spans="1:65" s="2" customFormat="1" ht="24" customHeight="1">
      <c r="A405" s="33"/>
      <c r="B405" s="152"/>
      <c r="C405" s="153" t="s">
        <v>1083</v>
      </c>
      <c r="D405" s="153" t="s">
        <v>153</v>
      </c>
      <c r="E405" s="154" t="s">
        <v>1813</v>
      </c>
      <c r="F405" s="155" t="s">
        <v>1814</v>
      </c>
      <c r="G405" s="156" t="s">
        <v>1111</v>
      </c>
      <c r="H405" s="157">
        <v>5</v>
      </c>
      <c r="I405" s="158"/>
      <c r="J405" s="159">
        <f t="shared" si="60"/>
        <v>0</v>
      </c>
      <c r="K405" s="155" t="s">
        <v>3</v>
      </c>
      <c r="L405" s="34"/>
      <c r="M405" s="160" t="s">
        <v>3</v>
      </c>
      <c r="N405" s="161" t="s">
        <v>43</v>
      </c>
      <c r="O405" s="54"/>
      <c r="P405" s="162">
        <f t="shared" si="61"/>
        <v>0</v>
      </c>
      <c r="Q405" s="162">
        <v>0</v>
      </c>
      <c r="R405" s="162">
        <f t="shared" si="62"/>
        <v>0</v>
      </c>
      <c r="S405" s="162">
        <v>0</v>
      </c>
      <c r="T405" s="163">
        <f t="shared" si="63"/>
        <v>0</v>
      </c>
      <c r="U405" s="33"/>
      <c r="V405" s="33"/>
      <c r="W405" s="33"/>
      <c r="X405" s="33"/>
      <c r="Y405" s="33"/>
      <c r="Z405" s="33"/>
      <c r="AA405" s="33"/>
      <c r="AB405" s="33"/>
      <c r="AC405" s="33"/>
      <c r="AD405" s="33"/>
      <c r="AE405" s="33"/>
      <c r="AR405" s="164" t="s">
        <v>158</v>
      </c>
      <c r="AT405" s="164" t="s">
        <v>153</v>
      </c>
      <c r="AU405" s="164" t="s">
        <v>158</v>
      </c>
      <c r="AY405" s="18" t="s">
        <v>150</v>
      </c>
      <c r="BE405" s="165">
        <f t="shared" si="64"/>
        <v>0</v>
      </c>
      <c r="BF405" s="165">
        <f t="shared" si="65"/>
        <v>0</v>
      </c>
      <c r="BG405" s="165">
        <f t="shared" si="66"/>
        <v>0</v>
      </c>
      <c r="BH405" s="165">
        <f t="shared" si="67"/>
        <v>0</v>
      </c>
      <c r="BI405" s="165">
        <f t="shared" si="68"/>
        <v>0</v>
      </c>
      <c r="BJ405" s="18" t="s">
        <v>80</v>
      </c>
      <c r="BK405" s="165">
        <f t="shared" si="69"/>
        <v>0</v>
      </c>
      <c r="BL405" s="18" t="s">
        <v>158</v>
      </c>
      <c r="BM405" s="164" t="s">
        <v>1815</v>
      </c>
    </row>
    <row r="406" spans="1:65" s="2" customFormat="1" ht="16.5" customHeight="1">
      <c r="A406" s="33"/>
      <c r="B406" s="152"/>
      <c r="C406" s="153" t="s">
        <v>1087</v>
      </c>
      <c r="D406" s="153" t="s">
        <v>153</v>
      </c>
      <c r="E406" s="154" t="s">
        <v>1816</v>
      </c>
      <c r="F406" s="155" t="s">
        <v>1817</v>
      </c>
      <c r="G406" s="156" t="s">
        <v>1212</v>
      </c>
      <c r="H406" s="157">
        <v>1</v>
      </c>
      <c r="I406" s="158"/>
      <c r="J406" s="159">
        <f t="shared" si="60"/>
        <v>0</v>
      </c>
      <c r="K406" s="155" t="s">
        <v>3</v>
      </c>
      <c r="L406" s="34"/>
      <c r="M406" s="160" t="s">
        <v>3</v>
      </c>
      <c r="N406" s="161" t="s">
        <v>43</v>
      </c>
      <c r="O406" s="54"/>
      <c r="P406" s="162">
        <f t="shared" si="61"/>
        <v>0</v>
      </c>
      <c r="Q406" s="162">
        <v>0</v>
      </c>
      <c r="R406" s="162">
        <f t="shared" si="62"/>
        <v>0</v>
      </c>
      <c r="S406" s="162">
        <v>0</v>
      </c>
      <c r="T406" s="163">
        <f t="shared" si="63"/>
        <v>0</v>
      </c>
      <c r="U406" s="33"/>
      <c r="V406" s="33"/>
      <c r="W406" s="33"/>
      <c r="X406" s="33"/>
      <c r="Y406" s="33"/>
      <c r="Z406" s="33"/>
      <c r="AA406" s="33"/>
      <c r="AB406" s="33"/>
      <c r="AC406" s="33"/>
      <c r="AD406" s="33"/>
      <c r="AE406" s="33"/>
      <c r="AR406" s="164" t="s">
        <v>158</v>
      </c>
      <c r="AT406" s="164" t="s">
        <v>153</v>
      </c>
      <c r="AU406" s="164" t="s">
        <v>158</v>
      </c>
      <c r="AY406" s="18" t="s">
        <v>150</v>
      </c>
      <c r="BE406" s="165">
        <f t="shared" si="64"/>
        <v>0</v>
      </c>
      <c r="BF406" s="165">
        <f t="shared" si="65"/>
        <v>0</v>
      </c>
      <c r="BG406" s="165">
        <f t="shared" si="66"/>
        <v>0</v>
      </c>
      <c r="BH406" s="165">
        <f t="shared" si="67"/>
        <v>0</v>
      </c>
      <c r="BI406" s="165">
        <f t="shared" si="68"/>
        <v>0</v>
      </c>
      <c r="BJ406" s="18" t="s">
        <v>80</v>
      </c>
      <c r="BK406" s="165">
        <f t="shared" si="69"/>
        <v>0</v>
      </c>
      <c r="BL406" s="18" t="s">
        <v>158</v>
      </c>
      <c r="BM406" s="164" t="s">
        <v>1818</v>
      </c>
    </row>
    <row r="407" spans="1:65" s="2" customFormat="1" ht="16.5" customHeight="1">
      <c r="A407" s="33"/>
      <c r="B407" s="152"/>
      <c r="C407" s="153" t="s">
        <v>1092</v>
      </c>
      <c r="D407" s="153" t="s">
        <v>153</v>
      </c>
      <c r="E407" s="154" t="s">
        <v>1819</v>
      </c>
      <c r="F407" s="155" t="s">
        <v>1802</v>
      </c>
      <c r="G407" s="156" t="s">
        <v>1440</v>
      </c>
      <c r="H407" s="157">
        <v>1</v>
      </c>
      <c r="I407" s="158"/>
      <c r="J407" s="159">
        <f t="shared" si="60"/>
        <v>0</v>
      </c>
      <c r="K407" s="155" t="s">
        <v>3</v>
      </c>
      <c r="L407" s="34"/>
      <c r="M407" s="160" t="s">
        <v>3</v>
      </c>
      <c r="N407" s="161" t="s">
        <v>43</v>
      </c>
      <c r="O407" s="54"/>
      <c r="P407" s="162">
        <f t="shared" si="61"/>
        <v>0</v>
      </c>
      <c r="Q407" s="162">
        <v>0</v>
      </c>
      <c r="R407" s="162">
        <f t="shared" si="62"/>
        <v>0</v>
      </c>
      <c r="S407" s="162">
        <v>0</v>
      </c>
      <c r="T407" s="163">
        <f t="shared" si="63"/>
        <v>0</v>
      </c>
      <c r="U407" s="33"/>
      <c r="V407" s="33"/>
      <c r="W407" s="33"/>
      <c r="X407" s="33"/>
      <c r="Y407" s="33"/>
      <c r="Z407" s="33"/>
      <c r="AA407" s="33"/>
      <c r="AB407" s="33"/>
      <c r="AC407" s="33"/>
      <c r="AD407" s="33"/>
      <c r="AE407" s="33"/>
      <c r="AR407" s="164" t="s">
        <v>158</v>
      </c>
      <c r="AT407" s="164" t="s">
        <v>153</v>
      </c>
      <c r="AU407" s="164" t="s">
        <v>158</v>
      </c>
      <c r="AY407" s="18" t="s">
        <v>150</v>
      </c>
      <c r="BE407" s="165">
        <f t="shared" si="64"/>
        <v>0</v>
      </c>
      <c r="BF407" s="165">
        <f t="shared" si="65"/>
        <v>0</v>
      </c>
      <c r="BG407" s="165">
        <f t="shared" si="66"/>
        <v>0</v>
      </c>
      <c r="BH407" s="165">
        <f t="shared" si="67"/>
        <v>0</v>
      </c>
      <c r="BI407" s="165">
        <f t="shared" si="68"/>
        <v>0</v>
      </c>
      <c r="BJ407" s="18" t="s">
        <v>80</v>
      </c>
      <c r="BK407" s="165">
        <f t="shared" si="69"/>
        <v>0</v>
      </c>
      <c r="BL407" s="18" t="s">
        <v>158</v>
      </c>
      <c r="BM407" s="164" t="s">
        <v>1820</v>
      </c>
    </row>
    <row r="408" spans="1:65" s="15" customFormat="1" ht="20.85" customHeight="1">
      <c r="B408" s="201"/>
      <c r="D408" s="202" t="s">
        <v>71</v>
      </c>
      <c r="E408" s="202" t="s">
        <v>1303</v>
      </c>
      <c r="F408" s="202" t="s">
        <v>1522</v>
      </c>
      <c r="I408" s="203"/>
      <c r="J408" s="204">
        <f>BK408</f>
        <v>0</v>
      </c>
      <c r="L408" s="201"/>
      <c r="M408" s="205"/>
      <c r="N408" s="206"/>
      <c r="O408" s="206"/>
      <c r="P408" s="207">
        <f>P409</f>
        <v>0</v>
      </c>
      <c r="Q408" s="206"/>
      <c r="R408" s="207">
        <f>R409</f>
        <v>0</v>
      </c>
      <c r="S408" s="206"/>
      <c r="T408" s="208">
        <f>T409</f>
        <v>0</v>
      </c>
      <c r="AR408" s="202" t="s">
        <v>80</v>
      </c>
      <c r="AT408" s="209" t="s">
        <v>71</v>
      </c>
      <c r="AU408" s="209" t="s">
        <v>151</v>
      </c>
      <c r="AY408" s="202" t="s">
        <v>150</v>
      </c>
      <c r="BK408" s="210">
        <f>BK409</f>
        <v>0</v>
      </c>
    </row>
    <row r="409" spans="1:65" s="2" customFormat="1" ht="16.5" customHeight="1">
      <c r="A409" s="33"/>
      <c r="B409" s="152"/>
      <c r="C409" s="153" t="s">
        <v>1097</v>
      </c>
      <c r="D409" s="153" t="s">
        <v>153</v>
      </c>
      <c r="E409" s="154" t="s">
        <v>1821</v>
      </c>
      <c r="F409" s="155" t="s">
        <v>1822</v>
      </c>
      <c r="G409" s="156" t="s">
        <v>216</v>
      </c>
      <c r="H409" s="157">
        <v>200</v>
      </c>
      <c r="I409" s="158"/>
      <c r="J409" s="159">
        <f>ROUND(I409*H409,2)</f>
        <v>0</v>
      </c>
      <c r="K409" s="155" t="s">
        <v>3</v>
      </c>
      <c r="L409" s="34"/>
      <c r="M409" s="160" t="s">
        <v>3</v>
      </c>
      <c r="N409" s="161" t="s">
        <v>43</v>
      </c>
      <c r="O409" s="54"/>
      <c r="P409" s="162">
        <f>O409*H409</f>
        <v>0</v>
      </c>
      <c r="Q409" s="162">
        <v>0</v>
      </c>
      <c r="R409" s="162">
        <f>Q409*H409</f>
        <v>0</v>
      </c>
      <c r="S409" s="162">
        <v>0</v>
      </c>
      <c r="T409" s="163">
        <f>S409*H409</f>
        <v>0</v>
      </c>
      <c r="U409" s="33"/>
      <c r="V409" s="33"/>
      <c r="W409" s="33"/>
      <c r="X409" s="33"/>
      <c r="Y409" s="33"/>
      <c r="Z409" s="33"/>
      <c r="AA409" s="33"/>
      <c r="AB409" s="33"/>
      <c r="AC409" s="33"/>
      <c r="AD409" s="33"/>
      <c r="AE409" s="33"/>
      <c r="AR409" s="164" t="s">
        <v>158</v>
      </c>
      <c r="AT409" s="164" t="s">
        <v>153</v>
      </c>
      <c r="AU409" s="164" t="s">
        <v>158</v>
      </c>
      <c r="AY409" s="18" t="s">
        <v>150</v>
      </c>
      <c r="BE409" s="165">
        <f>IF(N409="základní",J409,0)</f>
        <v>0</v>
      </c>
      <c r="BF409" s="165">
        <f>IF(N409="snížená",J409,0)</f>
        <v>0</v>
      </c>
      <c r="BG409" s="165">
        <f>IF(N409="zákl. přenesená",J409,0)</f>
        <v>0</v>
      </c>
      <c r="BH409" s="165">
        <f>IF(N409="sníž. přenesená",J409,0)</f>
        <v>0</v>
      </c>
      <c r="BI409" s="165">
        <f>IF(N409="nulová",J409,0)</f>
        <v>0</v>
      </c>
      <c r="BJ409" s="18" t="s">
        <v>80</v>
      </c>
      <c r="BK409" s="165">
        <f>ROUND(I409*H409,2)</f>
        <v>0</v>
      </c>
      <c r="BL409" s="18" t="s">
        <v>158</v>
      </c>
      <c r="BM409" s="164" t="s">
        <v>1823</v>
      </c>
    </row>
    <row r="410" spans="1:65" s="15" customFormat="1" ht="20.85" customHeight="1">
      <c r="B410" s="201"/>
      <c r="D410" s="202" t="s">
        <v>71</v>
      </c>
      <c r="E410" s="202" t="s">
        <v>1313</v>
      </c>
      <c r="F410" s="202" t="s">
        <v>1525</v>
      </c>
      <c r="I410" s="203"/>
      <c r="J410" s="204">
        <f>BK410</f>
        <v>0</v>
      </c>
      <c r="L410" s="201"/>
      <c r="M410" s="205"/>
      <c r="N410" s="206"/>
      <c r="O410" s="206"/>
      <c r="P410" s="207">
        <f>P411</f>
        <v>0</v>
      </c>
      <c r="Q410" s="206"/>
      <c r="R410" s="207">
        <f>R411</f>
        <v>0</v>
      </c>
      <c r="S410" s="206"/>
      <c r="T410" s="208">
        <f>T411</f>
        <v>0</v>
      </c>
      <c r="AR410" s="202" t="s">
        <v>80</v>
      </c>
      <c r="AT410" s="209" t="s">
        <v>71</v>
      </c>
      <c r="AU410" s="209" t="s">
        <v>151</v>
      </c>
      <c r="AY410" s="202" t="s">
        <v>150</v>
      </c>
      <c r="BK410" s="210">
        <f>BK411</f>
        <v>0</v>
      </c>
    </row>
    <row r="411" spans="1:65" s="2" customFormat="1" ht="16.5" customHeight="1">
      <c r="A411" s="33"/>
      <c r="B411" s="152"/>
      <c r="C411" s="153" t="s">
        <v>1102</v>
      </c>
      <c r="D411" s="153" t="s">
        <v>153</v>
      </c>
      <c r="E411" s="154" t="s">
        <v>1824</v>
      </c>
      <c r="F411" s="155" t="s">
        <v>1591</v>
      </c>
      <c r="G411" s="156" t="s">
        <v>216</v>
      </c>
      <c r="H411" s="157">
        <v>200</v>
      </c>
      <c r="I411" s="158"/>
      <c r="J411" s="159">
        <f>ROUND(I411*H411,2)</f>
        <v>0</v>
      </c>
      <c r="K411" s="155" t="s">
        <v>3</v>
      </c>
      <c r="L411" s="34"/>
      <c r="M411" s="160" t="s">
        <v>3</v>
      </c>
      <c r="N411" s="161" t="s">
        <v>43</v>
      </c>
      <c r="O411" s="54"/>
      <c r="P411" s="162">
        <f>O411*H411</f>
        <v>0</v>
      </c>
      <c r="Q411" s="162">
        <v>0</v>
      </c>
      <c r="R411" s="162">
        <f>Q411*H411</f>
        <v>0</v>
      </c>
      <c r="S411" s="162">
        <v>0</v>
      </c>
      <c r="T411" s="163">
        <f>S411*H411</f>
        <v>0</v>
      </c>
      <c r="U411" s="33"/>
      <c r="V411" s="33"/>
      <c r="W411" s="33"/>
      <c r="X411" s="33"/>
      <c r="Y411" s="33"/>
      <c r="Z411" s="33"/>
      <c r="AA411" s="33"/>
      <c r="AB411" s="33"/>
      <c r="AC411" s="33"/>
      <c r="AD411" s="33"/>
      <c r="AE411" s="33"/>
      <c r="AR411" s="164" t="s">
        <v>158</v>
      </c>
      <c r="AT411" s="164" t="s">
        <v>153</v>
      </c>
      <c r="AU411" s="164" t="s">
        <v>158</v>
      </c>
      <c r="AY411" s="18" t="s">
        <v>150</v>
      </c>
      <c r="BE411" s="165">
        <f>IF(N411="základní",J411,0)</f>
        <v>0</v>
      </c>
      <c r="BF411" s="165">
        <f>IF(N411="snížená",J411,0)</f>
        <v>0</v>
      </c>
      <c r="BG411" s="165">
        <f>IF(N411="zákl. přenesená",J411,0)</f>
        <v>0</v>
      </c>
      <c r="BH411" s="165">
        <f>IF(N411="sníž. přenesená",J411,0)</f>
        <v>0</v>
      </c>
      <c r="BI411" s="165">
        <f>IF(N411="nulová",J411,0)</f>
        <v>0</v>
      </c>
      <c r="BJ411" s="18" t="s">
        <v>80</v>
      </c>
      <c r="BK411" s="165">
        <f>ROUND(I411*H411,2)</f>
        <v>0</v>
      </c>
      <c r="BL411" s="18" t="s">
        <v>158</v>
      </c>
      <c r="BM411" s="164" t="s">
        <v>1825</v>
      </c>
    </row>
    <row r="412" spans="1:65" s="15" customFormat="1" ht="20.85" customHeight="1">
      <c r="B412" s="201"/>
      <c r="D412" s="202" t="s">
        <v>71</v>
      </c>
      <c r="E412" s="202" t="s">
        <v>1257</v>
      </c>
      <c r="F412" s="202" t="s">
        <v>1457</v>
      </c>
      <c r="I412" s="203"/>
      <c r="J412" s="204">
        <f>BK412</f>
        <v>0</v>
      </c>
      <c r="L412" s="201"/>
      <c r="M412" s="205"/>
      <c r="N412" s="206"/>
      <c r="O412" s="206"/>
      <c r="P412" s="207">
        <f>SUM(P413:P417)</f>
        <v>0</v>
      </c>
      <c r="Q412" s="206"/>
      <c r="R412" s="207">
        <f>SUM(R413:R417)</f>
        <v>0</v>
      </c>
      <c r="S412" s="206"/>
      <c r="T412" s="208">
        <f>SUM(T413:T417)</f>
        <v>0</v>
      </c>
      <c r="AR412" s="202" t="s">
        <v>80</v>
      </c>
      <c r="AT412" s="209" t="s">
        <v>71</v>
      </c>
      <c r="AU412" s="209" t="s">
        <v>151</v>
      </c>
      <c r="AY412" s="202" t="s">
        <v>150</v>
      </c>
      <c r="BK412" s="210">
        <f>SUM(BK413:BK417)</f>
        <v>0</v>
      </c>
    </row>
    <row r="413" spans="1:65" s="2" customFormat="1" ht="16.5" customHeight="1">
      <c r="A413" s="33"/>
      <c r="B413" s="152"/>
      <c r="C413" s="153" t="s">
        <v>1108</v>
      </c>
      <c r="D413" s="153" t="s">
        <v>153</v>
      </c>
      <c r="E413" s="154" t="s">
        <v>1826</v>
      </c>
      <c r="F413" s="155" t="s">
        <v>1827</v>
      </c>
      <c r="G413" s="156" t="s">
        <v>216</v>
      </c>
      <c r="H413" s="157">
        <v>0</v>
      </c>
      <c r="I413" s="158"/>
      <c r="J413" s="159">
        <f>ROUND(I413*H413,2)</f>
        <v>0</v>
      </c>
      <c r="K413" s="155" t="s">
        <v>3</v>
      </c>
      <c r="L413" s="34"/>
      <c r="M413" s="160" t="s">
        <v>3</v>
      </c>
      <c r="N413" s="161" t="s">
        <v>43</v>
      </c>
      <c r="O413" s="54"/>
      <c r="P413" s="162">
        <f>O413*H413</f>
        <v>0</v>
      </c>
      <c r="Q413" s="162">
        <v>0</v>
      </c>
      <c r="R413" s="162">
        <f>Q413*H413</f>
        <v>0</v>
      </c>
      <c r="S413" s="162">
        <v>0</v>
      </c>
      <c r="T413" s="163">
        <f>S413*H413</f>
        <v>0</v>
      </c>
      <c r="U413" s="33"/>
      <c r="V413" s="33"/>
      <c r="W413" s="33"/>
      <c r="X413" s="33"/>
      <c r="Y413" s="33"/>
      <c r="Z413" s="33"/>
      <c r="AA413" s="33"/>
      <c r="AB413" s="33"/>
      <c r="AC413" s="33"/>
      <c r="AD413" s="33"/>
      <c r="AE413" s="33"/>
      <c r="AR413" s="164" t="s">
        <v>158</v>
      </c>
      <c r="AT413" s="164" t="s">
        <v>153</v>
      </c>
      <c r="AU413" s="164" t="s">
        <v>158</v>
      </c>
      <c r="AY413" s="18" t="s">
        <v>150</v>
      </c>
      <c r="BE413" s="165">
        <f>IF(N413="základní",J413,0)</f>
        <v>0</v>
      </c>
      <c r="BF413" s="165">
        <f>IF(N413="snížená",J413,0)</f>
        <v>0</v>
      </c>
      <c r="BG413" s="165">
        <f>IF(N413="zákl. přenesená",J413,0)</f>
        <v>0</v>
      </c>
      <c r="BH413" s="165">
        <f>IF(N413="sníž. přenesená",J413,0)</f>
        <v>0</v>
      </c>
      <c r="BI413" s="165">
        <f>IF(N413="nulová",J413,0)</f>
        <v>0</v>
      </c>
      <c r="BJ413" s="18" t="s">
        <v>80</v>
      </c>
      <c r="BK413" s="165">
        <f>ROUND(I413*H413,2)</f>
        <v>0</v>
      </c>
      <c r="BL413" s="18" t="s">
        <v>158</v>
      </c>
      <c r="BM413" s="164" t="s">
        <v>1828</v>
      </c>
    </row>
    <row r="414" spans="1:65" s="2" customFormat="1" ht="16.5" customHeight="1">
      <c r="A414" s="33"/>
      <c r="B414" s="152"/>
      <c r="C414" s="153" t="s">
        <v>1116</v>
      </c>
      <c r="D414" s="153" t="s">
        <v>153</v>
      </c>
      <c r="E414" s="154" t="s">
        <v>1829</v>
      </c>
      <c r="F414" s="155" t="s">
        <v>1830</v>
      </c>
      <c r="G414" s="156" t="s">
        <v>216</v>
      </c>
      <c r="H414" s="157">
        <v>25</v>
      </c>
      <c r="I414" s="158"/>
      <c r="J414" s="159">
        <f>ROUND(I414*H414,2)</f>
        <v>0</v>
      </c>
      <c r="K414" s="155" t="s">
        <v>3</v>
      </c>
      <c r="L414" s="34"/>
      <c r="M414" s="160" t="s">
        <v>3</v>
      </c>
      <c r="N414" s="161" t="s">
        <v>43</v>
      </c>
      <c r="O414" s="54"/>
      <c r="P414" s="162">
        <f>O414*H414</f>
        <v>0</v>
      </c>
      <c r="Q414" s="162">
        <v>0</v>
      </c>
      <c r="R414" s="162">
        <f>Q414*H414</f>
        <v>0</v>
      </c>
      <c r="S414" s="162">
        <v>0</v>
      </c>
      <c r="T414" s="163">
        <f>S414*H414</f>
        <v>0</v>
      </c>
      <c r="U414" s="33"/>
      <c r="V414" s="33"/>
      <c r="W414" s="33"/>
      <c r="X414" s="33"/>
      <c r="Y414" s="33"/>
      <c r="Z414" s="33"/>
      <c r="AA414" s="33"/>
      <c r="AB414" s="33"/>
      <c r="AC414" s="33"/>
      <c r="AD414" s="33"/>
      <c r="AE414" s="33"/>
      <c r="AR414" s="164" t="s">
        <v>158</v>
      </c>
      <c r="AT414" s="164" t="s">
        <v>153</v>
      </c>
      <c r="AU414" s="164" t="s">
        <v>158</v>
      </c>
      <c r="AY414" s="18" t="s">
        <v>150</v>
      </c>
      <c r="BE414" s="165">
        <f>IF(N414="základní",J414,0)</f>
        <v>0</v>
      </c>
      <c r="BF414" s="165">
        <f>IF(N414="snížená",J414,0)</f>
        <v>0</v>
      </c>
      <c r="BG414" s="165">
        <f>IF(N414="zákl. přenesená",J414,0)</f>
        <v>0</v>
      </c>
      <c r="BH414" s="165">
        <f>IF(N414="sníž. přenesená",J414,0)</f>
        <v>0</v>
      </c>
      <c r="BI414" s="165">
        <f>IF(N414="nulová",J414,0)</f>
        <v>0</v>
      </c>
      <c r="BJ414" s="18" t="s">
        <v>80</v>
      </c>
      <c r="BK414" s="165">
        <f>ROUND(I414*H414,2)</f>
        <v>0</v>
      </c>
      <c r="BL414" s="18" t="s">
        <v>158</v>
      </c>
      <c r="BM414" s="164" t="s">
        <v>1831</v>
      </c>
    </row>
    <row r="415" spans="1:65" s="2" customFormat="1" ht="16.5" customHeight="1">
      <c r="A415" s="33"/>
      <c r="B415" s="152"/>
      <c r="C415" s="153" t="s">
        <v>1123</v>
      </c>
      <c r="D415" s="153" t="s">
        <v>153</v>
      </c>
      <c r="E415" s="154" t="s">
        <v>1511</v>
      </c>
      <c r="F415" s="155" t="s">
        <v>1512</v>
      </c>
      <c r="G415" s="156" t="s">
        <v>216</v>
      </c>
      <c r="H415" s="157">
        <v>25</v>
      </c>
      <c r="I415" s="158"/>
      <c r="J415" s="159">
        <f>ROUND(I415*H415,2)</f>
        <v>0</v>
      </c>
      <c r="K415" s="155" t="s">
        <v>3</v>
      </c>
      <c r="L415" s="34"/>
      <c r="M415" s="160" t="s">
        <v>3</v>
      </c>
      <c r="N415" s="161" t="s">
        <v>43</v>
      </c>
      <c r="O415" s="54"/>
      <c r="P415" s="162">
        <f>O415*H415</f>
        <v>0</v>
      </c>
      <c r="Q415" s="162">
        <v>0</v>
      </c>
      <c r="R415" s="162">
        <f>Q415*H415</f>
        <v>0</v>
      </c>
      <c r="S415" s="162">
        <v>0</v>
      </c>
      <c r="T415" s="163">
        <f>S415*H415</f>
        <v>0</v>
      </c>
      <c r="U415" s="33"/>
      <c r="V415" s="33"/>
      <c r="W415" s="33"/>
      <c r="X415" s="33"/>
      <c r="Y415" s="33"/>
      <c r="Z415" s="33"/>
      <c r="AA415" s="33"/>
      <c r="AB415" s="33"/>
      <c r="AC415" s="33"/>
      <c r="AD415" s="33"/>
      <c r="AE415" s="33"/>
      <c r="AR415" s="164" t="s">
        <v>158</v>
      </c>
      <c r="AT415" s="164" t="s">
        <v>153</v>
      </c>
      <c r="AU415" s="164" t="s">
        <v>158</v>
      </c>
      <c r="AY415" s="18" t="s">
        <v>150</v>
      </c>
      <c r="BE415" s="165">
        <f>IF(N415="základní",J415,0)</f>
        <v>0</v>
      </c>
      <c r="BF415" s="165">
        <f>IF(N415="snížená",J415,0)</f>
        <v>0</v>
      </c>
      <c r="BG415" s="165">
        <f>IF(N415="zákl. přenesená",J415,0)</f>
        <v>0</v>
      </c>
      <c r="BH415" s="165">
        <f>IF(N415="sníž. přenesená",J415,0)</f>
        <v>0</v>
      </c>
      <c r="BI415" s="165">
        <f>IF(N415="nulová",J415,0)</f>
        <v>0</v>
      </c>
      <c r="BJ415" s="18" t="s">
        <v>80</v>
      </c>
      <c r="BK415" s="165">
        <f>ROUND(I415*H415,2)</f>
        <v>0</v>
      </c>
      <c r="BL415" s="18" t="s">
        <v>158</v>
      </c>
      <c r="BM415" s="164" t="s">
        <v>1832</v>
      </c>
    </row>
    <row r="416" spans="1:65" s="2" customFormat="1" ht="16.5" customHeight="1">
      <c r="A416" s="33"/>
      <c r="B416" s="152"/>
      <c r="C416" s="153" t="s">
        <v>1128</v>
      </c>
      <c r="D416" s="153" t="s">
        <v>153</v>
      </c>
      <c r="E416" s="154" t="s">
        <v>1833</v>
      </c>
      <c r="F416" s="155" t="s">
        <v>1834</v>
      </c>
      <c r="G416" s="156" t="s">
        <v>1212</v>
      </c>
      <c r="H416" s="157">
        <v>3</v>
      </c>
      <c r="I416" s="158"/>
      <c r="J416" s="159">
        <f>ROUND(I416*H416,2)</f>
        <v>0</v>
      </c>
      <c r="K416" s="155" t="s">
        <v>3</v>
      </c>
      <c r="L416" s="34"/>
      <c r="M416" s="160" t="s">
        <v>3</v>
      </c>
      <c r="N416" s="161" t="s">
        <v>43</v>
      </c>
      <c r="O416" s="54"/>
      <c r="P416" s="162">
        <f>O416*H416</f>
        <v>0</v>
      </c>
      <c r="Q416" s="162">
        <v>0</v>
      </c>
      <c r="R416" s="162">
        <f>Q416*H416</f>
        <v>0</v>
      </c>
      <c r="S416" s="162">
        <v>0</v>
      </c>
      <c r="T416" s="163">
        <f>S416*H416</f>
        <v>0</v>
      </c>
      <c r="U416" s="33"/>
      <c r="V416" s="33"/>
      <c r="W416" s="33"/>
      <c r="X416" s="33"/>
      <c r="Y416" s="33"/>
      <c r="Z416" s="33"/>
      <c r="AA416" s="33"/>
      <c r="AB416" s="33"/>
      <c r="AC416" s="33"/>
      <c r="AD416" s="33"/>
      <c r="AE416" s="33"/>
      <c r="AR416" s="164" t="s">
        <v>158</v>
      </c>
      <c r="AT416" s="164" t="s">
        <v>153</v>
      </c>
      <c r="AU416" s="164" t="s">
        <v>158</v>
      </c>
      <c r="AY416" s="18" t="s">
        <v>150</v>
      </c>
      <c r="BE416" s="165">
        <f>IF(N416="základní",J416,0)</f>
        <v>0</v>
      </c>
      <c r="BF416" s="165">
        <f>IF(N416="snížená",J416,0)</f>
        <v>0</v>
      </c>
      <c r="BG416" s="165">
        <f>IF(N416="zákl. přenesená",J416,0)</f>
        <v>0</v>
      </c>
      <c r="BH416" s="165">
        <f>IF(N416="sníž. přenesená",J416,0)</f>
        <v>0</v>
      </c>
      <c r="BI416" s="165">
        <f>IF(N416="nulová",J416,0)</f>
        <v>0</v>
      </c>
      <c r="BJ416" s="18" t="s">
        <v>80</v>
      </c>
      <c r="BK416" s="165">
        <f>ROUND(I416*H416,2)</f>
        <v>0</v>
      </c>
      <c r="BL416" s="18" t="s">
        <v>158</v>
      </c>
      <c r="BM416" s="164" t="s">
        <v>1835</v>
      </c>
    </row>
    <row r="417" spans="1:65" s="2" customFormat="1" ht="16.5" customHeight="1">
      <c r="A417" s="33"/>
      <c r="B417" s="152"/>
      <c r="C417" s="153" t="s">
        <v>1133</v>
      </c>
      <c r="D417" s="153" t="s">
        <v>153</v>
      </c>
      <c r="E417" s="154" t="s">
        <v>1836</v>
      </c>
      <c r="F417" s="155" t="s">
        <v>1607</v>
      </c>
      <c r="G417" s="156" t="s">
        <v>1212</v>
      </c>
      <c r="H417" s="157">
        <v>1</v>
      </c>
      <c r="I417" s="158"/>
      <c r="J417" s="159">
        <f>ROUND(I417*H417,2)</f>
        <v>0</v>
      </c>
      <c r="K417" s="155" t="s">
        <v>3</v>
      </c>
      <c r="L417" s="34"/>
      <c r="M417" s="160" t="s">
        <v>3</v>
      </c>
      <c r="N417" s="161" t="s">
        <v>43</v>
      </c>
      <c r="O417" s="54"/>
      <c r="P417" s="162">
        <f>O417*H417</f>
        <v>0</v>
      </c>
      <c r="Q417" s="162">
        <v>0</v>
      </c>
      <c r="R417" s="162">
        <f>Q417*H417</f>
        <v>0</v>
      </c>
      <c r="S417" s="162">
        <v>0</v>
      </c>
      <c r="T417" s="163">
        <f>S417*H417</f>
        <v>0</v>
      </c>
      <c r="U417" s="33"/>
      <c r="V417" s="33"/>
      <c r="W417" s="33"/>
      <c r="X417" s="33"/>
      <c r="Y417" s="33"/>
      <c r="Z417" s="33"/>
      <c r="AA417" s="33"/>
      <c r="AB417" s="33"/>
      <c r="AC417" s="33"/>
      <c r="AD417" s="33"/>
      <c r="AE417" s="33"/>
      <c r="AR417" s="164" t="s">
        <v>158</v>
      </c>
      <c r="AT417" s="164" t="s">
        <v>153</v>
      </c>
      <c r="AU417" s="164" t="s">
        <v>158</v>
      </c>
      <c r="AY417" s="18" t="s">
        <v>150</v>
      </c>
      <c r="BE417" s="165">
        <f>IF(N417="základní",J417,0)</f>
        <v>0</v>
      </c>
      <c r="BF417" s="165">
        <f>IF(N417="snížená",J417,0)</f>
        <v>0</v>
      </c>
      <c r="BG417" s="165">
        <f>IF(N417="zákl. přenesená",J417,0)</f>
        <v>0</v>
      </c>
      <c r="BH417" s="165">
        <f>IF(N417="sníž. přenesená",J417,0)</f>
        <v>0</v>
      </c>
      <c r="BI417" s="165">
        <f>IF(N417="nulová",J417,0)</f>
        <v>0</v>
      </c>
      <c r="BJ417" s="18" t="s">
        <v>80</v>
      </c>
      <c r="BK417" s="165">
        <f>ROUND(I417*H417,2)</f>
        <v>0</v>
      </c>
      <c r="BL417" s="18" t="s">
        <v>158</v>
      </c>
      <c r="BM417" s="164" t="s">
        <v>1837</v>
      </c>
    </row>
    <row r="418" spans="1:65" s="15" customFormat="1" ht="20.85" customHeight="1">
      <c r="B418" s="201"/>
      <c r="D418" s="202" t="s">
        <v>71</v>
      </c>
      <c r="E418" s="202" t="s">
        <v>1281</v>
      </c>
      <c r="F418" s="202" t="s">
        <v>1468</v>
      </c>
      <c r="I418" s="203"/>
      <c r="J418" s="204">
        <f>BK418</f>
        <v>0</v>
      </c>
      <c r="L418" s="201"/>
      <c r="M418" s="205"/>
      <c r="N418" s="206"/>
      <c r="O418" s="206"/>
      <c r="P418" s="207">
        <f>SUM(P419:P426)</f>
        <v>0</v>
      </c>
      <c r="Q418" s="206"/>
      <c r="R418" s="207">
        <f>SUM(R419:R426)</f>
        <v>0</v>
      </c>
      <c r="S418" s="206"/>
      <c r="T418" s="208">
        <f>SUM(T419:T426)</f>
        <v>0</v>
      </c>
      <c r="AR418" s="202" t="s">
        <v>80</v>
      </c>
      <c r="AT418" s="209" t="s">
        <v>71</v>
      </c>
      <c r="AU418" s="209" t="s">
        <v>151</v>
      </c>
      <c r="AY418" s="202" t="s">
        <v>150</v>
      </c>
      <c r="BK418" s="210">
        <f>SUM(BK419:BK426)</f>
        <v>0</v>
      </c>
    </row>
    <row r="419" spans="1:65" s="2" customFormat="1" ht="16.5" customHeight="1">
      <c r="A419" s="33"/>
      <c r="B419" s="152"/>
      <c r="C419" s="153" t="s">
        <v>1138</v>
      </c>
      <c r="D419" s="153" t="s">
        <v>153</v>
      </c>
      <c r="E419" s="154" t="s">
        <v>1469</v>
      </c>
      <c r="F419" s="155" t="s">
        <v>1470</v>
      </c>
      <c r="G419" s="156" t="s">
        <v>216</v>
      </c>
      <c r="H419" s="157">
        <v>160</v>
      </c>
      <c r="I419" s="158"/>
      <c r="J419" s="159">
        <f>ROUND(I419*H419,2)</f>
        <v>0</v>
      </c>
      <c r="K419" s="155" t="s">
        <v>3</v>
      </c>
      <c r="L419" s="34"/>
      <c r="M419" s="160" t="s">
        <v>3</v>
      </c>
      <c r="N419" s="161" t="s">
        <v>43</v>
      </c>
      <c r="O419" s="54"/>
      <c r="P419" s="162">
        <f>O419*H419</f>
        <v>0</v>
      </c>
      <c r="Q419" s="162">
        <v>0</v>
      </c>
      <c r="R419" s="162">
        <f>Q419*H419</f>
        <v>0</v>
      </c>
      <c r="S419" s="162">
        <v>0</v>
      </c>
      <c r="T419" s="163">
        <f>S419*H419</f>
        <v>0</v>
      </c>
      <c r="U419" s="33"/>
      <c r="V419" s="33"/>
      <c r="W419" s="33"/>
      <c r="X419" s="33"/>
      <c r="Y419" s="33"/>
      <c r="Z419" s="33"/>
      <c r="AA419" s="33"/>
      <c r="AB419" s="33"/>
      <c r="AC419" s="33"/>
      <c r="AD419" s="33"/>
      <c r="AE419" s="33"/>
      <c r="AR419" s="164" t="s">
        <v>158</v>
      </c>
      <c r="AT419" s="164" t="s">
        <v>153</v>
      </c>
      <c r="AU419" s="164" t="s">
        <v>158</v>
      </c>
      <c r="AY419" s="18" t="s">
        <v>150</v>
      </c>
      <c r="BE419" s="165">
        <f>IF(N419="základní",J419,0)</f>
        <v>0</v>
      </c>
      <c r="BF419" s="165">
        <f>IF(N419="snížená",J419,0)</f>
        <v>0</v>
      </c>
      <c r="BG419" s="165">
        <f>IF(N419="zákl. přenesená",J419,0)</f>
        <v>0</v>
      </c>
      <c r="BH419" s="165">
        <f>IF(N419="sníž. přenesená",J419,0)</f>
        <v>0</v>
      </c>
      <c r="BI419" s="165">
        <f>IF(N419="nulová",J419,0)</f>
        <v>0</v>
      </c>
      <c r="BJ419" s="18" t="s">
        <v>80</v>
      </c>
      <c r="BK419" s="165">
        <f>ROUND(I419*H419,2)</f>
        <v>0</v>
      </c>
      <c r="BL419" s="18" t="s">
        <v>158</v>
      </c>
      <c r="BM419" s="164" t="s">
        <v>1838</v>
      </c>
    </row>
    <row r="420" spans="1:65" s="2" customFormat="1" ht="19.5">
      <c r="A420" s="33"/>
      <c r="B420" s="34"/>
      <c r="C420" s="33"/>
      <c r="D420" s="166" t="s">
        <v>1231</v>
      </c>
      <c r="E420" s="33"/>
      <c r="F420" s="167" t="s">
        <v>1839</v>
      </c>
      <c r="G420" s="33"/>
      <c r="H420" s="33"/>
      <c r="I420" s="92"/>
      <c r="J420" s="33"/>
      <c r="K420" s="33"/>
      <c r="L420" s="34"/>
      <c r="M420" s="168"/>
      <c r="N420" s="169"/>
      <c r="O420" s="54"/>
      <c r="P420" s="54"/>
      <c r="Q420" s="54"/>
      <c r="R420" s="54"/>
      <c r="S420" s="54"/>
      <c r="T420" s="55"/>
      <c r="U420" s="33"/>
      <c r="V420" s="33"/>
      <c r="W420" s="33"/>
      <c r="X420" s="33"/>
      <c r="Y420" s="33"/>
      <c r="Z420" s="33"/>
      <c r="AA420" s="33"/>
      <c r="AB420" s="33"/>
      <c r="AC420" s="33"/>
      <c r="AD420" s="33"/>
      <c r="AE420" s="33"/>
      <c r="AT420" s="18" t="s">
        <v>1231</v>
      </c>
      <c r="AU420" s="18" t="s">
        <v>158</v>
      </c>
    </row>
    <row r="421" spans="1:65" s="2" customFormat="1" ht="16.5" customHeight="1">
      <c r="A421" s="33"/>
      <c r="B421" s="152"/>
      <c r="C421" s="153" t="s">
        <v>1143</v>
      </c>
      <c r="D421" s="153" t="s">
        <v>153</v>
      </c>
      <c r="E421" s="154" t="s">
        <v>1616</v>
      </c>
      <c r="F421" s="155" t="s">
        <v>1617</v>
      </c>
      <c r="G421" s="156" t="s">
        <v>216</v>
      </c>
      <c r="H421" s="157">
        <v>25</v>
      </c>
      <c r="I421" s="158"/>
      <c r="J421" s="159">
        <f>ROUND(I421*H421,2)</f>
        <v>0</v>
      </c>
      <c r="K421" s="155" t="s">
        <v>3</v>
      </c>
      <c r="L421" s="34"/>
      <c r="M421" s="160" t="s">
        <v>3</v>
      </c>
      <c r="N421" s="161" t="s">
        <v>43</v>
      </c>
      <c r="O421" s="54"/>
      <c r="P421" s="162">
        <f>O421*H421</f>
        <v>0</v>
      </c>
      <c r="Q421" s="162">
        <v>0</v>
      </c>
      <c r="R421" s="162">
        <f>Q421*H421</f>
        <v>0</v>
      </c>
      <c r="S421" s="162">
        <v>0</v>
      </c>
      <c r="T421" s="163">
        <f>S421*H421</f>
        <v>0</v>
      </c>
      <c r="U421" s="33"/>
      <c r="V421" s="33"/>
      <c r="W421" s="33"/>
      <c r="X421" s="33"/>
      <c r="Y421" s="33"/>
      <c r="Z421" s="33"/>
      <c r="AA421" s="33"/>
      <c r="AB421" s="33"/>
      <c r="AC421" s="33"/>
      <c r="AD421" s="33"/>
      <c r="AE421" s="33"/>
      <c r="AR421" s="164" t="s">
        <v>158</v>
      </c>
      <c r="AT421" s="164" t="s">
        <v>153</v>
      </c>
      <c r="AU421" s="164" t="s">
        <v>158</v>
      </c>
      <c r="AY421" s="18" t="s">
        <v>150</v>
      </c>
      <c r="BE421" s="165">
        <f>IF(N421="základní",J421,0)</f>
        <v>0</v>
      </c>
      <c r="BF421" s="165">
        <f>IF(N421="snížená",J421,0)</f>
        <v>0</v>
      </c>
      <c r="BG421" s="165">
        <f>IF(N421="zákl. přenesená",J421,0)</f>
        <v>0</v>
      </c>
      <c r="BH421" s="165">
        <f>IF(N421="sníž. přenesená",J421,0)</f>
        <v>0</v>
      </c>
      <c r="BI421" s="165">
        <f>IF(N421="nulová",J421,0)</f>
        <v>0</v>
      </c>
      <c r="BJ421" s="18" t="s">
        <v>80</v>
      </c>
      <c r="BK421" s="165">
        <f>ROUND(I421*H421,2)</f>
        <v>0</v>
      </c>
      <c r="BL421" s="18" t="s">
        <v>158</v>
      </c>
      <c r="BM421" s="164" t="s">
        <v>1840</v>
      </c>
    </row>
    <row r="422" spans="1:65" s="2" customFormat="1" ht="16.5" customHeight="1">
      <c r="A422" s="33"/>
      <c r="B422" s="152"/>
      <c r="C422" s="153" t="s">
        <v>1148</v>
      </c>
      <c r="D422" s="153" t="s">
        <v>153</v>
      </c>
      <c r="E422" s="154" t="s">
        <v>1619</v>
      </c>
      <c r="F422" s="155" t="s">
        <v>1520</v>
      </c>
      <c r="G422" s="156" t="s">
        <v>216</v>
      </c>
      <c r="H422" s="157">
        <v>25</v>
      </c>
      <c r="I422" s="158"/>
      <c r="J422" s="159">
        <f>ROUND(I422*H422,2)</f>
        <v>0</v>
      </c>
      <c r="K422" s="155" t="s">
        <v>3</v>
      </c>
      <c r="L422" s="34"/>
      <c r="M422" s="160" t="s">
        <v>3</v>
      </c>
      <c r="N422" s="161" t="s">
        <v>43</v>
      </c>
      <c r="O422" s="54"/>
      <c r="P422" s="162">
        <f>O422*H422</f>
        <v>0</v>
      </c>
      <c r="Q422" s="162">
        <v>0</v>
      </c>
      <c r="R422" s="162">
        <f>Q422*H422</f>
        <v>0</v>
      </c>
      <c r="S422" s="162">
        <v>0</v>
      </c>
      <c r="T422" s="163">
        <f>S422*H422</f>
        <v>0</v>
      </c>
      <c r="U422" s="33"/>
      <c r="V422" s="33"/>
      <c r="W422" s="33"/>
      <c r="X422" s="33"/>
      <c r="Y422" s="33"/>
      <c r="Z422" s="33"/>
      <c r="AA422" s="33"/>
      <c r="AB422" s="33"/>
      <c r="AC422" s="33"/>
      <c r="AD422" s="33"/>
      <c r="AE422" s="33"/>
      <c r="AR422" s="164" t="s">
        <v>158</v>
      </c>
      <c r="AT422" s="164" t="s">
        <v>153</v>
      </c>
      <c r="AU422" s="164" t="s">
        <v>158</v>
      </c>
      <c r="AY422" s="18" t="s">
        <v>150</v>
      </c>
      <c r="BE422" s="165">
        <f>IF(N422="základní",J422,0)</f>
        <v>0</v>
      </c>
      <c r="BF422" s="165">
        <f>IF(N422="snížená",J422,0)</f>
        <v>0</v>
      </c>
      <c r="BG422" s="165">
        <f>IF(N422="zákl. přenesená",J422,0)</f>
        <v>0</v>
      </c>
      <c r="BH422" s="165">
        <f>IF(N422="sníž. přenesená",J422,0)</f>
        <v>0</v>
      </c>
      <c r="BI422" s="165">
        <f>IF(N422="nulová",J422,0)</f>
        <v>0</v>
      </c>
      <c r="BJ422" s="18" t="s">
        <v>80</v>
      </c>
      <c r="BK422" s="165">
        <f>ROUND(I422*H422,2)</f>
        <v>0</v>
      </c>
      <c r="BL422" s="18" t="s">
        <v>158</v>
      </c>
      <c r="BM422" s="164" t="s">
        <v>1841</v>
      </c>
    </row>
    <row r="423" spans="1:65" s="2" customFormat="1" ht="16.5" customHeight="1">
      <c r="A423" s="33"/>
      <c r="B423" s="152"/>
      <c r="C423" s="153" t="s">
        <v>1151</v>
      </c>
      <c r="D423" s="153" t="s">
        <v>153</v>
      </c>
      <c r="E423" s="154" t="s">
        <v>1842</v>
      </c>
      <c r="F423" s="155" t="s">
        <v>1834</v>
      </c>
      <c r="G423" s="156" t="s">
        <v>1212</v>
      </c>
      <c r="H423" s="157">
        <v>3</v>
      </c>
      <c r="I423" s="158"/>
      <c r="J423" s="159">
        <f>ROUND(I423*H423,2)</f>
        <v>0</v>
      </c>
      <c r="K423" s="155" t="s">
        <v>3</v>
      </c>
      <c r="L423" s="34"/>
      <c r="M423" s="160" t="s">
        <v>3</v>
      </c>
      <c r="N423" s="161" t="s">
        <v>43</v>
      </c>
      <c r="O423" s="54"/>
      <c r="P423" s="162">
        <f>O423*H423</f>
        <v>0</v>
      </c>
      <c r="Q423" s="162">
        <v>0</v>
      </c>
      <c r="R423" s="162">
        <f>Q423*H423</f>
        <v>0</v>
      </c>
      <c r="S423" s="162">
        <v>0</v>
      </c>
      <c r="T423" s="163">
        <f>S423*H423</f>
        <v>0</v>
      </c>
      <c r="U423" s="33"/>
      <c r="V423" s="33"/>
      <c r="W423" s="33"/>
      <c r="X423" s="33"/>
      <c r="Y423" s="33"/>
      <c r="Z423" s="33"/>
      <c r="AA423" s="33"/>
      <c r="AB423" s="33"/>
      <c r="AC423" s="33"/>
      <c r="AD423" s="33"/>
      <c r="AE423" s="33"/>
      <c r="AR423" s="164" t="s">
        <v>158</v>
      </c>
      <c r="AT423" s="164" t="s">
        <v>153</v>
      </c>
      <c r="AU423" s="164" t="s">
        <v>158</v>
      </c>
      <c r="AY423" s="18" t="s">
        <v>150</v>
      </c>
      <c r="BE423" s="165">
        <f>IF(N423="základní",J423,0)</f>
        <v>0</v>
      </c>
      <c r="BF423" s="165">
        <f>IF(N423="snížená",J423,0)</f>
        <v>0</v>
      </c>
      <c r="BG423" s="165">
        <f>IF(N423="zákl. přenesená",J423,0)</f>
        <v>0</v>
      </c>
      <c r="BH423" s="165">
        <f>IF(N423="sníž. přenesená",J423,0)</f>
        <v>0</v>
      </c>
      <c r="BI423" s="165">
        <f>IF(N423="nulová",J423,0)</f>
        <v>0</v>
      </c>
      <c r="BJ423" s="18" t="s">
        <v>80</v>
      </c>
      <c r="BK423" s="165">
        <f>ROUND(I423*H423,2)</f>
        <v>0</v>
      </c>
      <c r="BL423" s="18" t="s">
        <v>158</v>
      </c>
      <c r="BM423" s="164" t="s">
        <v>1843</v>
      </c>
    </row>
    <row r="424" spans="1:65" s="2" customFormat="1" ht="16.5" customHeight="1">
      <c r="A424" s="33"/>
      <c r="B424" s="152"/>
      <c r="C424" s="153" t="s">
        <v>1154</v>
      </c>
      <c r="D424" s="153" t="s">
        <v>153</v>
      </c>
      <c r="E424" s="154" t="s">
        <v>1844</v>
      </c>
      <c r="F424" s="155" t="s">
        <v>1518</v>
      </c>
      <c r="G424" s="156" t="s">
        <v>1212</v>
      </c>
      <c r="H424" s="157">
        <v>3</v>
      </c>
      <c r="I424" s="158"/>
      <c r="J424" s="159">
        <f>ROUND(I424*H424,2)</f>
        <v>0</v>
      </c>
      <c r="K424" s="155" t="s">
        <v>3</v>
      </c>
      <c r="L424" s="34"/>
      <c r="M424" s="160" t="s">
        <v>3</v>
      </c>
      <c r="N424" s="161" t="s">
        <v>43</v>
      </c>
      <c r="O424" s="54"/>
      <c r="P424" s="162">
        <f>O424*H424</f>
        <v>0</v>
      </c>
      <c r="Q424" s="162">
        <v>0</v>
      </c>
      <c r="R424" s="162">
        <f>Q424*H424</f>
        <v>0</v>
      </c>
      <c r="S424" s="162">
        <v>0</v>
      </c>
      <c r="T424" s="163">
        <f>S424*H424</f>
        <v>0</v>
      </c>
      <c r="U424" s="33"/>
      <c r="V424" s="33"/>
      <c r="W424" s="33"/>
      <c r="X424" s="33"/>
      <c r="Y424" s="33"/>
      <c r="Z424" s="33"/>
      <c r="AA424" s="33"/>
      <c r="AB424" s="33"/>
      <c r="AC424" s="33"/>
      <c r="AD424" s="33"/>
      <c r="AE424" s="33"/>
      <c r="AR424" s="164" t="s">
        <v>158</v>
      </c>
      <c r="AT424" s="164" t="s">
        <v>153</v>
      </c>
      <c r="AU424" s="164" t="s">
        <v>158</v>
      </c>
      <c r="AY424" s="18" t="s">
        <v>150</v>
      </c>
      <c r="BE424" s="165">
        <f>IF(N424="základní",J424,0)</f>
        <v>0</v>
      </c>
      <c r="BF424" s="165">
        <f>IF(N424="snížená",J424,0)</f>
        <v>0</v>
      </c>
      <c r="BG424" s="165">
        <f>IF(N424="zákl. přenesená",J424,0)</f>
        <v>0</v>
      </c>
      <c r="BH424" s="165">
        <f>IF(N424="sníž. přenesená",J424,0)</f>
        <v>0</v>
      </c>
      <c r="BI424" s="165">
        <f>IF(N424="nulová",J424,0)</f>
        <v>0</v>
      </c>
      <c r="BJ424" s="18" t="s">
        <v>80</v>
      </c>
      <c r="BK424" s="165">
        <f>ROUND(I424*H424,2)</f>
        <v>0</v>
      </c>
      <c r="BL424" s="18" t="s">
        <v>158</v>
      </c>
      <c r="BM424" s="164" t="s">
        <v>1845</v>
      </c>
    </row>
    <row r="425" spans="1:65" s="2" customFormat="1" ht="16.5" customHeight="1">
      <c r="A425" s="33"/>
      <c r="B425" s="152"/>
      <c r="C425" s="153" t="s">
        <v>1157</v>
      </c>
      <c r="D425" s="153" t="s">
        <v>153</v>
      </c>
      <c r="E425" s="154" t="s">
        <v>1846</v>
      </c>
      <c r="F425" s="155" t="s">
        <v>1478</v>
      </c>
      <c r="G425" s="156" t="s">
        <v>1629</v>
      </c>
      <c r="H425" s="157">
        <v>1</v>
      </c>
      <c r="I425" s="158"/>
      <c r="J425" s="159">
        <f>ROUND(I425*H425,2)</f>
        <v>0</v>
      </c>
      <c r="K425" s="155" t="s">
        <v>3</v>
      </c>
      <c r="L425" s="34"/>
      <c r="M425" s="160" t="s">
        <v>3</v>
      </c>
      <c r="N425" s="161" t="s">
        <v>43</v>
      </c>
      <c r="O425" s="54"/>
      <c r="P425" s="162">
        <f>O425*H425</f>
        <v>0</v>
      </c>
      <c r="Q425" s="162">
        <v>0</v>
      </c>
      <c r="R425" s="162">
        <f>Q425*H425</f>
        <v>0</v>
      </c>
      <c r="S425" s="162">
        <v>0</v>
      </c>
      <c r="T425" s="163">
        <f>S425*H425</f>
        <v>0</v>
      </c>
      <c r="U425" s="33"/>
      <c r="V425" s="33"/>
      <c r="W425" s="33"/>
      <c r="X425" s="33"/>
      <c r="Y425" s="33"/>
      <c r="Z425" s="33"/>
      <c r="AA425" s="33"/>
      <c r="AB425" s="33"/>
      <c r="AC425" s="33"/>
      <c r="AD425" s="33"/>
      <c r="AE425" s="33"/>
      <c r="AR425" s="164" t="s">
        <v>158</v>
      </c>
      <c r="AT425" s="164" t="s">
        <v>153</v>
      </c>
      <c r="AU425" s="164" t="s">
        <v>158</v>
      </c>
      <c r="AY425" s="18" t="s">
        <v>150</v>
      </c>
      <c r="BE425" s="165">
        <f>IF(N425="základní",J425,0)</f>
        <v>0</v>
      </c>
      <c r="BF425" s="165">
        <f>IF(N425="snížená",J425,0)</f>
        <v>0</v>
      </c>
      <c r="BG425" s="165">
        <f>IF(N425="zákl. přenesená",J425,0)</f>
        <v>0</v>
      </c>
      <c r="BH425" s="165">
        <f>IF(N425="sníž. přenesená",J425,0)</f>
        <v>0</v>
      </c>
      <c r="BI425" s="165">
        <f>IF(N425="nulová",J425,0)</f>
        <v>0</v>
      </c>
      <c r="BJ425" s="18" t="s">
        <v>80</v>
      </c>
      <c r="BK425" s="165">
        <f>ROUND(I425*H425,2)</f>
        <v>0</v>
      </c>
      <c r="BL425" s="18" t="s">
        <v>158</v>
      </c>
      <c r="BM425" s="164" t="s">
        <v>1847</v>
      </c>
    </row>
    <row r="426" spans="1:65" s="2" customFormat="1" ht="29.25">
      <c r="A426" s="33"/>
      <c r="B426" s="34"/>
      <c r="C426" s="33"/>
      <c r="D426" s="166" t="s">
        <v>1231</v>
      </c>
      <c r="E426" s="33"/>
      <c r="F426" s="167" t="s">
        <v>1505</v>
      </c>
      <c r="G426" s="33"/>
      <c r="H426" s="33"/>
      <c r="I426" s="92"/>
      <c r="J426" s="33"/>
      <c r="K426" s="33"/>
      <c r="L426" s="34"/>
      <c r="M426" s="168"/>
      <c r="N426" s="169"/>
      <c r="O426" s="54"/>
      <c r="P426" s="54"/>
      <c r="Q426" s="54"/>
      <c r="R426" s="54"/>
      <c r="S426" s="54"/>
      <c r="T426" s="55"/>
      <c r="U426" s="33"/>
      <c r="V426" s="33"/>
      <c r="W426" s="33"/>
      <c r="X426" s="33"/>
      <c r="Y426" s="33"/>
      <c r="Z426" s="33"/>
      <c r="AA426" s="33"/>
      <c r="AB426" s="33"/>
      <c r="AC426" s="33"/>
      <c r="AD426" s="33"/>
      <c r="AE426" s="33"/>
      <c r="AT426" s="18" t="s">
        <v>1231</v>
      </c>
      <c r="AU426" s="18" t="s">
        <v>158</v>
      </c>
    </row>
    <row r="427" spans="1:65" s="15" customFormat="1" ht="20.85" customHeight="1">
      <c r="B427" s="201"/>
      <c r="D427" s="202" t="s">
        <v>71</v>
      </c>
      <c r="E427" s="202" t="s">
        <v>1295</v>
      </c>
      <c r="F427" s="202" t="s">
        <v>1479</v>
      </c>
      <c r="I427" s="203"/>
      <c r="J427" s="204">
        <f>BK427</f>
        <v>0</v>
      </c>
      <c r="L427" s="201"/>
      <c r="M427" s="205"/>
      <c r="N427" s="206"/>
      <c r="O427" s="206"/>
      <c r="P427" s="207">
        <f>SUM(P428:P430)</f>
        <v>0</v>
      </c>
      <c r="Q427" s="206"/>
      <c r="R427" s="207">
        <f>SUM(R428:R430)</f>
        <v>0</v>
      </c>
      <c r="S427" s="206"/>
      <c r="T427" s="208">
        <f>SUM(T428:T430)</f>
        <v>0</v>
      </c>
      <c r="AR427" s="202" t="s">
        <v>80</v>
      </c>
      <c r="AT427" s="209" t="s">
        <v>71</v>
      </c>
      <c r="AU427" s="209" t="s">
        <v>151</v>
      </c>
      <c r="AY427" s="202" t="s">
        <v>150</v>
      </c>
      <c r="BK427" s="210">
        <f>SUM(BK428:BK430)</f>
        <v>0</v>
      </c>
    </row>
    <row r="428" spans="1:65" s="2" customFormat="1" ht="24" customHeight="1">
      <c r="A428" s="33"/>
      <c r="B428" s="152"/>
      <c r="C428" s="153" t="s">
        <v>1160</v>
      </c>
      <c r="D428" s="153" t="s">
        <v>153</v>
      </c>
      <c r="E428" s="154" t="s">
        <v>1848</v>
      </c>
      <c r="F428" s="155" t="s">
        <v>1485</v>
      </c>
      <c r="G428" s="156" t="s">
        <v>1632</v>
      </c>
      <c r="H428" s="157">
        <v>1</v>
      </c>
      <c r="I428" s="158"/>
      <c r="J428" s="159">
        <f>ROUND(I428*H428,2)</f>
        <v>0</v>
      </c>
      <c r="K428" s="155" t="s">
        <v>3</v>
      </c>
      <c r="L428" s="34"/>
      <c r="M428" s="160" t="s">
        <v>3</v>
      </c>
      <c r="N428" s="161" t="s">
        <v>43</v>
      </c>
      <c r="O428" s="54"/>
      <c r="P428" s="162">
        <f>O428*H428</f>
        <v>0</v>
      </c>
      <c r="Q428" s="162">
        <v>0</v>
      </c>
      <c r="R428" s="162">
        <f>Q428*H428</f>
        <v>0</v>
      </c>
      <c r="S428" s="162">
        <v>0</v>
      </c>
      <c r="T428" s="163">
        <f>S428*H428</f>
        <v>0</v>
      </c>
      <c r="U428" s="33"/>
      <c r="V428" s="33"/>
      <c r="W428" s="33"/>
      <c r="X428" s="33"/>
      <c r="Y428" s="33"/>
      <c r="Z428" s="33"/>
      <c r="AA428" s="33"/>
      <c r="AB428" s="33"/>
      <c r="AC428" s="33"/>
      <c r="AD428" s="33"/>
      <c r="AE428" s="33"/>
      <c r="AR428" s="164" t="s">
        <v>158</v>
      </c>
      <c r="AT428" s="164" t="s">
        <v>153</v>
      </c>
      <c r="AU428" s="164" t="s">
        <v>158</v>
      </c>
      <c r="AY428" s="18" t="s">
        <v>150</v>
      </c>
      <c r="BE428" s="165">
        <f>IF(N428="základní",J428,0)</f>
        <v>0</v>
      </c>
      <c r="BF428" s="165">
        <f>IF(N428="snížená",J428,0)</f>
        <v>0</v>
      </c>
      <c r="BG428" s="165">
        <f>IF(N428="zákl. přenesená",J428,0)</f>
        <v>0</v>
      </c>
      <c r="BH428" s="165">
        <f>IF(N428="sníž. přenesená",J428,0)</f>
        <v>0</v>
      </c>
      <c r="BI428" s="165">
        <f>IF(N428="nulová",J428,0)</f>
        <v>0</v>
      </c>
      <c r="BJ428" s="18" t="s">
        <v>80</v>
      </c>
      <c r="BK428" s="165">
        <f>ROUND(I428*H428,2)</f>
        <v>0</v>
      </c>
      <c r="BL428" s="18" t="s">
        <v>158</v>
      </c>
      <c r="BM428" s="164" t="s">
        <v>1849</v>
      </c>
    </row>
    <row r="429" spans="1:65" s="2" customFormat="1" ht="16.5" customHeight="1">
      <c r="A429" s="33"/>
      <c r="B429" s="152"/>
      <c r="C429" s="153" t="s">
        <v>1850</v>
      </c>
      <c r="D429" s="153" t="s">
        <v>153</v>
      </c>
      <c r="E429" s="154" t="s">
        <v>1634</v>
      </c>
      <c r="F429" s="155" t="s">
        <v>1635</v>
      </c>
      <c r="G429" s="156" t="s">
        <v>1111</v>
      </c>
      <c r="H429" s="157">
        <v>4</v>
      </c>
      <c r="I429" s="158"/>
      <c r="J429" s="159">
        <f>ROUND(I429*H429,2)</f>
        <v>0</v>
      </c>
      <c r="K429" s="155" t="s">
        <v>3</v>
      </c>
      <c r="L429" s="34"/>
      <c r="M429" s="160" t="s">
        <v>3</v>
      </c>
      <c r="N429" s="161" t="s">
        <v>43</v>
      </c>
      <c r="O429" s="54"/>
      <c r="P429" s="162">
        <f>O429*H429</f>
        <v>0</v>
      </c>
      <c r="Q429" s="162">
        <v>0</v>
      </c>
      <c r="R429" s="162">
        <f>Q429*H429</f>
        <v>0</v>
      </c>
      <c r="S429" s="162">
        <v>0</v>
      </c>
      <c r="T429" s="163">
        <f>S429*H429</f>
        <v>0</v>
      </c>
      <c r="U429" s="33"/>
      <c r="V429" s="33"/>
      <c r="W429" s="33"/>
      <c r="X429" s="33"/>
      <c r="Y429" s="33"/>
      <c r="Z429" s="33"/>
      <c r="AA429" s="33"/>
      <c r="AB429" s="33"/>
      <c r="AC429" s="33"/>
      <c r="AD429" s="33"/>
      <c r="AE429" s="33"/>
      <c r="AR429" s="164" t="s">
        <v>158</v>
      </c>
      <c r="AT429" s="164" t="s">
        <v>153</v>
      </c>
      <c r="AU429" s="164" t="s">
        <v>158</v>
      </c>
      <c r="AY429" s="18" t="s">
        <v>150</v>
      </c>
      <c r="BE429" s="165">
        <f>IF(N429="základní",J429,0)</f>
        <v>0</v>
      </c>
      <c r="BF429" s="165">
        <f>IF(N429="snížená",J429,0)</f>
        <v>0</v>
      </c>
      <c r="BG429" s="165">
        <f>IF(N429="zákl. přenesená",J429,0)</f>
        <v>0</v>
      </c>
      <c r="BH429" s="165">
        <f>IF(N429="sníž. přenesená",J429,0)</f>
        <v>0</v>
      </c>
      <c r="BI429" s="165">
        <f>IF(N429="nulová",J429,0)</f>
        <v>0</v>
      </c>
      <c r="BJ429" s="18" t="s">
        <v>80</v>
      </c>
      <c r="BK429" s="165">
        <f>ROUND(I429*H429,2)</f>
        <v>0</v>
      </c>
      <c r="BL429" s="18" t="s">
        <v>158</v>
      </c>
      <c r="BM429" s="164" t="s">
        <v>1851</v>
      </c>
    </row>
    <row r="430" spans="1:65" s="2" customFormat="1" ht="16.5" customHeight="1">
      <c r="A430" s="33"/>
      <c r="B430" s="152"/>
      <c r="C430" s="153" t="s">
        <v>1381</v>
      </c>
      <c r="D430" s="153" t="s">
        <v>153</v>
      </c>
      <c r="E430" s="154" t="s">
        <v>1852</v>
      </c>
      <c r="F430" s="155" t="s">
        <v>1533</v>
      </c>
      <c r="G430" s="156" t="s">
        <v>1640</v>
      </c>
      <c r="H430" s="157">
        <v>1</v>
      </c>
      <c r="I430" s="158"/>
      <c r="J430" s="159">
        <f>ROUND(I430*H430,2)</f>
        <v>0</v>
      </c>
      <c r="K430" s="155" t="s">
        <v>3</v>
      </c>
      <c r="L430" s="34"/>
      <c r="M430" s="160" t="s">
        <v>3</v>
      </c>
      <c r="N430" s="161" t="s">
        <v>43</v>
      </c>
      <c r="O430" s="54"/>
      <c r="P430" s="162">
        <f>O430*H430</f>
        <v>0</v>
      </c>
      <c r="Q430" s="162">
        <v>0</v>
      </c>
      <c r="R430" s="162">
        <f>Q430*H430</f>
        <v>0</v>
      </c>
      <c r="S430" s="162">
        <v>0</v>
      </c>
      <c r="T430" s="163">
        <f>S430*H430</f>
        <v>0</v>
      </c>
      <c r="U430" s="33"/>
      <c r="V430" s="33"/>
      <c r="W430" s="33"/>
      <c r="X430" s="33"/>
      <c r="Y430" s="33"/>
      <c r="Z430" s="33"/>
      <c r="AA430" s="33"/>
      <c r="AB430" s="33"/>
      <c r="AC430" s="33"/>
      <c r="AD430" s="33"/>
      <c r="AE430" s="33"/>
      <c r="AR430" s="164" t="s">
        <v>158</v>
      </c>
      <c r="AT430" s="164" t="s">
        <v>153</v>
      </c>
      <c r="AU430" s="164" t="s">
        <v>158</v>
      </c>
      <c r="AY430" s="18" t="s">
        <v>150</v>
      </c>
      <c r="BE430" s="165">
        <f>IF(N430="základní",J430,0)</f>
        <v>0</v>
      </c>
      <c r="BF430" s="165">
        <f>IF(N430="snížená",J430,0)</f>
        <v>0</v>
      </c>
      <c r="BG430" s="165">
        <f>IF(N430="zákl. přenesená",J430,0)</f>
        <v>0</v>
      </c>
      <c r="BH430" s="165">
        <f>IF(N430="sníž. přenesená",J430,0)</f>
        <v>0</v>
      </c>
      <c r="BI430" s="165">
        <f>IF(N430="nulová",J430,0)</f>
        <v>0</v>
      </c>
      <c r="BJ430" s="18" t="s">
        <v>80</v>
      </c>
      <c r="BK430" s="165">
        <f>ROUND(I430*H430,2)</f>
        <v>0</v>
      </c>
      <c r="BL430" s="18" t="s">
        <v>158</v>
      </c>
      <c r="BM430" s="164" t="s">
        <v>1853</v>
      </c>
    </row>
    <row r="431" spans="1:65" s="12" customFormat="1" ht="20.85" customHeight="1">
      <c r="B431" s="139"/>
      <c r="D431" s="140" t="s">
        <v>71</v>
      </c>
      <c r="E431" s="150" t="s">
        <v>1854</v>
      </c>
      <c r="F431" s="150" t="s">
        <v>1855</v>
      </c>
      <c r="I431" s="142"/>
      <c r="J431" s="151">
        <f>BK431</f>
        <v>0</v>
      </c>
      <c r="L431" s="139"/>
      <c r="M431" s="144"/>
      <c r="N431" s="145"/>
      <c r="O431" s="145"/>
      <c r="P431" s="146">
        <f>P432+P499+P536+P551+P563+P569+P573</f>
        <v>0</v>
      </c>
      <c r="Q431" s="145"/>
      <c r="R431" s="146">
        <f>R432+R499+R536+R551+R563+R569+R573</f>
        <v>0</v>
      </c>
      <c r="S431" s="145"/>
      <c r="T431" s="147">
        <f>T432+T499+T536+T551+T563+T569+T573</f>
        <v>0</v>
      </c>
      <c r="AR431" s="140" t="s">
        <v>82</v>
      </c>
      <c r="AT431" s="148" t="s">
        <v>71</v>
      </c>
      <c r="AU431" s="148" t="s">
        <v>82</v>
      </c>
      <c r="AY431" s="140" t="s">
        <v>150</v>
      </c>
      <c r="BK431" s="149">
        <f>BK432+BK499+BK536+BK551+BK563+BK569+BK573</f>
        <v>0</v>
      </c>
    </row>
    <row r="432" spans="1:65" s="15" customFormat="1" ht="20.85" customHeight="1">
      <c r="B432" s="201"/>
      <c r="D432" s="202" t="s">
        <v>71</v>
      </c>
      <c r="E432" s="202" t="s">
        <v>1208</v>
      </c>
      <c r="F432" s="202" t="s">
        <v>1412</v>
      </c>
      <c r="I432" s="203"/>
      <c r="J432" s="204">
        <f>BK432</f>
        <v>0</v>
      </c>
      <c r="L432" s="201"/>
      <c r="M432" s="205"/>
      <c r="N432" s="206"/>
      <c r="O432" s="206"/>
      <c r="P432" s="207">
        <f>SUM(P433:P498)</f>
        <v>0</v>
      </c>
      <c r="Q432" s="206"/>
      <c r="R432" s="207">
        <f>SUM(R433:R498)</f>
        <v>0</v>
      </c>
      <c r="S432" s="206"/>
      <c r="T432" s="208">
        <f>SUM(T433:T498)</f>
        <v>0</v>
      </c>
      <c r="AR432" s="202" t="s">
        <v>80</v>
      </c>
      <c r="AT432" s="209" t="s">
        <v>71</v>
      </c>
      <c r="AU432" s="209" t="s">
        <v>151</v>
      </c>
      <c r="AY432" s="202" t="s">
        <v>150</v>
      </c>
      <c r="BK432" s="210">
        <f>SUM(BK433:BK498)</f>
        <v>0</v>
      </c>
    </row>
    <row r="433" spans="1:65" s="2" customFormat="1" ht="16.5" customHeight="1">
      <c r="A433" s="33"/>
      <c r="B433" s="152"/>
      <c r="C433" s="153" t="s">
        <v>1856</v>
      </c>
      <c r="D433" s="153" t="s">
        <v>153</v>
      </c>
      <c r="E433" s="154" t="s">
        <v>1857</v>
      </c>
      <c r="F433" s="155" t="s">
        <v>1858</v>
      </c>
      <c r="G433" s="156" t="s">
        <v>1212</v>
      </c>
      <c r="H433" s="157">
        <v>1</v>
      </c>
      <c r="I433" s="158"/>
      <c r="J433" s="159">
        <f>ROUND(I433*H433,2)</f>
        <v>0</v>
      </c>
      <c r="K433" s="155" t="s">
        <v>3</v>
      </c>
      <c r="L433" s="34"/>
      <c r="M433" s="160" t="s">
        <v>3</v>
      </c>
      <c r="N433" s="161" t="s">
        <v>43</v>
      </c>
      <c r="O433" s="54"/>
      <c r="P433" s="162">
        <f>O433*H433</f>
        <v>0</v>
      </c>
      <c r="Q433" s="162">
        <v>0</v>
      </c>
      <c r="R433" s="162">
        <f>Q433*H433</f>
        <v>0</v>
      </c>
      <c r="S433" s="162">
        <v>0</v>
      </c>
      <c r="T433" s="163">
        <f>S433*H433</f>
        <v>0</v>
      </c>
      <c r="U433" s="33"/>
      <c r="V433" s="33"/>
      <c r="W433" s="33"/>
      <c r="X433" s="33"/>
      <c r="Y433" s="33"/>
      <c r="Z433" s="33"/>
      <c r="AA433" s="33"/>
      <c r="AB433" s="33"/>
      <c r="AC433" s="33"/>
      <c r="AD433" s="33"/>
      <c r="AE433" s="33"/>
      <c r="AR433" s="164" t="s">
        <v>158</v>
      </c>
      <c r="AT433" s="164" t="s">
        <v>153</v>
      </c>
      <c r="AU433" s="164" t="s">
        <v>158</v>
      </c>
      <c r="AY433" s="18" t="s">
        <v>150</v>
      </c>
      <c r="BE433" s="165">
        <f>IF(N433="základní",J433,0)</f>
        <v>0</v>
      </c>
      <c r="BF433" s="165">
        <f>IF(N433="snížená",J433,0)</f>
        <v>0</v>
      </c>
      <c r="BG433" s="165">
        <f>IF(N433="zákl. přenesená",J433,0)</f>
        <v>0</v>
      </c>
      <c r="BH433" s="165">
        <f>IF(N433="sníž. přenesená",J433,0)</f>
        <v>0</v>
      </c>
      <c r="BI433" s="165">
        <f>IF(N433="nulová",J433,0)</f>
        <v>0</v>
      </c>
      <c r="BJ433" s="18" t="s">
        <v>80</v>
      </c>
      <c r="BK433" s="165">
        <f>ROUND(I433*H433,2)</f>
        <v>0</v>
      </c>
      <c r="BL433" s="18" t="s">
        <v>158</v>
      </c>
      <c r="BM433" s="164" t="s">
        <v>1859</v>
      </c>
    </row>
    <row r="434" spans="1:65" s="2" customFormat="1" ht="19.5">
      <c r="A434" s="33"/>
      <c r="B434" s="34"/>
      <c r="C434" s="33"/>
      <c r="D434" s="166" t="s">
        <v>1231</v>
      </c>
      <c r="E434" s="33"/>
      <c r="F434" s="167" t="s">
        <v>1860</v>
      </c>
      <c r="G434" s="33"/>
      <c r="H434" s="33"/>
      <c r="I434" s="92"/>
      <c r="J434" s="33"/>
      <c r="K434" s="33"/>
      <c r="L434" s="34"/>
      <c r="M434" s="168"/>
      <c r="N434" s="169"/>
      <c r="O434" s="54"/>
      <c r="P434" s="54"/>
      <c r="Q434" s="54"/>
      <c r="R434" s="54"/>
      <c r="S434" s="54"/>
      <c r="T434" s="55"/>
      <c r="U434" s="33"/>
      <c r="V434" s="33"/>
      <c r="W434" s="33"/>
      <c r="X434" s="33"/>
      <c r="Y434" s="33"/>
      <c r="Z434" s="33"/>
      <c r="AA434" s="33"/>
      <c r="AB434" s="33"/>
      <c r="AC434" s="33"/>
      <c r="AD434" s="33"/>
      <c r="AE434" s="33"/>
      <c r="AT434" s="18" t="s">
        <v>1231</v>
      </c>
      <c r="AU434" s="18" t="s">
        <v>158</v>
      </c>
    </row>
    <row r="435" spans="1:65" s="2" customFormat="1" ht="16.5" customHeight="1">
      <c r="A435" s="33"/>
      <c r="B435" s="152"/>
      <c r="C435" s="153" t="s">
        <v>1602</v>
      </c>
      <c r="D435" s="153" t="s">
        <v>153</v>
      </c>
      <c r="E435" s="154" t="s">
        <v>1861</v>
      </c>
      <c r="F435" s="155" t="s">
        <v>1862</v>
      </c>
      <c r="G435" s="156" t="s">
        <v>1212</v>
      </c>
      <c r="H435" s="157">
        <v>1</v>
      </c>
      <c r="I435" s="158"/>
      <c r="J435" s="159">
        <f>ROUND(I435*H435,2)</f>
        <v>0</v>
      </c>
      <c r="K435" s="155" t="s">
        <v>3</v>
      </c>
      <c r="L435" s="34"/>
      <c r="M435" s="160" t="s">
        <v>3</v>
      </c>
      <c r="N435" s="161" t="s">
        <v>43</v>
      </c>
      <c r="O435" s="54"/>
      <c r="P435" s="162">
        <f>O435*H435</f>
        <v>0</v>
      </c>
      <c r="Q435" s="162">
        <v>0</v>
      </c>
      <c r="R435" s="162">
        <f>Q435*H435</f>
        <v>0</v>
      </c>
      <c r="S435" s="162">
        <v>0</v>
      </c>
      <c r="T435" s="163">
        <f>S435*H435</f>
        <v>0</v>
      </c>
      <c r="U435" s="33"/>
      <c r="V435" s="33"/>
      <c r="W435" s="33"/>
      <c r="X435" s="33"/>
      <c r="Y435" s="33"/>
      <c r="Z435" s="33"/>
      <c r="AA435" s="33"/>
      <c r="AB435" s="33"/>
      <c r="AC435" s="33"/>
      <c r="AD435" s="33"/>
      <c r="AE435" s="33"/>
      <c r="AR435" s="164" t="s">
        <v>158</v>
      </c>
      <c r="AT435" s="164" t="s">
        <v>153</v>
      </c>
      <c r="AU435" s="164" t="s">
        <v>158</v>
      </c>
      <c r="AY435" s="18" t="s">
        <v>150</v>
      </c>
      <c r="BE435" s="165">
        <f>IF(N435="základní",J435,0)</f>
        <v>0</v>
      </c>
      <c r="BF435" s="165">
        <f>IF(N435="snížená",J435,0)</f>
        <v>0</v>
      </c>
      <c r="BG435" s="165">
        <f>IF(N435="zákl. přenesená",J435,0)</f>
        <v>0</v>
      </c>
      <c r="BH435" s="165">
        <f>IF(N435="sníž. přenesená",J435,0)</f>
        <v>0</v>
      </c>
      <c r="BI435" s="165">
        <f>IF(N435="nulová",J435,0)</f>
        <v>0</v>
      </c>
      <c r="BJ435" s="18" t="s">
        <v>80</v>
      </c>
      <c r="BK435" s="165">
        <f>ROUND(I435*H435,2)</f>
        <v>0</v>
      </c>
      <c r="BL435" s="18" t="s">
        <v>158</v>
      </c>
      <c r="BM435" s="164" t="s">
        <v>1863</v>
      </c>
    </row>
    <row r="436" spans="1:65" s="2" customFormat="1" ht="19.5">
      <c r="A436" s="33"/>
      <c r="B436" s="34"/>
      <c r="C436" s="33"/>
      <c r="D436" s="166" t="s">
        <v>1231</v>
      </c>
      <c r="E436" s="33"/>
      <c r="F436" s="167" t="s">
        <v>1860</v>
      </c>
      <c r="G436" s="33"/>
      <c r="H436" s="33"/>
      <c r="I436" s="92"/>
      <c r="J436" s="33"/>
      <c r="K436" s="33"/>
      <c r="L436" s="34"/>
      <c r="M436" s="168"/>
      <c r="N436" s="169"/>
      <c r="O436" s="54"/>
      <c r="P436" s="54"/>
      <c r="Q436" s="54"/>
      <c r="R436" s="54"/>
      <c r="S436" s="54"/>
      <c r="T436" s="55"/>
      <c r="U436" s="33"/>
      <c r="V436" s="33"/>
      <c r="W436" s="33"/>
      <c r="X436" s="33"/>
      <c r="Y436" s="33"/>
      <c r="Z436" s="33"/>
      <c r="AA436" s="33"/>
      <c r="AB436" s="33"/>
      <c r="AC436" s="33"/>
      <c r="AD436" s="33"/>
      <c r="AE436" s="33"/>
      <c r="AT436" s="18" t="s">
        <v>1231</v>
      </c>
      <c r="AU436" s="18" t="s">
        <v>158</v>
      </c>
    </row>
    <row r="437" spans="1:65" s="2" customFormat="1" ht="16.5" customHeight="1">
      <c r="A437" s="33"/>
      <c r="B437" s="152"/>
      <c r="C437" s="153" t="s">
        <v>1864</v>
      </c>
      <c r="D437" s="153" t="s">
        <v>153</v>
      </c>
      <c r="E437" s="154" t="s">
        <v>1865</v>
      </c>
      <c r="F437" s="155" t="s">
        <v>1866</v>
      </c>
      <c r="G437" s="156" t="s">
        <v>1212</v>
      </c>
      <c r="H437" s="157">
        <v>22</v>
      </c>
      <c r="I437" s="158"/>
      <c r="J437" s="159">
        <f>ROUND(I437*H437,2)</f>
        <v>0</v>
      </c>
      <c r="K437" s="155" t="s">
        <v>3</v>
      </c>
      <c r="L437" s="34"/>
      <c r="M437" s="160" t="s">
        <v>3</v>
      </c>
      <c r="N437" s="161" t="s">
        <v>43</v>
      </c>
      <c r="O437" s="54"/>
      <c r="P437" s="162">
        <f>O437*H437</f>
        <v>0</v>
      </c>
      <c r="Q437" s="162">
        <v>0</v>
      </c>
      <c r="R437" s="162">
        <f>Q437*H437</f>
        <v>0</v>
      </c>
      <c r="S437" s="162">
        <v>0</v>
      </c>
      <c r="T437" s="163">
        <f>S437*H437</f>
        <v>0</v>
      </c>
      <c r="U437" s="33"/>
      <c r="V437" s="33"/>
      <c r="W437" s="33"/>
      <c r="X437" s="33"/>
      <c r="Y437" s="33"/>
      <c r="Z437" s="33"/>
      <c r="AA437" s="33"/>
      <c r="AB437" s="33"/>
      <c r="AC437" s="33"/>
      <c r="AD437" s="33"/>
      <c r="AE437" s="33"/>
      <c r="AR437" s="164" t="s">
        <v>158</v>
      </c>
      <c r="AT437" s="164" t="s">
        <v>153</v>
      </c>
      <c r="AU437" s="164" t="s">
        <v>158</v>
      </c>
      <c r="AY437" s="18" t="s">
        <v>150</v>
      </c>
      <c r="BE437" s="165">
        <f>IF(N437="základní",J437,0)</f>
        <v>0</v>
      </c>
      <c r="BF437" s="165">
        <f>IF(N437="snížená",J437,0)</f>
        <v>0</v>
      </c>
      <c r="BG437" s="165">
        <f>IF(N437="zákl. přenesená",J437,0)</f>
        <v>0</v>
      </c>
      <c r="BH437" s="165">
        <f>IF(N437="sníž. přenesená",J437,0)</f>
        <v>0</v>
      </c>
      <c r="BI437" s="165">
        <f>IF(N437="nulová",J437,0)</f>
        <v>0</v>
      </c>
      <c r="BJ437" s="18" t="s">
        <v>80</v>
      </c>
      <c r="BK437" s="165">
        <f>ROUND(I437*H437,2)</f>
        <v>0</v>
      </c>
      <c r="BL437" s="18" t="s">
        <v>158</v>
      </c>
      <c r="BM437" s="164" t="s">
        <v>1867</v>
      </c>
    </row>
    <row r="438" spans="1:65" s="2" customFormat="1" ht="16.5" customHeight="1">
      <c r="A438" s="33"/>
      <c r="B438" s="152"/>
      <c r="C438" s="153" t="s">
        <v>1605</v>
      </c>
      <c r="D438" s="153" t="s">
        <v>153</v>
      </c>
      <c r="E438" s="154" t="s">
        <v>1868</v>
      </c>
      <c r="F438" s="155" t="s">
        <v>1869</v>
      </c>
      <c r="G438" s="156" t="s">
        <v>1212</v>
      </c>
      <c r="H438" s="157">
        <v>1</v>
      </c>
      <c r="I438" s="158"/>
      <c r="J438" s="159">
        <f>ROUND(I438*H438,2)</f>
        <v>0</v>
      </c>
      <c r="K438" s="155" t="s">
        <v>3</v>
      </c>
      <c r="L438" s="34"/>
      <c r="M438" s="160" t="s">
        <v>3</v>
      </c>
      <c r="N438" s="161" t="s">
        <v>43</v>
      </c>
      <c r="O438" s="54"/>
      <c r="P438" s="162">
        <f>O438*H438</f>
        <v>0</v>
      </c>
      <c r="Q438" s="162">
        <v>0</v>
      </c>
      <c r="R438" s="162">
        <f>Q438*H438</f>
        <v>0</v>
      </c>
      <c r="S438" s="162">
        <v>0</v>
      </c>
      <c r="T438" s="163">
        <f>S438*H438</f>
        <v>0</v>
      </c>
      <c r="U438" s="33"/>
      <c r="V438" s="33"/>
      <c r="W438" s="33"/>
      <c r="X438" s="33"/>
      <c r="Y438" s="33"/>
      <c r="Z438" s="33"/>
      <c r="AA438" s="33"/>
      <c r="AB438" s="33"/>
      <c r="AC438" s="33"/>
      <c r="AD438" s="33"/>
      <c r="AE438" s="33"/>
      <c r="AR438" s="164" t="s">
        <v>158</v>
      </c>
      <c r="AT438" s="164" t="s">
        <v>153</v>
      </c>
      <c r="AU438" s="164" t="s">
        <v>158</v>
      </c>
      <c r="AY438" s="18" t="s">
        <v>150</v>
      </c>
      <c r="BE438" s="165">
        <f>IF(N438="základní",J438,0)</f>
        <v>0</v>
      </c>
      <c r="BF438" s="165">
        <f>IF(N438="snížená",J438,0)</f>
        <v>0</v>
      </c>
      <c r="BG438" s="165">
        <f>IF(N438="zákl. přenesená",J438,0)</f>
        <v>0</v>
      </c>
      <c r="BH438" s="165">
        <f>IF(N438="sníž. přenesená",J438,0)</f>
        <v>0</v>
      </c>
      <c r="BI438" s="165">
        <f>IF(N438="nulová",J438,0)</f>
        <v>0</v>
      </c>
      <c r="BJ438" s="18" t="s">
        <v>80</v>
      </c>
      <c r="BK438" s="165">
        <f>ROUND(I438*H438,2)</f>
        <v>0</v>
      </c>
      <c r="BL438" s="18" t="s">
        <v>158</v>
      </c>
      <c r="BM438" s="164" t="s">
        <v>1870</v>
      </c>
    </row>
    <row r="439" spans="1:65" s="2" customFormat="1" ht="19.5">
      <c r="A439" s="33"/>
      <c r="B439" s="34"/>
      <c r="C439" s="33"/>
      <c r="D439" s="166" t="s">
        <v>1231</v>
      </c>
      <c r="E439" s="33"/>
      <c r="F439" s="167" t="s">
        <v>1860</v>
      </c>
      <c r="G439" s="33"/>
      <c r="H439" s="33"/>
      <c r="I439" s="92"/>
      <c r="J439" s="33"/>
      <c r="K439" s="33"/>
      <c r="L439" s="34"/>
      <c r="M439" s="168"/>
      <c r="N439" s="169"/>
      <c r="O439" s="54"/>
      <c r="P439" s="54"/>
      <c r="Q439" s="54"/>
      <c r="R439" s="54"/>
      <c r="S439" s="54"/>
      <c r="T439" s="55"/>
      <c r="U439" s="33"/>
      <c r="V439" s="33"/>
      <c r="W439" s="33"/>
      <c r="X439" s="33"/>
      <c r="Y439" s="33"/>
      <c r="Z439" s="33"/>
      <c r="AA439" s="33"/>
      <c r="AB439" s="33"/>
      <c r="AC439" s="33"/>
      <c r="AD439" s="33"/>
      <c r="AE439" s="33"/>
      <c r="AT439" s="18" t="s">
        <v>1231</v>
      </c>
      <c r="AU439" s="18" t="s">
        <v>158</v>
      </c>
    </row>
    <row r="440" spans="1:65" s="2" customFormat="1" ht="16.5" customHeight="1">
      <c r="A440" s="33"/>
      <c r="B440" s="152"/>
      <c r="C440" s="153" t="s">
        <v>1871</v>
      </c>
      <c r="D440" s="153" t="s">
        <v>153</v>
      </c>
      <c r="E440" s="154" t="s">
        <v>1872</v>
      </c>
      <c r="F440" s="155" t="s">
        <v>1873</v>
      </c>
      <c r="G440" s="156" t="s">
        <v>1212</v>
      </c>
      <c r="H440" s="157">
        <v>1</v>
      </c>
      <c r="I440" s="158"/>
      <c r="J440" s="159">
        <f>ROUND(I440*H440,2)</f>
        <v>0</v>
      </c>
      <c r="K440" s="155" t="s">
        <v>3</v>
      </c>
      <c r="L440" s="34"/>
      <c r="M440" s="160" t="s">
        <v>3</v>
      </c>
      <c r="N440" s="161" t="s">
        <v>43</v>
      </c>
      <c r="O440" s="54"/>
      <c r="P440" s="162">
        <f>O440*H440</f>
        <v>0</v>
      </c>
      <c r="Q440" s="162">
        <v>0</v>
      </c>
      <c r="R440" s="162">
        <f>Q440*H440</f>
        <v>0</v>
      </c>
      <c r="S440" s="162">
        <v>0</v>
      </c>
      <c r="T440" s="163">
        <f>S440*H440</f>
        <v>0</v>
      </c>
      <c r="U440" s="33"/>
      <c r="V440" s="33"/>
      <c r="W440" s="33"/>
      <c r="X440" s="33"/>
      <c r="Y440" s="33"/>
      <c r="Z440" s="33"/>
      <c r="AA440" s="33"/>
      <c r="AB440" s="33"/>
      <c r="AC440" s="33"/>
      <c r="AD440" s="33"/>
      <c r="AE440" s="33"/>
      <c r="AR440" s="164" t="s">
        <v>158</v>
      </c>
      <c r="AT440" s="164" t="s">
        <v>153</v>
      </c>
      <c r="AU440" s="164" t="s">
        <v>158</v>
      </c>
      <c r="AY440" s="18" t="s">
        <v>150</v>
      </c>
      <c r="BE440" s="165">
        <f>IF(N440="základní",J440,0)</f>
        <v>0</v>
      </c>
      <c r="BF440" s="165">
        <f>IF(N440="snížená",J440,0)</f>
        <v>0</v>
      </c>
      <c r="BG440" s="165">
        <f>IF(N440="zákl. přenesená",J440,0)</f>
        <v>0</v>
      </c>
      <c r="BH440" s="165">
        <f>IF(N440="sníž. přenesená",J440,0)</f>
        <v>0</v>
      </c>
      <c r="BI440" s="165">
        <f>IF(N440="nulová",J440,0)</f>
        <v>0</v>
      </c>
      <c r="BJ440" s="18" t="s">
        <v>80</v>
      </c>
      <c r="BK440" s="165">
        <f>ROUND(I440*H440,2)</f>
        <v>0</v>
      </c>
      <c r="BL440" s="18" t="s">
        <v>158</v>
      </c>
      <c r="BM440" s="164" t="s">
        <v>1874</v>
      </c>
    </row>
    <row r="441" spans="1:65" s="2" customFormat="1" ht="16.5" customHeight="1">
      <c r="A441" s="33"/>
      <c r="B441" s="152"/>
      <c r="C441" s="153" t="s">
        <v>1608</v>
      </c>
      <c r="D441" s="153" t="s">
        <v>153</v>
      </c>
      <c r="E441" s="154" t="s">
        <v>1875</v>
      </c>
      <c r="F441" s="155" t="s">
        <v>1876</v>
      </c>
      <c r="G441" s="156" t="s">
        <v>1212</v>
      </c>
      <c r="H441" s="157">
        <v>1</v>
      </c>
      <c r="I441" s="158"/>
      <c r="J441" s="159">
        <f>ROUND(I441*H441,2)</f>
        <v>0</v>
      </c>
      <c r="K441" s="155" t="s">
        <v>3</v>
      </c>
      <c r="L441" s="34"/>
      <c r="M441" s="160" t="s">
        <v>3</v>
      </c>
      <c r="N441" s="161" t="s">
        <v>43</v>
      </c>
      <c r="O441" s="54"/>
      <c r="P441" s="162">
        <f>O441*H441</f>
        <v>0</v>
      </c>
      <c r="Q441" s="162">
        <v>0</v>
      </c>
      <c r="R441" s="162">
        <f>Q441*H441</f>
        <v>0</v>
      </c>
      <c r="S441" s="162">
        <v>0</v>
      </c>
      <c r="T441" s="163">
        <f>S441*H441</f>
        <v>0</v>
      </c>
      <c r="U441" s="33"/>
      <c r="V441" s="33"/>
      <c r="W441" s="33"/>
      <c r="X441" s="33"/>
      <c r="Y441" s="33"/>
      <c r="Z441" s="33"/>
      <c r="AA441" s="33"/>
      <c r="AB441" s="33"/>
      <c r="AC441" s="33"/>
      <c r="AD441" s="33"/>
      <c r="AE441" s="33"/>
      <c r="AR441" s="164" t="s">
        <v>158</v>
      </c>
      <c r="AT441" s="164" t="s">
        <v>153</v>
      </c>
      <c r="AU441" s="164" t="s">
        <v>158</v>
      </c>
      <c r="AY441" s="18" t="s">
        <v>150</v>
      </c>
      <c r="BE441" s="165">
        <f>IF(N441="základní",J441,0)</f>
        <v>0</v>
      </c>
      <c r="BF441" s="165">
        <f>IF(N441="snížená",J441,0)</f>
        <v>0</v>
      </c>
      <c r="BG441" s="165">
        <f>IF(N441="zákl. přenesená",J441,0)</f>
        <v>0</v>
      </c>
      <c r="BH441" s="165">
        <f>IF(N441="sníž. přenesená",J441,0)</f>
        <v>0</v>
      </c>
      <c r="BI441" s="165">
        <f>IF(N441="nulová",J441,0)</f>
        <v>0</v>
      </c>
      <c r="BJ441" s="18" t="s">
        <v>80</v>
      </c>
      <c r="BK441" s="165">
        <f>ROUND(I441*H441,2)</f>
        <v>0</v>
      </c>
      <c r="BL441" s="18" t="s">
        <v>158</v>
      </c>
      <c r="BM441" s="164" t="s">
        <v>1877</v>
      </c>
    </row>
    <row r="442" spans="1:65" s="2" customFormat="1" ht="19.5">
      <c r="A442" s="33"/>
      <c r="B442" s="34"/>
      <c r="C442" s="33"/>
      <c r="D442" s="166" t="s">
        <v>1231</v>
      </c>
      <c r="E442" s="33"/>
      <c r="F442" s="167" t="s">
        <v>1860</v>
      </c>
      <c r="G442" s="33"/>
      <c r="H442" s="33"/>
      <c r="I442" s="92"/>
      <c r="J442" s="33"/>
      <c r="K442" s="33"/>
      <c r="L442" s="34"/>
      <c r="M442" s="168"/>
      <c r="N442" s="169"/>
      <c r="O442" s="54"/>
      <c r="P442" s="54"/>
      <c r="Q442" s="54"/>
      <c r="R442" s="54"/>
      <c r="S442" s="54"/>
      <c r="T442" s="55"/>
      <c r="U442" s="33"/>
      <c r="V442" s="33"/>
      <c r="W442" s="33"/>
      <c r="X442" s="33"/>
      <c r="Y442" s="33"/>
      <c r="Z442" s="33"/>
      <c r="AA442" s="33"/>
      <c r="AB442" s="33"/>
      <c r="AC442" s="33"/>
      <c r="AD442" s="33"/>
      <c r="AE442" s="33"/>
      <c r="AT442" s="18" t="s">
        <v>1231</v>
      </c>
      <c r="AU442" s="18" t="s">
        <v>158</v>
      </c>
    </row>
    <row r="443" spans="1:65" s="2" customFormat="1" ht="16.5" customHeight="1">
      <c r="A443" s="33"/>
      <c r="B443" s="152"/>
      <c r="C443" s="153" t="s">
        <v>1878</v>
      </c>
      <c r="D443" s="153" t="s">
        <v>153</v>
      </c>
      <c r="E443" s="154" t="s">
        <v>1879</v>
      </c>
      <c r="F443" s="155" t="s">
        <v>1880</v>
      </c>
      <c r="G443" s="156" t="s">
        <v>1212</v>
      </c>
      <c r="H443" s="157">
        <v>1</v>
      </c>
      <c r="I443" s="158"/>
      <c r="J443" s="159">
        <f>ROUND(I443*H443,2)</f>
        <v>0</v>
      </c>
      <c r="K443" s="155" t="s">
        <v>3</v>
      </c>
      <c r="L443" s="34"/>
      <c r="M443" s="160" t="s">
        <v>3</v>
      </c>
      <c r="N443" s="161" t="s">
        <v>43</v>
      </c>
      <c r="O443" s="54"/>
      <c r="P443" s="162">
        <f>O443*H443</f>
        <v>0</v>
      </c>
      <c r="Q443" s="162">
        <v>0</v>
      </c>
      <c r="R443" s="162">
        <f>Q443*H443</f>
        <v>0</v>
      </c>
      <c r="S443" s="162">
        <v>0</v>
      </c>
      <c r="T443" s="163">
        <f>S443*H443</f>
        <v>0</v>
      </c>
      <c r="U443" s="33"/>
      <c r="V443" s="33"/>
      <c r="W443" s="33"/>
      <c r="X443" s="33"/>
      <c r="Y443" s="33"/>
      <c r="Z443" s="33"/>
      <c r="AA443" s="33"/>
      <c r="AB443" s="33"/>
      <c r="AC443" s="33"/>
      <c r="AD443" s="33"/>
      <c r="AE443" s="33"/>
      <c r="AR443" s="164" t="s">
        <v>158</v>
      </c>
      <c r="AT443" s="164" t="s">
        <v>153</v>
      </c>
      <c r="AU443" s="164" t="s">
        <v>158</v>
      </c>
      <c r="AY443" s="18" t="s">
        <v>150</v>
      </c>
      <c r="BE443" s="165">
        <f>IF(N443="základní",J443,0)</f>
        <v>0</v>
      </c>
      <c r="BF443" s="165">
        <f>IF(N443="snížená",J443,0)</f>
        <v>0</v>
      </c>
      <c r="BG443" s="165">
        <f>IF(N443="zákl. přenesená",J443,0)</f>
        <v>0</v>
      </c>
      <c r="BH443" s="165">
        <f>IF(N443="sníž. přenesená",J443,0)</f>
        <v>0</v>
      </c>
      <c r="BI443" s="165">
        <f>IF(N443="nulová",J443,0)</f>
        <v>0</v>
      </c>
      <c r="BJ443" s="18" t="s">
        <v>80</v>
      </c>
      <c r="BK443" s="165">
        <f>ROUND(I443*H443,2)</f>
        <v>0</v>
      </c>
      <c r="BL443" s="18" t="s">
        <v>158</v>
      </c>
      <c r="BM443" s="164" t="s">
        <v>1881</v>
      </c>
    </row>
    <row r="444" spans="1:65" s="2" customFormat="1" ht="19.5">
      <c r="A444" s="33"/>
      <c r="B444" s="34"/>
      <c r="C444" s="33"/>
      <c r="D444" s="166" t="s">
        <v>1231</v>
      </c>
      <c r="E444" s="33"/>
      <c r="F444" s="167" t="s">
        <v>1860</v>
      </c>
      <c r="G444" s="33"/>
      <c r="H444" s="33"/>
      <c r="I444" s="92"/>
      <c r="J444" s="33"/>
      <c r="K444" s="33"/>
      <c r="L444" s="34"/>
      <c r="M444" s="168"/>
      <c r="N444" s="169"/>
      <c r="O444" s="54"/>
      <c r="P444" s="54"/>
      <c r="Q444" s="54"/>
      <c r="R444" s="54"/>
      <c r="S444" s="54"/>
      <c r="T444" s="55"/>
      <c r="U444" s="33"/>
      <c r="V444" s="33"/>
      <c r="W444" s="33"/>
      <c r="X444" s="33"/>
      <c r="Y444" s="33"/>
      <c r="Z444" s="33"/>
      <c r="AA444" s="33"/>
      <c r="AB444" s="33"/>
      <c r="AC444" s="33"/>
      <c r="AD444" s="33"/>
      <c r="AE444" s="33"/>
      <c r="AT444" s="18" t="s">
        <v>1231</v>
      </c>
      <c r="AU444" s="18" t="s">
        <v>158</v>
      </c>
    </row>
    <row r="445" spans="1:65" s="2" customFormat="1" ht="16.5" customHeight="1">
      <c r="A445" s="33"/>
      <c r="B445" s="152"/>
      <c r="C445" s="153" t="s">
        <v>1611</v>
      </c>
      <c r="D445" s="153" t="s">
        <v>153</v>
      </c>
      <c r="E445" s="154" t="s">
        <v>1882</v>
      </c>
      <c r="F445" s="155" t="s">
        <v>1883</v>
      </c>
      <c r="G445" s="156" t="s">
        <v>1212</v>
      </c>
      <c r="H445" s="157">
        <v>1</v>
      </c>
      <c r="I445" s="158"/>
      <c r="J445" s="159">
        <f>ROUND(I445*H445,2)</f>
        <v>0</v>
      </c>
      <c r="K445" s="155" t="s">
        <v>3</v>
      </c>
      <c r="L445" s="34"/>
      <c r="M445" s="160" t="s">
        <v>3</v>
      </c>
      <c r="N445" s="161" t="s">
        <v>43</v>
      </c>
      <c r="O445" s="54"/>
      <c r="P445" s="162">
        <f>O445*H445</f>
        <v>0</v>
      </c>
      <c r="Q445" s="162">
        <v>0</v>
      </c>
      <c r="R445" s="162">
        <f>Q445*H445</f>
        <v>0</v>
      </c>
      <c r="S445" s="162">
        <v>0</v>
      </c>
      <c r="T445" s="163">
        <f>S445*H445</f>
        <v>0</v>
      </c>
      <c r="U445" s="33"/>
      <c r="V445" s="33"/>
      <c r="W445" s="33"/>
      <c r="X445" s="33"/>
      <c r="Y445" s="33"/>
      <c r="Z445" s="33"/>
      <c r="AA445" s="33"/>
      <c r="AB445" s="33"/>
      <c r="AC445" s="33"/>
      <c r="AD445" s="33"/>
      <c r="AE445" s="33"/>
      <c r="AR445" s="164" t="s">
        <v>158</v>
      </c>
      <c r="AT445" s="164" t="s">
        <v>153</v>
      </c>
      <c r="AU445" s="164" t="s">
        <v>158</v>
      </c>
      <c r="AY445" s="18" t="s">
        <v>150</v>
      </c>
      <c r="BE445" s="165">
        <f>IF(N445="základní",J445,0)</f>
        <v>0</v>
      </c>
      <c r="BF445" s="165">
        <f>IF(N445="snížená",J445,0)</f>
        <v>0</v>
      </c>
      <c r="BG445" s="165">
        <f>IF(N445="zákl. přenesená",J445,0)</f>
        <v>0</v>
      </c>
      <c r="BH445" s="165">
        <f>IF(N445="sníž. přenesená",J445,0)</f>
        <v>0</v>
      </c>
      <c r="BI445" s="165">
        <f>IF(N445="nulová",J445,0)</f>
        <v>0</v>
      </c>
      <c r="BJ445" s="18" t="s">
        <v>80</v>
      </c>
      <c r="BK445" s="165">
        <f>ROUND(I445*H445,2)</f>
        <v>0</v>
      </c>
      <c r="BL445" s="18" t="s">
        <v>158</v>
      </c>
      <c r="BM445" s="164" t="s">
        <v>1884</v>
      </c>
    </row>
    <row r="446" spans="1:65" s="2" customFormat="1" ht="19.5">
      <c r="A446" s="33"/>
      <c r="B446" s="34"/>
      <c r="C446" s="33"/>
      <c r="D446" s="166" t="s">
        <v>1231</v>
      </c>
      <c r="E446" s="33"/>
      <c r="F446" s="167" t="s">
        <v>1860</v>
      </c>
      <c r="G446" s="33"/>
      <c r="H446" s="33"/>
      <c r="I446" s="92"/>
      <c r="J446" s="33"/>
      <c r="K446" s="33"/>
      <c r="L446" s="34"/>
      <c r="M446" s="168"/>
      <c r="N446" s="169"/>
      <c r="O446" s="54"/>
      <c r="P446" s="54"/>
      <c r="Q446" s="54"/>
      <c r="R446" s="54"/>
      <c r="S446" s="54"/>
      <c r="T446" s="55"/>
      <c r="U446" s="33"/>
      <c r="V446" s="33"/>
      <c r="W446" s="33"/>
      <c r="X446" s="33"/>
      <c r="Y446" s="33"/>
      <c r="Z446" s="33"/>
      <c r="AA446" s="33"/>
      <c r="AB446" s="33"/>
      <c r="AC446" s="33"/>
      <c r="AD446" s="33"/>
      <c r="AE446" s="33"/>
      <c r="AT446" s="18" t="s">
        <v>1231</v>
      </c>
      <c r="AU446" s="18" t="s">
        <v>158</v>
      </c>
    </row>
    <row r="447" spans="1:65" s="2" customFormat="1" ht="16.5" customHeight="1">
      <c r="A447" s="33"/>
      <c r="B447" s="152"/>
      <c r="C447" s="153" t="s">
        <v>1885</v>
      </c>
      <c r="D447" s="153" t="s">
        <v>153</v>
      </c>
      <c r="E447" s="154" t="s">
        <v>1886</v>
      </c>
      <c r="F447" s="155" t="s">
        <v>1887</v>
      </c>
      <c r="G447" s="156" t="s">
        <v>1212</v>
      </c>
      <c r="H447" s="157">
        <v>1</v>
      </c>
      <c r="I447" s="158"/>
      <c r="J447" s="159">
        <f>ROUND(I447*H447,2)</f>
        <v>0</v>
      </c>
      <c r="K447" s="155" t="s">
        <v>3</v>
      </c>
      <c r="L447" s="34"/>
      <c r="M447" s="160" t="s">
        <v>3</v>
      </c>
      <c r="N447" s="161" t="s">
        <v>43</v>
      </c>
      <c r="O447" s="54"/>
      <c r="P447" s="162">
        <f>O447*H447</f>
        <v>0</v>
      </c>
      <c r="Q447" s="162">
        <v>0</v>
      </c>
      <c r="R447" s="162">
        <f>Q447*H447</f>
        <v>0</v>
      </c>
      <c r="S447" s="162">
        <v>0</v>
      </c>
      <c r="T447" s="163">
        <f>S447*H447</f>
        <v>0</v>
      </c>
      <c r="U447" s="33"/>
      <c r="V447" s="33"/>
      <c r="W447" s="33"/>
      <c r="X447" s="33"/>
      <c r="Y447" s="33"/>
      <c r="Z447" s="33"/>
      <c r="AA447" s="33"/>
      <c r="AB447" s="33"/>
      <c r="AC447" s="33"/>
      <c r="AD447" s="33"/>
      <c r="AE447" s="33"/>
      <c r="AR447" s="164" t="s">
        <v>158</v>
      </c>
      <c r="AT447" s="164" t="s">
        <v>153</v>
      </c>
      <c r="AU447" s="164" t="s">
        <v>158</v>
      </c>
      <c r="AY447" s="18" t="s">
        <v>150</v>
      </c>
      <c r="BE447" s="165">
        <f>IF(N447="základní",J447,0)</f>
        <v>0</v>
      </c>
      <c r="BF447" s="165">
        <f>IF(N447="snížená",J447,0)</f>
        <v>0</v>
      </c>
      <c r="BG447" s="165">
        <f>IF(N447="zákl. přenesená",J447,0)</f>
        <v>0</v>
      </c>
      <c r="BH447" s="165">
        <f>IF(N447="sníž. přenesená",J447,0)</f>
        <v>0</v>
      </c>
      <c r="BI447" s="165">
        <f>IF(N447="nulová",J447,0)</f>
        <v>0</v>
      </c>
      <c r="BJ447" s="18" t="s">
        <v>80</v>
      </c>
      <c r="BK447" s="165">
        <f>ROUND(I447*H447,2)</f>
        <v>0</v>
      </c>
      <c r="BL447" s="18" t="s">
        <v>158</v>
      </c>
      <c r="BM447" s="164" t="s">
        <v>1888</v>
      </c>
    </row>
    <row r="448" spans="1:65" s="2" customFormat="1" ht="19.5">
      <c r="A448" s="33"/>
      <c r="B448" s="34"/>
      <c r="C448" s="33"/>
      <c r="D448" s="166" t="s">
        <v>1231</v>
      </c>
      <c r="E448" s="33"/>
      <c r="F448" s="167" t="s">
        <v>1860</v>
      </c>
      <c r="G448" s="33"/>
      <c r="H448" s="33"/>
      <c r="I448" s="92"/>
      <c r="J448" s="33"/>
      <c r="K448" s="33"/>
      <c r="L448" s="34"/>
      <c r="M448" s="168"/>
      <c r="N448" s="169"/>
      <c r="O448" s="54"/>
      <c r="P448" s="54"/>
      <c r="Q448" s="54"/>
      <c r="R448" s="54"/>
      <c r="S448" s="54"/>
      <c r="T448" s="55"/>
      <c r="U448" s="33"/>
      <c r="V448" s="33"/>
      <c r="W448" s="33"/>
      <c r="X448" s="33"/>
      <c r="Y448" s="33"/>
      <c r="Z448" s="33"/>
      <c r="AA448" s="33"/>
      <c r="AB448" s="33"/>
      <c r="AC448" s="33"/>
      <c r="AD448" s="33"/>
      <c r="AE448" s="33"/>
      <c r="AT448" s="18" t="s">
        <v>1231</v>
      </c>
      <c r="AU448" s="18" t="s">
        <v>158</v>
      </c>
    </row>
    <row r="449" spans="1:65" s="2" customFormat="1" ht="16.5" customHeight="1">
      <c r="A449" s="33"/>
      <c r="B449" s="152"/>
      <c r="C449" s="153" t="s">
        <v>1612</v>
      </c>
      <c r="D449" s="153" t="s">
        <v>153</v>
      </c>
      <c r="E449" s="154" t="s">
        <v>1889</v>
      </c>
      <c r="F449" s="155" t="s">
        <v>1890</v>
      </c>
      <c r="G449" s="156" t="s">
        <v>1212</v>
      </c>
      <c r="H449" s="157">
        <v>1</v>
      </c>
      <c r="I449" s="158"/>
      <c r="J449" s="159">
        <f>ROUND(I449*H449,2)</f>
        <v>0</v>
      </c>
      <c r="K449" s="155" t="s">
        <v>3</v>
      </c>
      <c r="L449" s="34"/>
      <c r="M449" s="160" t="s">
        <v>3</v>
      </c>
      <c r="N449" s="161" t="s">
        <v>43</v>
      </c>
      <c r="O449" s="54"/>
      <c r="P449" s="162">
        <f>O449*H449</f>
        <v>0</v>
      </c>
      <c r="Q449" s="162">
        <v>0</v>
      </c>
      <c r="R449" s="162">
        <f>Q449*H449</f>
        <v>0</v>
      </c>
      <c r="S449" s="162">
        <v>0</v>
      </c>
      <c r="T449" s="163">
        <f>S449*H449</f>
        <v>0</v>
      </c>
      <c r="U449" s="33"/>
      <c r="V449" s="33"/>
      <c r="W449" s="33"/>
      <c r="X449" s="33"/>
      <c r="Y449" s="33"/>
      <c r="Z449" s="33"/>
      <c r="AA449" s="33"/>
      <c r="AB449" s="33"/>
      <c r="AC449" s="33"/>
      <c r="AD449" s="33"/>
      <c r="AE449" s="33"/>
      <c r="AR449" s="164" t="s">
        <v>158</v>
      </c>
      <c r="AT449" s="164" t="s">
        <v>153</v>
      </c>
      <c r="AU449" s="164" t="s">
        <v>158</v>
      </c>
      <c r="AY449" s="18" t="s">
        <v>150</v>
      </c>
      <c r="BE449" s="165">
        <f>IF(N449="základní",J449,0)</f>
        <v>0</v>
      </c>
      <c r="BF449" s="165">
        <f>IF(N449="snížená",J449,0)</f>
        <v>0</v>
      </c>
      <c r="BG449" s="165">
        <f>IF(N449="zákl. přenesená",J449,0)</f>
        <v>0</v>
      </c>
      <c r="BH449" s="165">
        <f>IF(N449="sníž. přenesená",J449,0)</f>
        <v>0</v>
      </c>
      <c r="BI449" s="165">
        <f>IF(N449="nulová",J449,0)</f>
        <v>0</v>
      </c>
      <c r="BJ449" s="18" t="s">
        <v>80</v>
      </c>
      <c r="BK449" s="165">
        <f>ROUND(I449*H449,2)</f>
        <v>0</v>
      </c>
      <c r="BL449" s="18" t="s">
        <v>158</v>
      </c>
      <c r="BM449" s="164" t="s">
        <v>1891</v>
      </c>
    </row>
    <row r="450" spans="1:65" s="2" customFormat="1" ht="19.5">
      <c r="A450" s="33"/>
      <c r="B450" s="34"/>
      <c r="C450" s="33"/>
      <c r="D450" s="166" t="s">
        <v>1231</v>
      </c>
      <c r="E450" s="33"/>
      <c r="F450" s="167" t="s">
        <v>1860</v>
      </c>
      <c r="G450" s="33"/>
      <c r="H450" s="33"/>
      <c r="I450" s="92"/>
      <c r="J450" s="33"/>
      <c r="K450" s="33"/>
      <c r="L450" s="34"/>
      <c r="M450" s="168"/>
      <c r="N450" s="169"/>
      <c r="O450" s="54"/>
      <c r="P450" s="54"/>
      <c r="Q450" s="54"/>
      <c r="R450" s="54"/>
      <c r="S450" s="54"/>
      <c r="T450" s="55"/>
      <c r="U450" s="33"/>
      <c r="V450" s="33"/>
      <c r="W450" s="33"/>
      <c r="X450" s="33"/>
      <c r="Y450" s="33"/>
      <c r="Z450" s="33"/>
      <c r="AA450" s="33"/>
      <c r="AB450" s="33"/>
      <c r="AC450" s="33"/>
      <c r="AD450" s="33"/>
      <c r="AE450" s="33"/>
      <c r="AT450" s="18" t="s">
        <v>1231</v>
      </c>
      <c r="AU450" s="18" t="s">
        <v>158</v>
      </c>
    </row>
    <row r="451" spans="1:65" s="2" customFormat="1" ht="16.5" customHeight="1">
      <c r="A451" s="33"/>
      <c r="B451" s="152"/>
      <c r="C451" s="153" t="s">
        <v>1892</v>
      </c>
      <c r="D451" s="153" t="s">
        <v>153</v>
      </c>
      <c r="E451" s="154" t="s">
        <v>1893</v>
      </c>
      <c r="F451" s="155" t="s">
        <v>1894</v>
      </c>
      <c r="G451" s="156" t="s">
        <v>1212</v>
      </c>
      <c r="H451" s="157">
        <v>1</v>
      </c>
      <c r="I451" s="158"/>
      <c r="J451" s="159">
        <f>ROUND(I451*H451,2)</f>
        <v>0</v>
      </c>
      <c r="K451" s="155" t="s">
        <v>3</v>
      </c>
      <c r="L451" s="34"/>
      <c r="M451" s="160" t="s">
        <v>3</v>
      </c>
      <c r="N451" s="161" t="s">
        <v>43</v>
      </c>
      <c r="O451" s="54"/>
      <c r="P451" s="162">
        <f>O451*H451</f>
        <v>0</v>
      </c>
      <c r="Q451" s="162">
        <v>0</v>
      </c>
      <c r="R451" s="162">
        <f>Q451*H451</f>
        <v>0</v>
      </c>
      <c r="S451" s="162">
        <v>0</v>
      </c>
      <c r="T451" s="163">
        <f>S451*H451</f>
        <v>0</v>
      </c>
      <c r="U451" s="33"/>
      <c r="V451" s="33"/>
      <c r="W451" s="33"/>
      <c r="X451" s="33"/>
      <c r="Y451" s="33"/>
      <c r="Z451" s="33"/>
      <c r="AA451" s="33"/>
      <c r="AB451" s="33"/>
      <c r="AC451" s="33"/>
      <c r="AD451" s="33"/>
      <c r="AE451" s="33"/>
      <c r="AR451" s="164" t="s">
        <v>158</v>
      </c>
      <c r="AT451" s="164" t="s">
        <v>153</v>
      </c>
      <c r="AU451" s="164" t="s">
        <v>158</v>
      </c>
      <c r="AY451" s="18" t="s">
        <v>150</v>
      </c>
      <c r="BE451" s="165">
        <f>IF(N451="základní",J451,0)</f>
        <v>0</v>
      </c>
      <c r="BF451" s="165">
        <f>IF(N451="snížená",J451,0)</f>
        <v>0</v>
      </c>
      <c r="BG451" s="165">
        <f>IF(N451="zákl. přenesená",J451,0)</f>
        <v>0</v>
      </c>
      <c r="BH451" s="165">
        <f>IF(N451="sníž. přenesená",J451,0)</f>
        <v>0</v>
      </c>
      <c r="BI451" s="165">
        <f>IF(N451="nulová",J451,0)</f>
        <v>0</v>
      </c>
      <c r="BJ451" s="18" t="s">
        <v>80</v>
      </c>
      <c r="BK451" s="165">
        <f>ROUND(I451*H451,2)</f>
        <v>0</v>
      </c>
      <c r="BL451" s="18" t="s">
        <v>158</v>
      </c>
      <c r="BM451" s="164" t="s">
        <v>1895</v>
      </c>
    </row>
    <row r="452" spans="1:65" s="2" customFormat="1" ht="19.5">
      <c r="A452" s="33"/>
      <c r="B452" s="34"/>
      <c r="C452" s="33"/>
      <c r="D452" s="166" t="s">
        <v>1231</v>
      </c>
      <c r="E452" s="33"/>
      <c r="F452" s="167" t="s">
        <v>1860</v>
      </c>
      <c r="G452" s="33"/>
      <c r="H452" s="33"/>
      <c r="I452" s="92"/>
      <c r="J452" s="33"/>
      <c r="K452" s="33"/>
      <c r="L452" s="34"/>
      <c r="M452" s="168"/>
      <c r="N452" s="169"/>
      <c r="O452" s="54"/>
      <c r="P452" s="54"/>
      <c r="Q452" s="54"/>
      <c r="R452" s="54"/>
      <c r="S452" s="54"/>
      <c r="T452" s="55"/>
      <c r="U452" s="33"/>
      <c r="V452" s="33"/>
      <c r="W452" s="33"/>
      <c r="X452" s="33"/>
      <c r="Y452" s="33"/>
      <c r="Z452" s="33"/>
      <c r="AA452" s="33"/>
      <c r="AB452" s="33"/>
      <c r="AC452" s="33"/>
      <c r="AD452" s="33"/>
      <c r="AE452" s="33"/>
      <c r="AT452" s="18" t="s">
        <v>1231</v>
      </c>
      <c r="AU452" s="18" t="s">
        <v>158</v>
      </c>
    </row>
    <row r="453" spans="1:65" s="2" customFormat="1" ht="16.5" customHeight="1">
      <c r="A453" s="33"/>
      <c r="B453" s="152"/>
      <c r="C453" s="153" t="s">
        <v>1615</v>
      </c>
      <c r="D453" s="153" t="s">
        <v>153</v>
      </c>
      <c r="E453" s="154" t="s">
        <v>1896</v>
      </c>
      <c r="F453" s="155" t="s">
        <v>1897</v>
      </c>
      <c r="G453" s="156" t="s">
        <v>1212</v>
      </c>
      <c r="H453" s="157">
        <v>1</v>
      </c>
      <c r="I453" s="158"/>
      <c r="J453" s="159">
        <f>ROUND(I453*H453,2)</f>
        <v>0</v>
      </c>
      <c r="K453" s="155" t="s">
        <v>3</v>
      </c>
      <c r="L453" s="34"/>
      <c r="M453" s="160" t="s">
        <v>3</v>
      </c>
      <c r="N453" s="161" t="s">
        <v>43</v>
      </c>
      <c r="O453" s="54"/>
      <c r="P453" s="162">
        <f>O453*H453</f>
        <v>0</v>
      </c>
      <c r="Q453" s="162">
        <v>0</v>
      </c>
      <c r="R453" s="162">
        <f>Q453*H453</f>
        <v>0</v>
      </c>
      <c r="S453" s="162">
        <v>0</v>
      </c>
      <c r="T453" s="163">
        <f>S453*H453</f>
        <v>0</v>
      </c>
      <c r="U453" s="33"/>
      <c r="V453" s="33"/>
      <c r="W453" s="33"/>
      <c r="X453" s="33"/>
      <c r="Y453" s="33"/>
      <c r="Z453" s="33"/>
      <c r="AA453" s="33"/>
      <c r="AB453" s="33"/>
      <c r="AC453" s="33"/>
      <c r="AD453" s="33"/>
      <c r="AE453" s="33"/>
      <c r="AR453" s="164" t="s">
        <v>158</v>
      </c>
      <c r="AT453" s="164" t="s">
        <v>153</v>
      </c>
      <c r="AU453" s="164" t="s">
        <v>158</v>
      </c>
      <c r="AY453" s="18" t="s">
        <v>150</v>
      </c>
      <c r="BE453" s="165">
        <f>IF(N453="základní",J453,0)</f>
        <v>0</v>
      </c>
      <c r="BF453" s="165">
        <f>IF(N453="snížená",J453,0)</f>
        <v>0</v>
      </c>
      <c r="BG453" s="165">
        <f>IF(N453="zákl. přenesená",J453,0)</f>
        <v>0</v>
      </c>
      <c r="BH453" s="165">
        <f>IF(N453="sníž. přenesená",J453,0)</f>
        <v>0</v>
      </c>
      <c r="BI453" s="165">
        <f>IF(N453="nulová",J453,0)</f>
        <v>0</v>
      </c>
      <c r="BJ453" s="18" t="s">
        <v>80</v>
      </c>
      <c r="BK453" s="165">
        <f>ROUND(I453*H453,2)</f>
        <v>0</v>
      </c>
      <c r="BL453" s="18" t="s">
        <v>158</v>
      </c>
      <c r="BM453" s="164" t="s">
        <v>1898</v>
      </c>
    </row>
    <row r="454" spans="1:65" s="2" customFormat="1" ht="19.5">
      <c r="A454" s="33"/>
      <c r="B454" s="34"/>
      <c r="C454" s="33"/>
      <c r="D454" s="166" t="s">
        <v>1231</v>
      </c>
      <c r="E454" s="33"/>
      <c r="F454" s="167" t="s">
        <v>1860</v>
      </c>
      <c r="G454" s="33"/>
      <c r="H454" s="33"/>
      <c r="I454" s="92"/>
      <c r="J454" s="33"/>
      <c r="K454" s="33"/>
      <c r="L454" s="34"/>
      <c r="M454" s="168"/>
      <c r="N454" s="169"/>
      <c r="O454" s="54"/>
      <c r="P454" s="54"/>
      <c r="Q454" s="54"/>
      <c r="R454" s="54"/>
      <c r="S454" s="54"/>
      <c r="T454" s="55"/>
      <c r="U454" s="33"/>
      <c r="V454" s="33"/>
      <c r="W454" s="33"/>
      <c r="X454" s="33"/>
      <c r="Y454" s="33"/>
      <c r="Z454" s="33"/>
      <c r="AA454" s="33"/>
      <c r="AB454" s="33"/>
      <c r="AC454" s="33"/>
      <c r="AD454" s="33"/>
      <c r="AE454" s="33"/>
      <c r="AT454" s="18" t="s">
        <v>1231</v>
      </c>
      <c r="AU454" s="18" t="s">
        <v>158</v>
      </c>
    </row>
    <row r="455" spans="1:65" s="2" customFormat="1" ht="16.5" customHeight="1">
      <c r="A455" s="33"/>
      <c r="B455" s="152"/>
      <c r="C455" s="153" t="s">
        <v>1899</v>
      </c>
      <c r="D455" s="153" t="s">
        <v>153</v>
      </c>
      <c r="E455" s="154" t="s">
        <v>1900</v>
      </c>
      <c r="F455" s="155" t="s">
        <v>1901</v>
      </c>
      <c r="G455" s="156" t="s">
        <v>1212</v>
      </c>
      <c r="H455" s="157">
        <v>1</v>
      </c>
      <c r="I455" s="158"/>
      <c r="J455" s="159">
        <f>ROUND(I455*H455,2)</f>
        <v>0</v>
      </c>
      <c r="K455" s="155" t="s">
        <v>3</v>
      </c>
      <c r="L455" s="34"/>
      <c r="M455" s="160" t="s">
        <v>3</v>
      </c>
      <c r="N455" s="161" t="s">
        <v>43</v>
      </c>
      <c r="O455" s="54"/>
      <c r="P455" s="162">
        <f>O455*H455</f>
        <v>0</v>
      </c>
      <c r="Q455" s="162">
        <v>0</v>
      </c>
      <c r="R455" s="162">
        <f>Q455*H455</f>
        <v>0</v>
      </c>
      <c r="S455" s="162">
        <v>0</v>
      </c>
      <c r="T455" s="163">
        <f>S455*H455</f>
        <v>0</v>
      </c>
      <c r="U455" s="33"/>
      <c r="V455" s="33"/>
      <c r="W455" s="33"/>
      <c r="X455" s="33"/>
      <c r="Y455" s="33"/>
      <c r="Z455" s="33"/>
      <c r="AA455" s="33"/>
      <c r="AB455" s="33"/>
      <c r="AC455" s="33"/>
      <c r="AD455" s="33"/>
      <c r="AE455" s="33"/>
      <c r="AR455" s="164" t="s">
        <v>158</v>
      </c>
      <c r="AT455" s="164" t="s">
        <v>153</v>
      </c>
      <c r="AU455" s="164" t="s">
        <v>158</v>
      </c>
      <c r="AY455" s="18" t="s">
        <v>150</v>
      </c>
      <c r="BE455" s="165">
        <f>IF(N455="základní",J455,0)</f>
        <v>0</v>
      </c>
      <c r="BF455" s="165">
        <f>IF(N455="snížená",J455,0)</f>
        <v>0</v>
      </c>
      <c r="BG455" s="165">
        <f>IF(N455="zákl. přenesená",J455,0)</f>
        <v>0</v>
      </c>
      <c r="BH455" s="165">
        <f>IF(N455="sníž. přenesená",J455,0)</f>
        <v>0</v>
      </c>
      <c r="BI455" s="165">
        <f>IF(N455="nulová",J455,0)</f>
        <v>0</v>
      </c>
      <c r="BJ455" s="18" t="s">
        <v>80</v>
      </c>
      <c r="BK455" s="165">
        <f>ROUND(I455*H455,2)</f>
        <v>0</v>
      </c>
      <c r="BL455" s="18" t="s">
        <v>158</v>
      </c>
      <c r="BM455" s="164" t="s">
        <v>1902</v>
      </c>
    </row>
    <row r="456" spans="1:65" s="2" customFormat="1" ht="19.5">
      <c r="A456" s="33"/>
      <c r="B456" s="34"/>
      <c r="C456" s="33"/>
      <c r="D456" s="166" t="s">
        <v>1231</v>
      </c>
      <c r="E456" s="33"/>
      <c r="F456" s="167" t="s">
        <v>1860</v>
      </c>
      <c r="G456" s="33"/>
      <c r="H456" s="33"/>
      <c r="I456" s="92"/>
      <c r="J456" s="33"/>
      <c r="K456" s="33"/>
      <c r="L456" s="34"/>
      <c r="M456" s="168"/>
      <c r="N456" s="169"/>
      <c r="O456" s="54"/>
      <c r="P456" s="54"/>
      <c r="Q456" s="54"/>
      <c r="R456" s="54"/>
      <c r="S456" s="54"/>
      <c r="T456" s="55"/>
      <c r="U456" s="33"/>
      <c r="V456" s="33"/>
      <c r="W456" s="33"/>
      <c r="X456" s="33"/>
      <c r="Y456" s="33"/>
      <c r="Z456" s="33"/>
      <c r="AA456" s="33"/>
      <c r="AB456" s="33"/>
      <c r="AC456" s="33"/>
      <c r="AD456" s="33"/>
      <c r="AE456" s="33"/>
      <c r="AT456" s="18" t="s">
        <v>1231</v>
      </c>
      <c r="AU456" s="18" t="s">
        <v>158</v>
      </c>
    </row>
    <row r="457" spans="1:65" s="2" customFormat="1" ht="16.5" customHeight="1">
      <c r="A457" s="33"/>
      <c r="B457" s="152"/>
      <c r="C457" s="153" t="s">
        <v>1618</v>
      </c>
      <c r="D457" s="153" t="s">
        <v>153</v>
      </c>
      <c r="E457" s="154" t="s">
        <v>1903</v>
      </c>
      <c r="F457" s="155" t="s">
        <v>1904</v>
      </c>
      <c r="G457" s="156" t="s">
        <v>1212</v>
      </c>
      <c r="H457" s="157">
        <v>1</v>
      </c>
      <c r="I457" s="158"/>
      <c r="J457" s="159">
        <f>ROUND(I457*H457,2)</f>
        <v>0</v>
      </c>
      <c r="K457" s="155" t="s">
        <v>3</v>
      </c>
      <c r="L457" s="34"/>
      <c r="M457" s="160" t="s">
        <v>3</v>
      </c>
      <c r="N457" s="161" t="s">
        <v>43</v>
      </c>
      <c r="O457" s="54"/>
      <c r="P457" s="162">
        <f>O457*H457</f>
        <v>0</v>
      </c>
      <c r="Q457" s="162">
        <v>0</v>
      </c>
      <c r="R457" s="162">
        <f>Q457*H457</f>
        <v>0</v>
      </c>
      <c r="S457" s="162">
        <v>0</v>
      </c>
      <c r="T457" s="163">
        <f>S457*H457</f>
        <v>0</v>
      </c>
      <c r="U457" s="33"/>
      <c r="V457" s="33"/>
      <c r="W457" s="33"/>
      <c r="X457" s="33"/>
      <c r="Y457" s="33"/>
      <c r="Z457" s="33"/>
      <c r="AA457" s="33"/>
      <c r="AB457" s="33"/>
      <c r="AC457" s="33"/>
      <c r="AD457" s="33"/>
      <c r="AE457" s="33"/>
      <c r="AR457" s="164" t="s">
        <v>158</v>
      </c>
      <c r="AT457" s="164" t="s">
        <v>153</v>
      </c>
      <c r="AU457" s="164" t="s">
        <v>158</v>
      </c>
      <c r="AY457" s="18" t="s">
        <v>150</v>
      </c>
      <c r="BE457" s="165">
        <f>IF(N457="základní",J457,0)</f>
        <v>0</v>
      </c>
      <c r="BF457" s="165">
        <f>IF(N457="snížená",J457,0)</f>
        <v>0</v>
      </c>
      <c r="BG457" s="165">
        <f>IF(N457="zákl. přenesená",J457,0)</f>
        <v>0</v>
      </c>
      <c r="BH457" s="165">
        <f>IF(N457="sníž. přenesená",J457,0)</f>
        <v>0</v>
      </c>
      <c r="BI457" s="165">
        <f>IF(N457="nulová",J457,0)</f>
        <v>0</v>
      </c>
      <c r="BJ457" s="18" t="s">
        <v>80</v>
      </c>
      <c r="BK457" s="165">
        <f>ROUND(I457*H457,2)</f>
        <v>0</v>
      </c>
      <c r="BL457" s="18" t="s">
        <v>158</v>
      </c>
      <c r="BM457" s="164" t="s">
        <v>1905</v>
      </c>
    </row>
    <row r="458" spans="1:65" s="2" customFormat="1" ht="19.5">
      <c r="A458" s="33"/>
      <c r="B458" s="34"/>
      <c r="C458" s="33"/>
      <c r="D458" s="166" t="s">
        <v>1231</v>
      </c>
      <c r="E458" s="33"/>
      <c r="F458" s="167" t="s">
        <v>1860</v>
      </c>
      <c r="G458" s="33"/>
      <c r="H458" s="33"/>
      <c r="I458" s="92"/>
      <c r="J458" s="33"/>
      <c r="K458" s="33"/>
      <c r="L458" s="34"/>
      <c r="M458" s="168"/>
      <c r="N458" s="169"/>
      <c r="O458" s="54"/>
      <c r="P458" s="54"/>
      <c r="Q458" s="54"/>
      <c r="R458" s="54"/>
      <c r="S458" s="54"/>
      <c r="T458" s="55"/>
      <c r="U458" s="33"/>
      <c r="V458" s="33"/>
      <c r="W458" s="33"/>
      <c r="X458" s="33"/>
      <c r="Y458" s="33"/>
      <c r="Z458" s="33"/>
      <c r="AA458" s="33"/>
      <c r="AB458" s="33"/>
      <c r="AC458" s="33"/>
      <c r="AD458" s="33"/>
      <c r="AE458" s="33"/>
      <c r="AT458" s="18" t="s">
        <v>1231</v>
      </c>
      <c r="AU458" s="18" t="s">
        <v>158</v>
      </c>
    </row>
    <row r="459" spans="1:65" s="2" customFormat="1" ht="16.5" customHeight="1">
      <c r="A459" s="33"/>
      <c r="B459" s="152"/>
      <c r="C459" s="153" t="s">
        <v>1906</v>
      </c>
      <c r="D459" s="153" t="s">
        <v>153</v>
      </c>
      <c r="E459" s="154" t="s">
        <v>1907</v>
      </c>
      <c r="F459" s="155" t="s">
        <v>1908</v>
      </c>
      <c r="G459" s="156" t="s">
        <v>1212</v>
      </c>
      <c r="H459" s="157">
        <v>2</v>
      </c>
      <c r="I459" s="158"/>
      <c r="J459" s="159">
        <f>ROUND(I459*H459,2)</f>
        <v>0</v>
      </c>
      <c r="K459" s="155" t="s">
        <v>3</v>
      </c>
      <c r="L459" s="34"/>
      <c r="M459" s="160" t="s">
        <v>3</v>
      </c>
      <c r="N459" s="161" t="s">
        <v>43</v>
      </c>
      <c r="O459" s="54"/>
      <c r="P459" s="162">
        <f>O459*H459</f>
        <v>0</v>
      </c>
      <c r="Q459" s="162">
        <v>0</v>
      </c>
      <c r="R459" s="162">
        <f>Q459*H459</f>
        <v>0</v>
      </c>
      <c r="S459" s="162">
        <v>0</v>
      </c>
      <c r="T459" s="163">
        <f>S459*H459</f>
        <v>0</v>
      </c>
      <c r="U459" s="33"/>
      <c r="V459" s="33"/>
      <c r="W459" s="33"/>
      <c r="X459" s="33"/>
      <c r="Y459" s="33"/>
      <c r="Z459" s="33"/>
      <c r="AA459" s="33"/>
      <c r="AB459" s="33"/>
      <c r="AC459" s="33"/>
      <c r="AD459" s="33"/>
      <c r="AE459" s="33"/>
      <c r="AR459" s="164" t="s">
        <v>158</v>
      </c>
      <c r="AT459" s="164" t="s">
        <v>153</v>
      </c>
      <c r="AU459" s="164" t="s">
        <v>158</v>
      </c>
      <c r="AY459" s="18" t="s">
        <v>150</v>
      </c>
      <c r="BE459" s="165">
        <f>IF(N459="základní",J459,0)</f>
        <v>0</v>
      </c>
      <c r="BF459" s="165">
        <f>IF(N459="snížená",J459,0)</f>
        <v>0</v>
      </c>
      <c r="BG459" s="165">
        <f>IF(N459="zákl. přenesená",J459,0)</f>
        <v>0</v>
      </c>
      <c r="BH459" s="165">
        <f>IF(N459="sníž. přenesená",J459,0)</f>
        <v>0</v>
      </c>
      <c r="BI459" s="165">
        <f>IF(N459="nulová",J459,0)</f>
        <v>0</v>
      </c>
      <c r="BJ459" s="18" t="s">
        <v>80</v>
      </c>
      <c r="BK459" s="165">
        <f>ROUND(I459*H459,2)</f>
        <v>0</v>
      </c>
      <c r="BL459" s="18" t="s">
        <v>158</v>
      </c>
      <c r="BM459" s="164" t="s">
        <v>1909</v>
      </c>
    </row>
    <row r="460" spans="1:65" s="2" customFormat="1" ht="19.5">
      <c r="A460" s="33"/>
      <c r="B460" s="34"/>
      <c r="C460" s="33"/>
      <c r="D460" s="166" t="s">
        <v>1231</v>
      </c>
      <c r="E460" s="33"/>
      <c r="F460" s="167" t="s">
        <v>1860</v>
      </c>
      <c r="G460" s="33"/>
      <c r="H460" s="33"/>
      <c r="I460" s="92"/>
      <c r="J460" s="33"/>
      <c r="K460" s="33"/>
      <c r="L460" s="34"/>
      <c r="M460" s="168"/>
      <c r="N460" s="169"/>
      <c r="O460" s="54"/>
      <c r="P460" s="54"/>
      <c r="Q460" s="54"/>
      <c r="R460" s="54"/>
      <c r="S460" s="54"/>
      <c r="T460" s="55"/>
      <c r="U460" s="33"/>
      <c r="V460" s="33"/>
      <c r="W460" s="33"/>
      <c r="X460" s="33"/>
      <c r="Y460" s="33"/>
      <c r="Z460" s="33"/>
      <c r="AA460" s="33"/>
      <c r="AB460" s="33"/>
      <c r="AC460" s="33"/>
      <c r="AD460" s="33"/>
      <c r="AE460" s="33"/>
      <c r="AT460" s="18" t="s">
        <v>1231</v>
      </c>
      <c r="AU460" s="18" t="s">
        <v>158</v>
      </c>
    </row>
    <row r="461" spans="1:65" s="2" customFormat="1" ht="16.5" customHeight="1">
      <c r="A461" s="33"/>
      <c r="B461" s="152"/>
      <c r="C461" s="153" t="s">
        <v>1620</v>
      </c>
      <c r="D461" s="153" t="s">
        <v>153</v>
      </c>
      <c r="E461" s="154" t="s">
        <v>1910</v>
      </c>
      <c r="F461" s="155" t="s">
        <v>1911</v>
      </c>
      <c r="G461" s="156" t="s">
        <v>1212</v>
      </c>
      <c r="H461" s="157">
        <v>1</v>
      </c>
      <c r="I461" s="158"/>
      <c r="J461" s="159">
        <f>ROUND(I461*H461,2)</f>
        <v>0</v>
      </c>
      <c r="K461" s="155" t="s">
        <v>3</v>
      </c>
      <c r="L461" s="34"/>
      <c r="M461" s="160" t="s">
        <v>3</v>
      </c>
      <c r="N461" s="161" t="s">
        <v>43</v>
      </c>
      <c r="O461" s="54"/>
      <c r="P461" s="162">
        <f>O461*H461</f>
        <v>0</v>
      </c>
      <c r="Q461" s="162">
        <v>0</v>
      </c>
      <c r="R461" s="162">
        <f>Q461*H461</f>
        <v>0</v>
      </c>
      <c r="S461" s="162">
        <v>0</v>
      </c>
      <c r="T461" s="163">
        <f>S461*H461</f>
        <v>0</v>
      </c>
      <c r="U461" s="33"/>
      <c r="V461" s="33"/>
      <c r="W461" s="33"/>
      <c r="X461" s="33"/>
      <c r="Y461" s="33"/>
      <c r="Z461" s="33"/>
      <c r="AA461" s="33"/>
      <c r="AB461" s="33"/>
      <c r="AC461" s="33"/>
      <c r="AD461" s="33"/>
      <c r="AE461" s="33"/>
      <c r="AR461" s="164" t="s">
        <v>158</v>
      </c>
      <c r="AT461" s="164" t="s">
        <v>153</v>
      </c>
      <c r="AU461" s="164" t="s">
        <v>158</v>
      </c>
      <c r="AY461" s="18" t="s">
        <v>150</v>
      </c>
      <c r="BE461" s="165">
        <f>IF(N461="základní",J461,0)</f>
        <v>0</v>
      </c>
      <c r="BF461" s="165">
        <f>IF(N461="snížená",J461,0)</f>
        <v>0</v>
      </c>
      <c r="BG461" s="165">
        <f>IF(N461="zákl. přenesená",J461,0)</f>
        <v>0</v>
      </c>
      <c r="BH461" s="165">
        <f>IF(N461="sníž. přenesená",J461,0)</f>
        <v>0</v>
      </c>
      <c r="BI461" s="165">
        <f>IF(N461="nulová",J461,0)</f>
        <v>0</v>
      </c>
      <c r="BJ461" s="18" t="s">
        <v>80</v>
      </c>
      <c r="BK461" s="165">
        <f>ROUND(I461*H461,2)</f>
        <v>0</v>
      </c>
      <c r="BL461" s="18" t="s">
        <v>158</v>
      </c>
      <c r="BM461" s="164" t="s">
        <v>1912</v>
      </c>
    </row>
    <row r="462" spans="1:65" s="2" customFormat="1" ht="19.5">
      <c r="A462" s="33"/>
      <c r="B462" s="34"/>
      <c r="C462" s="33"/>
      <c r="D462" s="166" t="s">
        <v>1231</v>
      </c>
      <c r="E462" s="33"/>
      <c r="F462" s="167" t="s">
        <v>1860</v>
      </c>
      <c r="G462" s="33"/>
      <c r="H462" s="33"/>
      <c r="I462" s="92"/>
      <c r="J462" s="33"/>
      <c r="K462" s="33"/>
      <c r="L462" s="34"/>
      <c r="M462" s="168"/>
      <c r="N462" s="169"/>
      <c r="O462" s="54"/>
      <c r="P462" s="54"/>
      <c r="Q462" s="54"/>
      <c r="R462" s="54"/>
      <c r="S462" s="54"/>
      <c r="T462" s="55"/>
      <c r="U462" s="33"/>
      <c r="V462" s="33"/>
      <c r="W462" s="33"/>
      <c r="X462" s="33"/>
      <c r="Y462" s="33"/>
      <c r="Z462" s="33"/>
      <c r="AA462" s="33"/>
      <c r="AB462" s="33"/>
      <c r="AC462" s="33"/>
      <c r="AD462" s="33"/>
      <c r="AE462" s="33"/>
      <c r="AT462" s="18" t="s">
        <v>1231</v>
      </c>
      <c r="AU462" s="18" t="s">
        <v>158</v>
      </c>
    </row>
    <row r="463" spans="1:65" s="2" customFormat="1" ht="16.5" customHeight="1">
      <c r="A463" s="33"/>
      <c r="B463" s="152"/>
      <c r="C463" s="153" t="s">
        <v>1913</v>
      </c>
      <c r="D463" s="153" t="s">
        <v>153</v>
      </c>
      <c r="E463" s="154" t="s">
        <v>1914</v>
      </c>
      <c r="F463" s="155" t="s">
        <v>1915</v>
      </c>
      <c r="G463" s="156" t="s">
        <v>1212</v>
      </c>
      <c r="H463" s="157">
        <v>1</v>
      </c>
      <c r="I463" s="158"/>
      <c r="J463" s="159">
        <f>ROUND(I463*H463,2)</f>
        <v>0</v>
      </c>
      <c r="K463" s="155" t="s">
        <v>3</v>
      </c>
      <c r="L463" s="34"/>
      <c r="M463" s="160" t="s">
        <v>3</v>
      </c>
      <c r="N463" s="161" t="s">
        <v>43</v>
      </c>
      <c r="O463" s="54"/>
      <c r="P463" s="162">
        <f>O463*H463</f>
        <v>0</v>
      </c>
      <c r="Q463" s="162">
        <v>0</v>
      </c>
      <c r="R463" s="162">
        <f>Q463*H463</f>
        <v>0</v>
      </c>
      <c r="S463" s="162">
        <v>0</v>
      </c>
      <c r="T463" s="163">
        <f>S463*H463</f>
        <v>0</v>
      </c>
      <c r="U463" s="33"/>
      <c r="V463" s="33"/>
      <c r="W463" s="33"/>
      <c r="X463" s="33"/>
      <c r="Y463" s="33"/>
      <c r="Z463" s="33"/>
      <c r="AA463" s="33"/>
      <c r="AB463" s="33"/>
      <c r="AC463" s="33"/>
      <c r="AD463" s="33"/>
      <c r="AE463" s="33"/>
      <c r="AR463" s="164" t="s">
        <v>158</v>
      </c>
      <c r="AT463" s="164" t="s">
        <v>153</v>
      </c>
      <c r="AU463" s="164" t="s">
        <v>158</v>
      </c>
      <c r="AY463" s="18" t="s">
        <v>150</v>
      </c>
      <c r="BE463" s="165">
        <f>IF(N463="základní",J463,0)</f>
        <v>0</v>
      </c>
      <c r="BF463" s="165">
        <f>IF(N463="snížená",J463,0)</f>
        <v>0</v>
      </c>
      <c r="BG463" s="165">
        <f>IF(N463="zákl. přenesená",J463,0)</f>
        <v>0</v>
      </c>
      <c r="BH463" s="165">
        <f>IF(N463="sníž. přenesená",J463,0)</f>
        <v>0</v>
      </c>
      <c r="BI463" s="165">
        <f>IF(N463="nulová",J463,0)</f>
        <v>0</v>
      </c>
      <c r="BJ463" s="18" t="s">
        <v>80</v>
      </c>
      <c r="BK463" s="165">
        <f>ROUND(I463*H463,2)</f>
        <v>0</v>
      </c>
      <c r="BL463" s="18" t="s">
        <v>158</v>
      </c>
      <c r="BM463" s="164" t="s">
        <v>1916</v>
      </c>
    </row>
    <row r="464" spans="1:65" s="2" customFormat="1" ht="19.5">
      <c r="A464" s="33"/>
      <c r="B464" s="34"/>
      <c r="C464" s="33"/>
      <c r="D464" s="166" t="s">
        <v>1231</v>
      </c>
      <c r="E464" s="33"/>
      <c r="F464" s="167" t="s">
        <v>1860</v>
      </c>
      <c r="G464" s="33"/>
      <c r="H464" s="33"/>
      <c r="I464" s="92"/>
      <c r="J464" s="33"/>
      <c r="K464" s="33"/>
      <c r="L464" s="34"/>
      <c r="M464" s="168"/>
      <c r="N464" s="169"/>
      <c r="O464" s="54"/>
      <c r="P464" s="54"/>
      <c r="Q464" s="54"/>
      <c r="R464" s="54"/>
      <c r="S464" s="54"/>
      <c r="T464" s="55"/>
      <c r="U464" s="33"/>
      <c r="V464" s="33"/>
      <c r="W464" s="33"/>
      <c r="X464" s="33"/>
      <c r="Y464" s="33"/>
      <c r="Z464" s="33"/>
      <c r="AA464" s="33"/>
      <c r="AB464" s="33"/>
      <c r="AC464" s="33"/>
      <c r="AD464" s="33"/>
      <c r="AE464" s="33"/>
      <c r="AT464" s="18" t="s">
        <v>1231</v>
      </c>
      <c r="AU464" s="18" t="s">
        <v>158</v>
      </c>
    </row>
    <row r="465" spans="1:65" s="2" customFormat="1" ht="16.5" customHeight="1">
      <c r="A465" s="33"/>
      <c r="B465" s="152"/>
      <c r="C465" s="153" t="s">
        <v>1622</v>
      </c>
      <c r="D465" s="153" t="s">
        <v>153</v>
      </c>
      <c r="E465" s="154" t="s">
        <v>1917</v>
      </c>
      <c r="F465" s="155" t="s">
        <v>1918</v>
      </c>
      <c r="G465" s="156" t="s">
        <v>1212</v>
      </c>
      <c r="H465" s="157">
        <v>2</v>
      </c>
      <c r="I465" s="158"/>
      <c r="J465" s="159">
        <f>ROUND(I465*H465,2)</f>
        <v>0</v>
      </c>
      <c r="K465" s="155" t="s">
        <v>3</v>
      </c>
      <c r="L465" s="34"/>
      <c r="M465" s="160" t="s">
        <v>3</v>
      </c>
      <c r="N465" s="161" t="s">
        <v>43</v>
      </c>
      <c r="O465" s="54"/>
      <c r="P465" s="162">
        <f>O465*H465</f>
        <v>0</v>
      </c>
      <c r="Q465" s="162">
        <v>0</v>
      </c>
      <c r="R465" s="162">
        <f>Q465*H465</f>
        <v>0</v>
      </c>
      <c r="S465" s="162">
        <v>0</v>
      </c>
      <c r="T465" s="163">
        <f>S465*H465</f>
        <v>0</v>
      </c>
      <c r="U465" s="33"/>
      <c r="V465" s="33"/>
      <c r="W465" s="33"/>
      <c r="X465" s="33"/>
      <c r="Y465" s="33"/>
      <c r="Z465" s="33"/>
      <c r="AA465" s="33"/>
      <c r="AB465" s="33"/>
      <c r="AC465" s="33"/>
      <c r="AD465" s="33"/>
      <c r="AE465" s="33"/>
      <c r="AR465" s="164" t="s">
        <v>158</v>
      </c>
      <c r="AT465" s="164" t="s">
        <v>153</v>
      </c>
      <c r="AU465" s="164" t="s">
        <v>158</v>
      </c>
      <c r="AY465" s="18" t="s">
        <v>150</v>
      </c>
      <c r="BE465" s="165">
        <f>IF(N465="základní",J465,0)</f>
        <v>0</v>
      </c>
      <c r="BF465" s="165">
        <f>IF(N465="snížená",J465,0)</f>
        <v>0</v>
      </c>
      <c r="BG465" s="165">
        <f>IF(N465="zákl. přenesená",J465,0)</f>
        <v>0</v>
      </c>
      <c r="BH465" s="165">
        <f>IF(N465="sníž. přenesená",J465,0)</f>
        <v>0</v>
      </c>
      <c r="BI465" s="165">
        <f>IF(N465="nulová",J465,0)</f>
        <v>0</v>
      </c>
      <c r="BJ465" s="18" t="s">
        <v>80</v>
      </c>
      <c r="BK465" s="165">
        <f>ROUND(I465*H465,2)</f>
        <v>0</v>
      </c>
      <c r="BL465" s="18" t="s">
        <v>158</v>
      </c>
      <c r="BM465" s="164" t="s">
        <v>1919</v>
      </c>
    </row>
    <row r="466" spans="1:65" s="2" customFormat="1" ht="19.5">
      <c r="A466" s="33"/>
      <c r="B466" s="34"/>
      <c r="C466" s="33"/>
      <c r="D466" s="166" t="s">
        <v>1231</v>
      </c>
      <c r="E466" s="33"/>
      <c r="F466" s="167" t="s">
        <v>1860</v>
      </c>
      <c r="G466" s="33"/>
      <c r="H466" s="33"/>
      <c r="I466" s="92"/>
      <c r="J466" s="33"/>
      <c r="K466" s="33"/>
      <c r="L466" s="34"/>
      <c r="M466" s="168"/>
      <c r="N466" s="169"/>
      <c r="O466" s="54"/>
      <c r="P466" s="54"/>
      <c r="Q466" s="54"/>
      <c r="R466" s="54"/>
      <c r="S466" s="54"/>
      <c r="T466" s="55"/>
      <c r="U466" s="33"/>
      <c r="V466" s="33"/>
      <c r="W466" s="33"/>
      <c r="X466" s="33"/>
      <c r="Y466" s="33"/>
      <c r="Z466" s="33"/>
      <c r="AA466" s="33"/>
      <c r="AB466" s="33"/>
      <c r="AC466" s="33"/>
      <c r="AD466" s="33"/>
      <c r="AE466" s="33"/>
      <c r="AT466" s="18" t="s">
        <v>1231</v>
      </c>
      <c r="AU466" s="18" t="s">
        <v>158</v>
      </c>
    </row>
    <row r="467" spans="1:65" s="2" customFormat="1" ht="16.5" customHeight="1">
      <c r="A467" s="33"/>
      <c r="B467" s="152"/>
      <c r="C467" s="153" t="s">
        <v>1920</v>
      </c>
      <c r="D467" s="153" t="s">
        <v>153</v>
      </c>
      <c r="E467" s="154" t="s">
        <v>1921</v>
      </c>
      <c r="F467" s="155" t="s">
        <v>1922</v>
      </c>
      <c r="G467" s="156" t="s">
        <v>1212</v>
      </c>
      <c r="H467" s="157">
        <v>2</v>
      </c>
      <c r="I467" s="158"/>
      <c r="J467" s="159">
        <f>ROUND(I467*H467,2)</f>
        <v>0</v>
      </c>
      <c r="K467" s="155" t="s">
        <v>3</v>
      </c>
      <c r="L467" s="34"/>
      <c r="M467" s="160" t="s">
        <v>3</v>
      </c>
      <c r="N467" s="161" t="s">
        <v>43</v>
      </c>
      <c r="O467" s="54"/>
      <c r="P467" s="162">
        <f>O467*H467</f>
        <v>0</v>
      </c>
      <c r="Q467" s="162">
        <v>0</v>
      </c>
      <c r="R467" s="162">
        <f>Q467*H467</f>
        <v>0</v>
      </c>
      <c r="S467" s="162">
        <v>0</v>
      </c>
      <c r="T467" s="163">
        <f>S467*H467</f>
        <v>0</v>
      </c>
      <c r="U467" s="33"/>
      <c r="V467" s="33"/>
      <c r="W467" s="33"/>
      <c r="X467" s="33"/>
      <c r="Y467" s="33"/>
      <c r="Z467" s="33"/>
      <c r="AA467" s="33"/>
      <c r="AB467" s="33"/>
      <c r="AC467" s="33"/>
      <c r="AD467" s="33"/>
      <c r="AE467" s="33"/>
      <c r="AR467" s="164" t="s">
        <v>158</v>
      </c>
      <c r="AT467" s="164" t="s">
        <v>153</v>
      </c>
      <c r="AU467" s="164" t="s">
        <v>158</v>
      </c>
      <c r="AY467" s="18" t="s">
        <v>150</v>
      </c>
      <c r="BE467" s="165">
        <f>IF(N467="základní",J467,0)</f>
        <v>0</v>
      </c>
      <c r="BF467" s="165">
        <f>IF(N467="snížená",J467,0)</f>
        <v>0</v>
      </c>
      <c r="BG467" s="165">
        <f>IF(N467="zákl. přenesená",J467,0)</f>
        <v>0</v>
      </c>
      <c r="BH467" s="165">
        <f>IF(N467="sníž. přenesená",J467,0)</f>
        <v>0</v>
      </c>
      <c r="BI467" s="165">
        <f>IF(N467="nulová",J467,0)</f>
        <v>0</v>
      </c>
      <c r="BJ467" s="18" t="s">
        <v>80</v>
      </c>
      <c r="BK467" s="165">
        <f>ROUND(I467*H467,2)</f>
        <v>0</v>
      </c>
      <c r="BL467" s="18" t="s">
        <v>158</v>
      </c>
      <c r="BM467" s="164" t="s">
        <v>1923</v>
      </c>
    </row>
    <row r="468" spans="1:65" s="2" customFormat="1" ht="19.5">
      <c r="A468" s="33"/>
      <c r="B468" s="34"/>
      <c r="C468" s="33"/>
      <c r="D468" s="166" t="s">
        <v>1231</v>
      </c>
      <c r="E468" s="33"/>
      <c r="F468" s="167" t="s">
        <v>1860</v>
      </c>
      <c r="G468" s="33"/>
      <c r="H468" s="33"/>
      <c r="I468" s="92"/>
      <c r="J468" s="33"/>
      <c r="K468" s="33"/>
      <c r="L468" s="34"/>
      <c r="M468" s="168"/>
      <c r="N468" s="169"/>
      <c r="O468" s="54"/>
      <c r="P468" s="54"/>
      <c r="Q468" s="54"/>
      <c r="R468" s="54"/>
      <c r="S468" s="54"/>
      <c r="T468" s="55"/>
      <c r="U468" s="33"/>
      <c r="V468" s="33"/>
      <c r="W468" s="33"/>
      <c r="X468" s="33"/>
      <c r="Y468" s="33"/>
      <c r="Z468" s="33"/>
      <c r="AA468" s="33"/>
      <c r="AB468" s="33"/>
      <c r="AC468" s="33"/>
      <c r="AD468" s="33"/>
      <c r="AE468" s="33"/>
      <c r="AT468" s="18" t="s">
        <v>1231</v>
      </c>
      <c r="AU468" s="18" t="s">
        <v>158</v>
      </c>
    </row>
    <row r="469" spans="1:65" s="2" customFormat="1" ht="16.5" customHeight="1">
      <c r="A469" s="33"/>
      <c r="B469" s="152"/>
      <c r="C469" s="153" t="s">
        <v>1625</v>
      </c>
      <c r="D469" s="153" t="s">
        <v>153</v>
      </c>
      <c r="E469" s="154" t="s">
        <v>1924</v>
      </c>
      <c r="F469" s="155" t="s">
        <v>1925</v>
      </c>
      <c r="G469" s="156" t="s">
        <v>1212</v>
      </c>
      <c r="H469" s="157">
        <v>12</v>
      </c>
      <c r="I469" s="158"/>
      <c r="J469" s="159">
        <f>ROUND(I469*H469,2)</f>
        <v>0</v>
      </c>
      <c r="K469" s="155" t="s">
        <v>3</v>
      </c>
      <c r="L469" s="34"/>
      <c r="M469" s="160" t="s">
        <v>3</v>
      </c>
      <c r="N469" s="161" t="s">
        <v>43</v>
      </c>
      <c r="O469" s="54"/>
      <c r="P469" s="162">
        <f>O469*H469</f>
        <v>0</v>
      </c>
      <c r="Q469" s="162">
        <v>0</v>
      </c>
      <c r="R469" s="162">
        <f>Q469*H469</f>
        <v>0</v>
      </c>
      <c r="S469" s="162">
        <v>0</v>
      </c>
      <c r="T469" s="163">
        <f>S469*H469</f>
        <v>0</v>
      </c>
      <c r="U469" s="33"/>
      <c r="V469" s="33"/>
      <c r="W469" s="33"/>
      <c r="X469" s="33"/>
      <c r="Y469" s="33"/>
      <c r="Z469" s="33"/>
      <c r="AA469" s="33"/>
      <c r="AB469" s="33"/>
      <c r="AC469" s="33"/>
      <c r="AD469" s="33"/>
      <c r="AE469" s="33"/>
      <c r="AR469" s="164" t="s">
        <v>158</v>
      </c>
      <c r="AT469" s="164" t="s">
        <v>153</v>
      </c>
      <c r="AU469" s="164" t="s">
        <v>158</v>
      </c>
      <c r="AY469" s="18" t="s">
        <v>150</v>
      </c>
      <c r="BE469" s="165">
        <f>IF(N469="základní",J469,0)</f>
        <v>0</v>
      </c>
      <c r="BF469" s="165">
        <f>IF(N469="snížená",J469,0)</f>
        <v>0</v>
      </c>
      <c r="BG469" s="165">
        <f>IF(N469="zákl. přenesená",J469,0)</f>
        <v>0</v>
      </c>
      <c r="BH469" s="165">
        <f>IF(N469="sníž. přenesená",J469,0)</f>
        <v>0</v>
      </c>
      <c r="BI469" s="165">
        <f>IF(N469="nulová",J469,0)</f>
        <v>0</v>
      </c>
      <c r="BJ469" s="18" t="s">
        <v>80</v>
      </c>
      <c r="BK469" s="165">
        <f>ROUND(I469*H469,2)</f>
        <v>0</v>
      </c>
      <c r="BL469" s="18" t="s">
        <v>158</v>
      </c>
      <c r="BM469" s="164" t="s">
        <v>1926</v>
      </c>
    </row>
    <row r="470" spans="1:65" s="2" customFormat="1" ht="19.5">
      <c r="A470" s="33"/>
      <c r="B470" s="34"/>
      <c r="C470" s="33"/>
      <c r="D470" s="166" t="s">
        <v>1231</v>
      </c>
      <c r="E470" s="33"/>
      <c r="F470" s="167" t="s">
        <v>1860</v>
      </c>
      <c r="G470" s="33"/>
      <c r="H470" s="33"/>
      <c r="I470" s="92"/>
      <c r="J470" s="33"/>
      <c r="K470" s="33"/>
      <c r="L470" s="34"/>
      <c r="M470" s="168"/>
      <c r="N470" s="169"/>
      <c r="O470" s="54"/>
      <c r="P470" s="54"/>
      <c r="Q470" s="54"/>
      <c r="R470" s="54"/>
      <c r="S470" s="54"/>
      <c r="T470" s="55"/>
      <c r="U470" s="33"/>
      <c r="V470" s="33"/>
      <c r="W470" s="33"/>
      <c r="X470" s="33"/>
      <c r="Y470" s="33"/>
      <c r="Z470" s="33"/>
      <c r="AA470" s="33"/>
      <c r="AB470" s="33"/>
      <c r="AC470" s="33"/>
      <c r="AD470" s="33"/>
      <c r="AE470" s="33"/>
      <c r="AT470" s="18" t="s">
        <v>1231</v>
      </c>
      <c r="AU470" s="18" t="s">
        <v>158</v>
      </c>
    </row>
    <row r="471" spans="1:65" s="2" customFormat="1" ht="16.5" customHeight="1">
      <c r="A471" s="33"/>
      <c r="B471" s="152"/>
      <c r="C471" s="153" t="s">
        <v>1927</v>
      </c>
      <c r="D471" s="153" t="s">
        <v>153</v>
      </c>
      <c r="E471" s="154" t="s">
        <v>1928</v>
      </c>
      <c r="F471" s="155" t="s">
        <v>1929</v>
      </c>
      <c r="G471" s="156" t="s">
        <v>1212</v>
      </c>
      <c r="H471" s="157">
        <v>1</v>
      </c>
      <c r="I471" s="158"/>
      <c r="J471" s="159">
        <f>ROUND(I471*H471,2)</f>
        <v>0</v>
      </c>
      <c r="K471" s="155" t="s">
        <v>3</v>
      </c>
      <c r="L471" s="34"/>
      <c r="M471" s="160" t="s">
        <v>3</v>
      </c>
      <c r="N471" s="161" t="s">
        <v>43</v>
      </c>
      <c r="O471" s="54"/>
      <c r="P471" s="162">
        <f>O471*H471</f>
        <v>0</v>
      </c>
      <c r="Q471" s="162">
        <v>0</v>
      </c>
      <c r="R471" s="162">
        <f>Q471*H471</f>
        <v>0</v>
      </c>
      <c r="S471" s="162">
        <v>0</v>
      </c>
      <c r="T471" s="163">
        <f>S471*H471</f>
        <v>0</v>
      </c>
      <c r="U471" s="33"/>
      <c r="V471" s="33"/>
      <c r="W471" s="33"/>
      <c r="X471" s="33"/>
      <c r="Y471" s="33"/>
      <c r="Z471" s="33"/>
      <c r="AA471" s="33"/>
      <c r="AB471" s="33"/>
      <c r="AC471" s="33"/>
      <c r="AD471" s="33"/>
      <c r="AE471" s="33"/>
      <c r="AR471" s="164" t="s">
        <v>158</v>
      </c>
      <c r="AT471" s="164" t="s">
        <v>153</v>
      </c>
      <c r="AU471" s="164" t="s">
        <v>158</v>
      </c>
      <c r="AY471" s="18" t="s">
        <v>150</v>
      </c>
      <c r="BE471" s="165">
        <f>IF(N471="základní",J471,0)</f>
        <v>0</v>
      </c>
      <c r="BF471" s="165">
        <f>IF(N471="snížená",J471,0)</f>
        <v>0</v>
      </c>
      <c r="BG471" s="165">
        <f>IF(N471="zákl. přenesená",J471,0)</f>
        <v>0</v>
      </c>
      <c r="BH471" s="165">
        <f>IF(N471="sníž. přenesená",J471,0)</f>
        <v>0</v>
      </c>
      <c r="BI471" s="165">
        <f>IF(N471="nulová",J471,0)</f>
        <v>0</v>
      </c>
      <c r="BJ471" s="18" t="s">
        <v>80</v>
      </c>
      <c r="BK471" s="165">
        <f>ROUND(I471*H471,2)</f>
        <v>0</v>
      </c>
      <c r="BL471" s="18" t="s">
        <v>158</v>
      </c>
      <c r="BM471" s="164" t="s">
        <v>1930</v>
      </c>
    </row>
    <row r="472" spans="1:65" s="2" customFormat="1" ht="19.5">
      <c r="A472" s="33"/>
      <c r="B472" s="34"/>
      <c r="C472" s="33"/>
      <c r="D472" s="166" t="s">
        <v>1231</v>
      </c>
      <c r="E472" s="33"/>
      <c r="F472" s="167" t="s">
        <v>1860</v>
      </c>
      <c r="G472" s="33"/>
      <c r="H472" s="33"/>
      <c r="I472" s="92"/>
      <c r="J472" s="33"/>
      <c r="K472" s="33"/>
      <c r="L472" s="34"/>
      <c r="M472" s="168"/>
      <c r="N472" s="169"/>
      <c r="O472" s="54"/>
      <c r="P472" s="54"/>
      <c r="Q472" s="54"/>
      <c r="R472" s="54"/>
      <c r="S472" s="54"/>
      <c r="T472" s="55"/>
      <c r="U472" s="33"/>
      <c r="V472" s="33"/>
      <c r="W472" s="33"/>
      <c r="X472" s="33"/>
      <c r="Y472" s="33"/>
      <c r="Z472" s="33"/>
      <c r="AA472" s="33"/>
      <c r="AB472" s="33"/>
      <c r="AC472" s="33"/>
      <c r="AD472" s="33"/>
      <c r="AE472" s="33"/>
      <c r="AT472" s="18" t="s">
        <v>1231</v>
      </c>
      <c r="AU472" s="18" t="s">
        <v>158</v>
      </c>
    </row>
    <row r="473" spans="1:65" s="2" customFormat="1" ht="16.5" customHeight="1">
      <c r="A473" s="33"/>
      <c r="B473" s="152"/>
      <c r="C473" s="153" t="s">
        <v>1627</v>
      </c>
      <c r="D473" s="153" t="s">
        <v>153</v>
      </c>
      <c r="E473" s="154" t="s">
        <v>1931</v>
      </c>
      <c r="F473" s="155" t="s">
        <v>1932</v>
      </c>
      <c r="G473" s="156" t="s">
        <v>1212</v>
      </c>
      <c r="H473" s="157">
        <v>1</v>
      </c>
      <c r="I473" s="158"/>
      <c r="J473" s="159">
        <f>ROUND(I473*H473,2)</f>
        <v>0</v>
      </c>
      <c r="K473" s="155" t="s">
        <v>3</v>
      </c>
      <c r="L473" s="34"/>
      <c r="M473" s="160" t="s">
        <v>3</v>
      </c>
      <c r="N473" s="161" t="s">
        <v>43</v>
      </c>
      <c r="O473" s="54"/>
      <c r="P473" s="162">
        <f>O473*H473</f>
        <v>0</v>
      </c>
      <c r="Q473" s="162">
        <v>0</v>
      </c>
      <c r="R473" s="162">
        <f>Q473*H473</f>
        <v>0</v>
      </c>
      <c r="S473" s="162">
        <v>0</v>
      </c>
      <c r="T473" s="163">
        <f>S473*H473</f>
        <v>0</v>
      </c>
      <c r="U473" s="33"/>
      <c r="V473" s="33"/>
      <c r="W473" s="33"/>
      <c r="X473" s="33"/>
      <c r="Y473" s="33"/>
      <c r="Z473" s="33"/>
      <c r="AA473" s="33"/>
      <c r="AB473" s="33"/>
      <c r="AC473" s="33"/>
      <c r="AD473" s="33"/>
      <c r="AE473" s="33"/>
      <c r="AR473" s="164" t="s">
        <v>158</v>
      </c>
      <c r="AT473" s="164" t="s">
        <v>153</v>
      </c>
      <c r="AU473" s="164" t="s">
        <v>158</v>
      </c>
      <c r="AY473" s="18" t="s">
        <v>150</v>
      </c>
      <c r="BE473" s="165">
        <f>IF(N473="základní",J473,0)</f>
        <v>0</v>
      </c>
      <c r="BF473" s="165">
        <f>IF(N473="snížená",J473,0)</f>
        <v>0</v>
      </c>
      <c r="BG473" s="165">
        <f>IF(N473="zákl. přenesená",J473,0)</f>
        <v>0</v>
      </c>
      <c r="BH473" s="165">
        <f>IF(N473="sníž. přenesená",J473,0)</f>
        <v>0</v>
      </c>
      <c r="BI473" s="165">
        <f>IF(N473="nulová",J473,0)</f>
        <v>0</v>
      </c>
      <c r="BJ473" s="18" t="s">
        <v>80</v>
      </c>
      <c r="BK473" s="165">
        <f>ROUND(I473*H473,2)</f>
        <v>0</v>
      </c>
      <c r="BL473" s="18" t="s">
        <v>158</v>
      </c>
      <c r="BM473" s="164" t="s">
        <v>1933</v>
      </c>
    </row>
    <row r="474" spans="1:65" s="2" customFormat="1" ht="19.5">
      <c r="A474" s="33"/>
      <c r="B474" s="34"/>
      <c r="C474" s="33"/>
      <c r="D474" s="166" t="s">
        <v>1231</v>
      </c>
      <c r="E474" s="33"/>
      <c r="F474" s="167" t="s">
        <v>1860</v>
      </c>
      <c r="G474" s="33"/>
      <c r="H474" s="33"/>
      <c r="I474" s="92"/>
      <c r="J474" s="33"/>
      <c r="K474" s="33"/>
      <c r="L474" s="34"/>
      <c r="M474" s="168"/>
      <c r="N474" s="169"/>
      <c r="O474" s="54"/>
      <c r="P474" s="54"/>
      <c r="Q474" s="54"/>
      <c r="R474" s="54"/>
      <c r="S474" s="54"/>
      <c r="T474" s="55"/>
      <c r="U474" s="33"/>
      <c r="V474" s="33"/>
      <c r="W474" s="33"/>
      <c r="X474" s="33"/>
      <c r="Y474" s="33"/>
      <c r="Z474" s="33"/>
      <c r="AA474" s="33"/>
      <c r="AB474" s="33"/>
      <c r="AC474" s="33"/>
      <c r="AD474" s="33"/>
      <c r="AE474" s="33"/>
      <c r="AT474" s="18" t="s">
        <v>1231</v>
      </c>
      <c r="AU474" s="18" t="s">
        <v>158</v>
      </c>
    </row>
    <row r="475" spans="1:65" s="2" customFormat="1" ht="16.5" customHeight="1">
      <c r="A475" s="33"/>
      <c r="B475" s="152"/>
      <c r="C475" s="153" t="s">
        <v>1934</v>
      </c>
      <c r="D475" s="153" t="s">
        <v>153</v>
      </c>
      <c r="E475" s="154" t="s">
        <v>1935</v>
      </c>
      <c r="F475" s="155" t="s">
        <v>1936</v>
      </c>
      <c r="G475" s="156" t="s">
        <v>1212</v>
      </c>
      <c r="H475" s="157">
        <v>12</v>
      </c>
      <c r="I475" s="158"/>
      <c r="J475" s="159">
        <f>ROUND(I475*H475,2)</f>
        <v>0</v>
      </c>
      <c r="K475" s="155" t="s">
        <v>3</v>
      </c>
      <c r="L475" s="34"/>
      <c r="M475" s="160" t="s">
        <v>3</v>
      </c>
      <c r="N475" s="161" t="s">
        <v>43</v>
      </c>
      <c r="O475" s="54"/>
      <c r="P475" s="162">
        <f>O475*H475</f>
        <v>0</v>
      </c>
      <c r="Q475" s="162">
        <v>0</v>
      </c>
      <c r="R475" s="162">
        <f>Q475*H475</f>
        <v>0</v>
      </c>
      <c r="S475" s="162">
        <v>0</v>
      </c>
      <c r="T475" s="163">
        <f>S475*H475</f>
        <v>0</v>
      </c>
      <c r="U475" s="33"/>
      <c r="V475" s="33"/>
      <c r="W475" s="33"/>
      <c r="X475" s="33"/>
      <c r="Y475" s="33"/>
      <c r="Z475" s="33"/>
      <c r="AA475" s="33"/>
      <c r="AB475" s="33"/>
      <c r="AC475" s="33"/>
      <c r="AD475" s="33"/>
      <c r="AE475" s="33"/>
      <c r="AR475" s="164" t="s">
        <v>158</v>
      </c>
      <c r="AT475" s="164" t="s">
        <v>153</v>
      </c>
      <c r="AU475" s="164" t="s">
        <v>158</v>
      </c>
      <c r="AY475" s="18" t="s">
        <v>150</v>
      </c>
      <c r="BE475" s="165">
        <f>IF(N475="základní",J475,0)</f>
        <v>0</v>
      </c>
      <c r="BF475" s="165">
        <f>IF(N475="snížená",J475,0)</f>
        <v>0</v>
      </c>
      <c r="BG475" s="165">
        <f>IF(N475="zákl. přenesená",J475,0)</f>
        <v>0</v>
      </c>
      <c r="BH475" s="165">
        <f>IF(N475="sníž. přenesená",J475,0)</f>
        <v>0</v>
      </c>
      <c r="BI475" s="165">
        <f>IF(N475="nulová",J475,0)</f>
        <v>0</v>
      </c>
      <c r="BJ475" s="18" t="s">
        <v>80</v>
      </c>
      <c r="BK475" s="165">
        <f>ROUND(I475*H475,2)</f>
        <v>0</v>
      </c>
      <c r="BL475" s="18" t="s">
        <v>158</v>
      </c>
      <c r="BM475" s="164" t="s">
        <v>1937</v>
      </c>
    </row>
    <row r="476" spans="1:65" s="2" customFormat="1" ht="19.5">
      <c r="A476" s="33"/>
      <c r="B476" s="34"/>
      <c r="C476" s="33"/>
      <c r="D476" s="166" t="s">
        <v>1231</v>
      </c>
      <c r="E476" s="33"/>
      <c r="F476" s="167" t="s">
        <v>1860</v>
      </c>
      <c r="G476" s="33"/>
      <c r="H476" s="33"/>
      <c r="I476" s="92"/>
      <c r="J476" s="33"/>
      <c r="K476" s="33"/>
      <c r="L476" s="34"/>
      <c r="M476" s="168"/>
      <c r="N476" s="169"/>
      <c r="O476" s="54"/>
      <c r="P476" s="54"/>
      <c r="Q476" s="54"/>
      <c r="R476" s="54"/>
      <c r="S476" s="54"/>
      <c r="T476" s="55"/>
      <c r="U476" s="33"/>
      <c r="V476" s="33"/>
      <c r="W476" s="33"/>
      <c r="X476" s="33"/>
      <c r="Y476" s="33"/>
      <c r="Z476" s="33"/>
      <c r="AA476" s="33"/>
      <c r="AB476" s="33"/>
      <c r="AC476" s="33"/>
      <c r="AD476" s="33"/>
      <c r="AE476" s="33"/>
      <c r="AT476" s="18" t="s">
        <v>1231</v>
      </c>
      <c r="AU476" s="18" t="s">
        <v>158</v>
      </c>
    </row>
    <row r="477" spans="1:65" s="2" customFormat="1" ht="16.5" customHeight="1">
      <c r="A477" s="33"/>
      <c r="B477" s="152"/>
      <c r="C477" s="153" t="s">
        <v>1630</v>
      </c>
      <c r="D477" s="153" t="s">
        <v>153</v>
      </c>
      <c r="E477" s="154" t="s">
        <v>1938</v>
      </c>
      <c r="F477" s="155" t="s">
        <v>1939</v>
      </c>
      <c r="G477" s="156" t="s">
        <v>1212</v>
      </c>
      <c r="H477" s="157">
        <v>22</v>
      </c>
      <c r="I477" s="158"/>
      <c r="J477" s="159">
        <f>ROUND(I477*H477,2)</f>
        <v>0</v>
      </c>
      <c r="K477" s="155" t="s">
        <v>3</v>
      </c>
      <c r="L477" s="34"/>
      <c r="M477" s="160" t="s">
        <v>3</v>
      </c>
      <c r="N477" s="161" t="s">
        <v>43</v>
      </c>
      <c r="O477" s="54"/>
      <c r="P477" s="162">
        <f>O477*H477</f>
        <v>0</v>
      </c>
      <c r="Q477" s="162">
        <v>0</v>
      </c>
      <c r="R477" s="162">
        <f>Q477*H477</f>
        <v>0</v>
      </c>
      <c r="S477" s="162">
        <v>0</v>
      </c>
      <c r="T477" s="163">
        <f>S477*H477</f>
        <v>0</v>
      </c>
      <c r="U477" s="33"/>
      <c r="V477" s="33"/>
      <c r="W477" s="33"/>
      <c r="X477" s="33"/>
      <c r="Y477" s="33"/>
      <c r="Z477" s="33"/>
      <c r="AA477" s="33"/>
      <c r="AB477" s="33"/>
      <c r="AC477" s="33"/>
      <c r="AD477" s="33"/>
      <c r="AE477" s="33"/>
      <c r="AR477" s="164" t="s">
        <v>158</v>
      </c>
      <c r="AT477" s="164" t="s">
        <v>153</v>
      </c>
      <c r="AU477" s="164" t="s">
        <v>158</v>
      </c>
      <c r="AY477" s="18" t="s">
        <v>150</v>
      </c>
      <c r="BE477" s="165">
        <f>IF(N477="základní",J477,0)</f>
        <v>0</v>
      </c>
      <c r="BF477" s="165">
        <f>IF(N477="snížená",J477,0)</f>
        <v>0</v>
      </c>
      <c r="BG477" s="165">
        <f>IF(N477="zákl. přenesená",J477,0)</f>
        <v>0</v>
      </c>
      <c r="BH477" s="165">
        <f>IF(N477="sníž. přenesená",J477,0)</f>
        <v>0</v>
      </c>
      <c r="BI477" s="165">
        <f>IF(N477="nulová",J477,0)</f>
        <v>0</v>
      </c>
      <c r="BJ477" s="18" t="s">
        <v>80</v>
      </c>
      <c r="BK477" s="165">
        <f>ROUND(I477*H477,2)</f>
        <v>0</v>
      </c>
      <c r="BL477" s="18" t="s">
        <v>158</v>
      </c>
      <c r="BM477" s="164" t="s">
        <v>1940</v>
      </c>
    </row>
    <row r="478" spans="1:65" s="2" customFormat="1" ht="19.5">
      <c r="A478" s="33"/>
      <c r="B478" s="34"/>
      <c r="C478" s="33"/>
      <c r="D478" s="166" t="s">
        <v>1231</v>
      </c>
      <c r="E478" s="33"/>
      <c r="F478" s="167" t="s">
        <v>1860</v>
      </c>
      <c r="G478" s="33"/>
      <c r="H478" s="33"/>
      <c r="I478" s="92"/>
      <c r="J478" s="33"/>
      <c r="K478" s="33"/>
      <c r="L478" s="34"/>
      <c r="M478" s="168"/>
      <c r="N478" s="169"/>
      <c r="O478" s="54"/>
      <c r="P478" s="54"/>
      <c r="Q478" s="54"/>
      <c r="R478" s="54"/>
      <c r="S478" s="54"/>
      <c r="T478" s="55"/>
      <c r="U478" s="33"/>
      <c r="V478" s="33"/>
      <c r="W478" s="33"/>
      <c r="X478" s="33"/>
      <c r="Y478" s="33"/>
      <c r="Z478" s="33"/>
      <c r="AA478" s="33"/>
      <c r="AB478" s="33"/>
      <c r="AC478" s="33"/>
      <c r="AD478" s="33"/>
      <c r="AE478" s="33"/>
      <c r="AT478" s="18" t="s">
        <v>1231</v>
      </c>
      <c r="AU478" s="18" t="s">
        <v>158</v>
      </c>
    </row>
    <row r="479" spans="1:65" s="2" customFormat="1" ht="16.5" customHeight="1">
      <c r="A479" s="33"/>
      <c r="B479" s="152"/>
      <c r="C479" s="153" t="s">
        <v>1941</v>
      </c>
      <c r="D479" s="153" t="s">
        <v>153</v>
      </c>
      <c r="E479" s="154" t="s">
        <v>1942</v>
      </c>
      <c r="F479" s="155" t="s">
        <v>1943</v>
      </c>
      <c r="G479" s="156" t="s">
        <v>1212</v>
      </c>
      <c r="H479" s="157">
        <v>22</v>
      </c>
      <c r="I479" s="158"/>
      <c r="J479" s="159">
        <f>ROUND(I479*H479,2)</f>
        <v>0</v>
      </c>
      <c r="K479" s="155" t="s">
        <v>3</v>
      </c>
      <c r="L479" s="34"/>
      <c r="M479" s="160" t="s">
        <v>3</v>
      </c>
      <c r="N479" s="161" t="s">
        <v>43</v>
      </c>
      <c r="O479" s="54"/>
      <c r="P479" s="162">
        <f>O479*H479</f>
        <v>0</v>
      </c>
      <c r="Q479" s="162">
        <v>0</v>
      </c>
      <c r="R479" s="162">
        <f>Q479*H479</f>
        <v>0</v>
      </c>
      <c r="S479" s="162">
        <v>0</v>
      </c>
      <c r="T479" s="163">
        <f>S479*H479</f>
        <v>0</v>
      </c>
      <c r="U479" s="33"/>
      <c r="V479" s="33"/>
      <c r="W479" s="33"/>
      <c r="X479" s="33"/>
      <c r="Y479" s="33"/>
      <c r="Z479" s="33"/>
      <c r="AA479" s="33"/>
      <c r="AB479" s="33"/>
      <c r="AC479" s="33"/>
      <c r="AD479" s="33"/>
      <c r="AE479" s="33"/>
      <c r="AR479" s="164" t="s">
        <v>158</v>
      </c>
      <c r="AT479" s="164" t="s">
        <v>153</v>
      </c>
      <c r="AU479" s="164" t="s">
        <v>158</v>
      </c>
      <c r="AY479" s="18" t="s">
        <v>150</v>
      </c>
      <c r="BE479" s="165">
        <f>IF(N479="základní",J479,0)</f>
        <v>0</v>
      </c>
      <c r="BF479" s="165">
        <f>IF(N479="snížená",J479,0)</f>
        <v>0</v>
      </c>
      <c r="BG479" s="165">
        <f>IF(N479="zákl. přenesená",J479,0)</f>
        <v>0</v>
      </c>
      <c r="BH479" s="165">
        <f>IF(N479="sníž. přenesená",J479,0)</f>
        <v>0</v>
      </c>
      <c r="BI479" s="165">
        <f>IF(N479="nulová",J479,0)</f>
        <v>0</v>
      </c>
      <c r="BJ479" s="18" t="s">
        <v>80</v>
      </c>
      <c r="BK479" s="165">
        <f>ROUND(I479*H479,2)</f>
        <v>0</v>
      </c>
      <c r="BL479" s="18" t="s">
        <v>158</v>
      </c>
      <c r="BM479" s="164" t="s">
        <v>1944</v>
      </c>
    </row>
    <row r="480" spans="1:65" s="2" customFormat="1" ht="19.5">
      <c r="A480" s="33"/>
      <c r="B480" s="34"/>
      <c r="C480" s="33"/>
      <c r="D480" s="166" t="s">
        <v>1231</v>
      </c>
      <c r="E480" s="33"/>
      <c r="F480" s="167" t="s">
        <v>1860</v>
      </c>
      <c r="G480" s="33"/>
      <c r="H480" s="33"/>
      <c r="I480" s="92"/>
      <c r="J480" s="33"/>
      <c r="K480" s="33"/>
      <c r="L480" s="34"/>
      <c r="M480" s="168"/>
      <c r="N480" s="169"/>
      <c r="O480" s="54"/>
      <c r="P480" s="54"/>
      <c r="Q480" s="54"/>
      <c r="R480" s="54"/>
      <c r="S480" s="54"/>
      <c r="T480" s="55"/>
      <c r="U480" s="33"/>
      <c r="V480" s="33"/>
      <c r="W480" s="33"/>
      <c r="X480" s="33"/>
      <c r="Y480" s="33"/>
      <c r="Z480" s="33"/>
      <c r="AA480" s="33"/>
      <c r="AB480" s="33"/>
      <c r="AC480" s="33"/>
      <c r="AD480" s="33"/>
      <c r="AE480" s="33"/>
      <c r="AT480" s="18" t="s">
        <v>1231</v>
      </c>
      <c r="AU480" s="18" t="s">
        <v>158</v>
      </c>
    </row>
    <row r="481" spans="1:65" s="2" customFormat="1" ht="16.5" customHeight="1">
      <c r="A481" s="33"/>
      <c r="B481" s="152"/>
      <c r="C481" s="153" t="s">
        <v>1633</v>
      </c>
      <c r="D481" s="153" t="s">
        <v>153</v>
      </c>
      <c r="E481" s="154" t="s">
        <v>1945</v>
      </c>
      <c r="F481" s="155" t="s">
        <v>1946</v>
      </c>
      <c r="G481" s="156" t="s">
        <v>1212</v>
      </c>
      <c r="H481" s="157">
        <v>22</v>
      </c>
      <c r="I481" s="158"/>
      <c r="J481" s="159">
        <f>ROUND(I481*H481,2)</f>
        <v>0</v>
      </c>
      <c r="K481" s="155" t="s">
        <v>3</v>
      </c>
      <c r="L481" s="34"/>
      <c r="M481" s="160" t="s">
        <v>3</v>
      </c>
      <c r="N481" s="161" t="s">
        <v>43</v>
      </c>
      <c r="O481" s="54"/>
      <c r="P481" s="162">
        <f>O481*H481</f>
        <v>0</v>
      </c>
      <c r="Q481" s="162">
        <v>0</v>
      </c>
      <c r="R481" s="162">
        <f>Q481*H481</f>
        <v>0</v>
      </c>
      <c r="S481" s="162">
        <v>0</v>
      </c>
      <c r="T481" s="163">
        <f>S481*H481</f>
        <v>0</v>
      </c>
      <c r="U481" s="33"/>
      <c r="V481" s="33"/>
      <c r="W481" s="33"/>
      <c r="X481" s="33"/>
      <c r="Y481" s="33"/>
      <c r="Z481" s="33"/>
      <c r="AA481" s="33"/>
      <c r="AB481" s="33"/>
      <c r="AC481" s="33"/>
      <c r="AD481" s="33"/>
      <c r="AE481" s="33"/>
      <c r="AR481" s="164" t="s">
        <v>158</v>
      </c>
      <c r="AT481" s="164" t="s">
        <v>153</v>
      </c>
      <c r="AU481" s="164" t="s">
        <v>158</v>
      </c>
      <c r="AY481" s="18" t="s">
        <v>150</v>
      </c>
      <c r="BE481" s="165">
        <f>IF(N481="základní",J481,0)</f>
        <v>0</v>
      </c>
      <c r="BF481" s="165">
        <f>IF(N481="snížená",J481,0)</f>
        <v>0</v>
      </c>
      <c r="BG481" s="165">
        <f>IF(N481="zákl. přenesená",J481,0)</f>
        <v>0</v>
      </c>
      <c r="BH481" s="165">
        <f>IF(N481="sníž. přenesená",J481,0)</f>
        <v>0</v>
      </c>
      <c r="BI481" s="165">
        <f>IF(N481="nulová",J481,0)</f>
        <v>0</v>
      </c>
      <c r="BJ481" s="18" t="s">
        <v>80</v>
      </c>
      <c r="BK481" s="165">
        <f>ROUND(I481*H481,2)</f>
        <v>0</v>
      </c>
      <c r="BL481" s="18" t="s">
        <v>158</v>
      </c>
      <c r="BM481" s="164" t="s">
        <v>1947</v>
      </c>
    </row>
    <row r="482" spans="1:65" s="2" customFormat="1" ht="19.5">
      <c r="A482" s="33"/>
      <c r="B482" s="34"/>
      <c r="C482" s="33"/>
      <c r="D482" s="166" t="s">
        <v>1231</v>
      </c>
      <c r="E482" s="33"/>
      <c r="F482" s="167" t="s">
        <v>1860</v>
      </c>
      <c r="G482" s="33"/>
      <c r="H482" s="33"/>
      <c r="I482" s="92"/>
      <c r="J482" s="33"/>
      <c r="K482" s="33"/>
      <c r="L482" s="34"/>
      <c r="M482" s="168"/>
      <c r="N482" s="169"/>
      <c r="O482" s="54"/>
      <c r="P482" s="54"/>
      <c r="Q482" s="54"/>
      <c r="R482" s="54"/>
      <c r="S482" s="54"/>
      <c r="T482" s="55"/>
      <c r="U482" s="33"/>
      <c r="V482" s="33"/>
      <c r="W482" s="33"/>
      <c r="X482" s="33"/>
      <c r="Y482" s="33"/>
      <c r="Z482" s="33"/>
      <c r="AA482" s="33"/>
      <c r="AB482" s="33"/>
      <c r="AC482" s="33"/>
      <c r="AD482" s="33"/>
      <c r="AE482" s="33"/>
      <c r="AT482" s="18" t="s">
        <v>1231</v>
      </c>
      <c r="AU482" s="18" t="s">
        <v>158</v>
      </c>
    </row>
    <row r="483" spans="1:65" s="2" customFormat="1" ht="16.5" customHeight="1">
      <c r="A483" s="33"/>
      <c r="B483" s="152"/>
      <c r="C483" s="153" t="s">
        <v>1948</v>
      </c>
      <c r="D483" s="153" t="s">
        <v>153</v>
      </c>
      <c r="E483" s="154" t="s">
        <v>1949</v>
      </c>
      <c r="F483" s="155" t="s">
        <v>1950</v>
      </c>
      <c r="G483" s="156" t="s">
        <v>1212</v>
      </c>
      <c r="H483" s="157">
        <v>4</v>
      </c>
      <c r="I483" s="158"/>
      <c r="J483" s="159">
        <f>ROUND(I483*H483,2)</f>
        <v>0</v>
      </c>
      <c r="K483" s="155" t="s">
        <v>3</v>
      </c>
      <c r="L483" s="34"/>
      <c r="M483" s="160" t="s">
        <v>3</v>
      </c>
      <c r="N483" s="161" t="s">
        <v>43</v>
      </c>
      <c r="O483" s="54"/>
      <c r="P483" s="162">
        <f>O483*H483</f>
        <v>0</v>
      </c>
      <c r="Q483" s="162">
        <v>0</v>
      </c>
      <c r="R483" s="162">
        <f>Q483*H483</f>
        <v>0</v>
      </c>
      <c r="S483" s="162">
        <v>0</v>
      </c>
      <c r="T483" s="163">
        <f>S483*H483</f>
        <v>0</v>
      </c>
      <c r="U483" s="33"/>
      <c r="V483" s="33"/>
      <c r="W483" s="33"/>
      <c r="X483" s="33"/>
      <c r="Y483" s="33"/>
      <c r="Z483" s="33"/>
      <c r="AA483" s="33"/>
      <c r="AB483" s="33"/>
      <c r="AC483" s="33"/>
      <c r="AD483" s="33"/>
      <c r="AE483" s="33"/>
      <c r="AR483" s="164" t="s">
        <v>158</v>
      </c>
      <c r="AT483" s="164" t="s">
        <v>153</v>
      </c>
      <c r="AU483" s="164" t="s">
        <v>158</v>
      </c>
      <c r="AY483" s="18" t="s">
        <v>150</v>
      </c>
      <c r="BE483" s="165">
        <f>IF(N483="základní",J483,0)</f>
        <v>0</v>
      </c>
      <c r="BF483" s="165">
        <f>IF(N483="snížená",J483,0)</f>
        <v>0</v>
      </c>
      <c r="BG483" s="165">
        <f>IF(N483="zákl. přenesená",J483,0)</f>
        <v>0</v>
      </c>
      <c r="BH483" s="165">
        <f>IF(N483="sníž. přenesená",J483,0)</f>
        <v>0</v>
      </c>
      <c r="BI483" s="165">
        <f>IF(N483="nulová",J483,0)</f>
        <v>0</v>
      </c>
      <c r="BJ483" s="18" t="s">
        <v>80</v>
      </c>
      <c r="BK483" s="165">
        <f>ROUND(I483*H483,2)</f>
        <v>0</v>
      </c>
      <c r="BL483" s="18" t="s">
        <v>158</v>
      </c>
      <c r="BM483" s="164" t="s">
        <v>1951</v>
      </c>
    </row>
    <row r="484" spans="1:65" s="2" customFormat="1" ht="19.5">
      <c r="A484" s="33"/>
      <c r="B484" s="34"/>
      <c r="C484" s="33"/>
      <c r="D484" s="166" t="s">
        <v>1231</v>
      </c>
      <c r="E484" s="33"/>
      <c r="F484" s="167" t="s">
        <v>1860</v>
      </c>
      <c r="G484" s="33"/>
      <c r="H484" s="33"/>
      <c r="I484" s="92"/>
      <c r="J484" s="33"/>
      <c r="K484" s="33"/>
      <c r="L484" s="34"/>
      <c r="M484" s="168"/>
      <c r="N484" s="169"/>
      <c r="O484" s="54"/>
      <c r="P484" s="54"/>
      <c r="Q484" s="54"/>
      <c r="R484" s="54"/>
      <c r="S484" s="54"/>
      <c r="T484" s="55"/>
      <c r="U484" s="33"/>
      <c r="V484" s="33"/>
      <c r="W484" s="33"/>
      <c r="X484" s="33"/>
      <c r="Y484" s="33"/>
      <c r="Z484" s="33"/>
      <c r="AA484" s="33"/>
      <c r="AB484" s="33"/>
      <c r="AC484" s="33"/>
      <c r="AD484" s="33"/>
      <c r="AE484" s="33"/>
      <c r="AT484" s="18" t="s">
        <v>1231</v>
      </c>
      <c r="AU484" s="18" t="s">
        <v>158</v>
      </c>
    </row>
    <row r="485" spans="1:65" s="2" customFormat="1" ht="16.5" customHeight="1">
      <c r="A485" s="33"/>
      <c r="B485" s="152"/>
      <c r="C485" s="153" t="s">
        <v>1636</v>
      </c>
      <c r="D485" s="153" t="s">
        <v>153</v>
      </c>
      <c r="E485" s="154" t="s">
        <v>1952</v>
      </c>
      <c r="F485" s="155" t="s">
        <v>1953</v>
      </c>
      <c r="G485" s="156" t="s">
        <v>1212</v>
      </c>
      <c r="H485" s="157">
        <v>3</v>
      </c>
      <c r="I485" s="158"/>
      <c r="J485" s="159">
        <f>ROUND(I485*H485,2)</f>
        <v>0</v>
      </c>
      <c r="K485" s="155" t="s">
        <v>3</v>
      </c>
      <c r="L485" s="34"/>
      <c r="M485" s="160" t="s">
        <v>3</v>
      </c>
      <c r="N485" s="161" t="s">
        <v>43</v>
      </c>
      <c r="O485" s="54"/>
      <c r="P485" s="162">
        <f>O485*H485</f>
        <v>0</v>
      </c>
      <c r="Q485" s="162">
        <v>0</v>
      </c>
      <c r="R485" s="162">
        <f>Q485*H485</f>
        <v>0</v>
      </c>
      <c r="S485" s="162">
        <v>0</v>
      </c>
      <c r="T485" s="163">
        <f>S485*H485</f>
        <v>0</v>
      </c>
      <c r="U485" s="33"/>
      <c r="V485" s="33"/>
      <c r="W485" s="33"/>
      <c r="X485" s="33"/>
      <c r="Y485" s="33"/>
      <c r="Z485" s="33"/>
      <c r="AA485" s="33"/>
      <c r="AB485" s="33"/>
      <c r="AC485" s="33"/>
      <c r="AD485" s="33"/>
      <c r="AE485" s="33"/>
      <c r="AR485" s="164" t="s">
        <v>158</v>
      </c>
      <c r="AT485" s="164" t="s">
        <v>153</v>
      </c>
      <c r="AU485" s="164" t="s">
        <v>158</v>
      </c>
      <c r="AY485" s="18" t="s">
        <v>150</v>
      </c>
      <c r="BE485" s="165">
        <f>IF(N485="základní",J485,0)</f>
        <v>0</v>
      </c>
      <c r="BF485" s="165">
        <f>IF(N485="snížená",J485,0)</f>
        <v>0</v>
      </c>
      <c r="BG485" s="165">
        <f>IF(N485="zákl. přenesená",J485,0)</f>
        <v>0</v>
      </c>
      <c r="BH485" s="165">
        <f>IF(N485="sníž. přenesená",J485,0)</f>
        <v>0</v>
      </c>
      <c r="BI485" s="165">
        <f>IF(N485="nulová",J485,0)</f>
        <v>0</v>
      </c>
      <c r="BJ485" s="18" t="s">
        <v>80</v>
      </c>
      <c r="BK485" s="165">
        <f>ROUND(I485*H485,2)</f>
        <v>0</v>
      </c>
      <c r="BL485" s="18" t="s">
        <v>158</v>
      </c>
      <c r="BM485" s="164" t="s">
        <v>1954</v>
      </c>
    </row>
    <row r="486" spans="1:65" s="2" customFormat="1" ht="19.5">
      <c r="A486" s="33"/>
      <c r="B486" s="34"/>
      <c r="C486" s="33"/>
      <c r="D486" s="166" t="s">
        <v>1231</v>
      </c>
      <c r="E486" s="33"/>
      <c r="F486" s="167" t="s">
        <v>1860</v>
      </c>
      <c r="G486" s="33"/>
      <c r="H486" s="33"/>
      <c r="I486" s="92"/>
      <c r="J486" s="33"/>
      <c r="K486" s="33"/>
      <c r="L486" s="34"/>
      <c r="M486" s="168"/>
      <c r="N486" s="169"/>
      <c r="O486" s="54"/>
      <c r="P486" s="54"/>
      <c r="Q486" s="54"/>
      <c r="R486" s="54"/>
      <c r="S486" s="54"/>
      <c r="T486" s="55"/>
      <c r="U486" s="33"/>
      <c r="V486" s="33"/>
      <c r="W486" s="33"/>
      <c r="X486" s="33"/>
      <c r="Y486" s="33"/>
      <c r="Z486" s="33"/>
      <c r="AA486" s="33"/>
      <c r="AB486" s="33"/>
      <c r="AC486" s="33"/>
      <c r="AD486" s="33"/>
      <c r="AE486" s="33"/>
      <c r="AT486" s="18" t="s">
        <v>1231</v>
      </c>
      <c r="AU486" s="18" t="s">
        <v>158</v>
      </c>
    </row>
    <row r="487" spans="1:65" s="2" customFormat="1" ht="16.5" customHeight="1">
      <c r="A487" s="33"/>
      <c r="B487" s="152"/>
      <c r="C487" s="153" t="s">
        <v>1955</v>
      </c>
      <c r="D487" s="153" t="s">
        <v>153</v>
      </c>
      <c r="E487" s="154" t="s">
        <v>1956</v>
      </c>
      <c r="F487" s="155" t="s">
        <v>1957</v>
      </c>
      <c r="G487" s="156" t="s">
        <v>1212</v>
      </c>
      <c r="H487" s="157">
        <v>2</v>
      </c>
      <c r="I487" s="158"/>
      <c r="J487" s="159">
        <f>ROUND(I487*H487,2)</f>
        <v>0</v>
      </c>
      <c r="K487" s="155" t="s">
        <v>3</v>
      </c>
      <c r="L487" s="34"/>
      <c r="M487" s="160" t="s">
        <v>3</v>
      </c>
      <c r="N487" s="161" t="s">
        <v>43</v>
      </c>
      <c r="O487" s="54"/>
      <c r="P487" s="162">
        <f>O487*H487</f>
        <v>0</v>
      </c>
      <c r="Q487" s="162">
        <v>0</v>
      </c>
      <c r="R487" s="162">
        <f>Q487*H487</f>
        <v>0</v>
      </c>
      <c r="S487" s="162">
        <v>0</v>
      </c>
      <c r="T487" s="163">
        <f>S487*H487</f>
        <v>0</v>
      </c>
      <c r="U487" s="33"/>
      <c r="V487" s="33"/>
      <c r="W487" s="33"/>
      <c r="X487" s="33"/>
      <c r="Y487" s="33"/>
      <c r="Z487" s="33"/>
      <c r="AA487" s="33"/>
      <c r="AB487" s="33"/>
      <c r="AC487" s="33"/>
      <c r="AD487" s="33"/>
      <c r="AE487" s="33"/>
      <c r="AR487" s="164" t="s">
        <v>158</v>
      </c>
      <c r="AT487" s="164" t="s">
        <v>153</v>
      </c>
      <c r="AU487" s="164" t="s">
        <v>158</v>
      </c>
      <c r="AY487" s="18" t="s">
        <v>150</v>
      </c>
      <c r="BE487" s="165">
        <f>IF(N487="základní",J487,0)</f>
        <v>0</v>
      </c>
      <c r="BF487" s="165">
        <f>IF(N487="snížená",J487,0)</f>
        <v>0</v>
      </c>
      <c r="BG487" s="165">
        <f>IF(N487="zákl. přenesená",J487,0)</f>
        <v>0</v>
      </c>
      <c r="BH487" s="165">
        <f>IF(N487="sníž. přenesená",J487,0)</f>
        <v>0</v>
      </c>
      <c r="BI487" s="165">
        <f>IF(N487="nulová",J487,0)</f>
        <v>0</v>
      </c>
      <c r="BJ487" s="18" t="s">
        <v>80</v>
      </c>
      <c r="BK487" s="165">
        <f>ROUND(I487*H487,2)</f>
        <v>0</v>
      </c>
      <c r="BL487" s="18" t="s">
        <v>158</v>
      </c>
      <c r="BM487" s="164" t="s">
        <v>1958</v>
      </c>
    </row>
    <row r="488" spans="1:65" s="2" customFormat="1" ht="19.5">
      <c r="A488" s="33"/>
      <c r="B488" s="34"/>
      <c r="C488" s="33"/>
      <c r="D488" s="166" t="s">
        <v>1231</v>
      </c>
      <c r="E488" s="33"/>
      <c r="F488" s="167" t="s">
        <v>1860</v>
      </c>
      <c r="G488" s="33"/>
      <c r="H488" s="33"/>
      <c r="I488" s="92"/>
      <c r="J488" s="33"/>
      <c r="K488" s="33"/>
      <c r="L488" s="34"/>
      <c r="M488" s="168"/>
      <c r="N488" s="169"/>
      <c r="O488" s="54"/>
      <c r="P488" s="54"/>
      <c r="Q488" s="54"/>
      <c r="R488" s="54"/>
      <c r="S488" s="54"/>
      <c r="T488" s="55"/>
      <c r="U488" s="33"/>
      <c r="V488" s="33"/>
      <c r="W488" s="33"/>
      <c r="X488" s="33"/>
      <c r="Y488" s="33"/>
      <c r="Z488" s="33"/>
      <c r="AA488" s="33"/>
      <c r="AB488" s="33"/>
      <c r="AC488" s="33"/>
      <c r="AD488" s="33"/>
      <c r="AE488" s="33"/>
      <c r="AT488" s="18" t="s">
        <v>1231</v>
      </c>
      <c r="AU488" s="18" t="s">
        <v>158</v>
      </c>
    </row>
    <row r="489" spans="1:65" s="2" customFormat="1" ht="16.5" customHeight="1">
      <c r="A489" s="33"/>
      <c r="B489" s="152"/>
      <c r="C489" s="153" t="s">
        <v>1638</v>
      </c>
      <c r="D489" s="153" t="s">
        <v>153</v>
      </c>
      <c r="E489" s="154" t="s">
        <v>1959</v>
      </c>
      <c r="F489" s="155" t="s">
        <v>1960</v>
      </c>
      <c r="G489" s="156" t="s">
        <v>1212</v>
      </c>
      <c r="H489" s="157">
        <v>1</v>
      </c>
      <c r="I489" s="158"/>
      <c r="J489" s="159">
        <f>ROUND(I489*H489,2)</f>
        <v>0</v>
      </c>
      <c r="K489" s="155" t="s">
        <v>3</v>
      </c>
      <c r="L489" s="34"/>
      <c r="M489" s="160" t="s">
        <v>3</v>
      </c>
      <c r="N489" s="161" t="s">
        <v>43</v>
      </c>
      <c r="O489" s="54"/>
      <c r="P489" s="162">
        <f>O489*H489</f>
        <v>0</v>
      </c>
      <c r="Q489" s="162">
        <v>0</v>
      </c>
      <c r="R489" s="162">
        <f>Q489*H489</f>
        <v>0</v>
      </c>
      <c r="S489" s="162">
        <v>0</v>
      </c>
      <c r="T489" s="163">
        <f>S489*H489</f>
        <v>0</v>
      </c>
      <c r="U489" s="33"/>
      <c r="V489" s="33"/>
      <c r="W489" s="33"/>
      <c r="X489" s="33"/>
      <c r="Y489" s="33"/>
      <c r="Z489" s="33"/>
      <c r="AA489" s="33"/>
      <c r="AB489" s="33"/>
      <c r="AC489" s="33"/>
      <c r="AD489" s="33"/>
      <c r="AE489" s="33"/>
      <c r="AR489" s="164" t="s">
        <v>158</v>
      </c>
      <c r="AT489" s="164" t="s">
        <v>153</v>
      </c>
      <c r="AU489" s="164" t="s">
        <v>158</v>
      </c>
      <c r="AY489" s="18" t="s">
        <v>150</v>
      </c>
      <c r="BE489" s="165">
        <f>IF(N489="základní",J489,0)</f>
        <v>0</v>
      </c>
      <c r="BF489" s="165">
        <f>IF(N489="snížená",J489,0)</f>
        <v>0</v>
      </c>
      <c r="BG489" s="165">
        <f>IF(N489="zákl. přenesená",J489,0)</f>
        <v>0</v>
      </c>
      <c r="BH489" s="165">
        <f>IF(N489="sníž. přenesená",J489,0)</f>
        <v>0</v>
      </c>
      <c r="BI489" s="165">
        <f>IF(N489="nulová",J489,0)</f>
        <v>0</v>
      </c>
      <c r="BJ489" s="18" t="s">
        <v>80</v>
      </c>
      <c r="BK489" s="165">
        <f>ROUND(I489*H489,2)</f>
        <v>0</v>
      </c>
      <c r="BL489" s="18" t="s">
        <v>158</v>
      </c>
      <c r="BM489" s="164" t="s">
        <v>1961</v>
      </c>
    </row>
    <row r="490" spans="1:65" s="2" customFormat="1" ht="19.5">
      <c r="A490" s="33"/>
      <c r="B490" s="34"/>
      <c r="C490" s="33"/>
      <c r="D490" s="166" t="s">
        <v>1231</v>
      </c>
      <c r="E490" s="33"/>
      <c r="F490" s="167" t="s">
        <v>1860</v>
      </c>
      <c r="G490" s="33"/>
      <c r="H490" s="33"/>
      <c r="I490" s="92"/>
      <c r="J490" s="33"/>
      <c r="K490" s="33"/>
      <c r="L490" s="34"/>
      <c r="M490" s="168"/>
      <c r="N490" s="169"/>
      <c r="O490" s="54"/>
      <c r="P490" s="54"/>
      <c r="Q490" s="54"/>
      <c r="R490" s="54"/>
      <c r="S490" s="54"/>
      <c r="T490" s="55"/>
      <c r="U490" s="33"/>
      <c r="V490" s="33"/>
      <c r="W490" s="33"/>
      <c r="X490" s="33"/>
      <c r="Y490" s="33"/>
      <c r="Z490" s="33"/>
      <c r="AA490" s="33"/>
      <c r="AB490" s="33"/>
      <c r="AC490" s="33"/>
      <c r="AD490" s="33"/>
      <c r="AE490" s="33"/>
      <c r="AT490" s="18" t="s">
        <v>1231</v>
      </c>
      <c r="AU490" s="18" t="s">
        <v>158</v>
      </c>
    </row>
    <row r="491" spans="1:65" s="2" customFormat="1" ht="16.5" customHeight="1">
      <c r="A491" s="33"/>
      <c r="B491" s="152"/>
      <c r="C491" s="153" t="s">
        <v>1962</v>
      </c>
      <c r="D491" s="153" t="s">
        <v>153</v>
      </c>
      <c r="E491" s="154" t="s">
        <v>1963</v>
      </c>
      <c r="F491" s="155" t="s">
        <v>1964</v>
      </c>
      <c r="G491" s="156" t="s">
        <v>1212</v>
      </c>
      <c r="H491" s="157">
        <v>90</v>
      </c>
      <c r="I491" s="158"/>
      <c r="J491" s="159">
        <f>ROUND(I491*H491,2)</f>
        <v>0</v>
      </c>
      <c r="K491" s="155" t="s">
        <v>3</v>
      </c>
      <c r="L491" s="34"/>
      <c r="M491" s="160" t="s">
        <v>3</v>
      </c>
      <c r="N491" s="161" t="s">
        <v>43</v>
      </c>
      <c r="O491" s="54"/>
      <c r="P491" s="162">
        <f>O491*H491</f>
        <v>0</v>
      </c>
      <c r="Q491" s="162">
        <v>0</v>
      </c>
      <c r="R491" s="162">
        <f>Q491*H491</f>
        <v>0</v>
      </c>
      <c r="S491" s="162">
        <v>0</v>
      </c>
      <c r="T491" s="163">
        <f>S491*H491</f>
        <v>0</v>
      </c>
      <c r="U491" s="33"/>
      <c r="V491" s="33"/>
      <c r="W491" s="33"/>
      <c r="X491" s="33"/>
      <c r="Y491" s="33"/>
      <c r="Z491" s="33"/>
      <c r="AA491" s="33"/>
      <c r="AB491" s="33"/>
      <c r="AC491" s="33"/>
      <c r="AD491" s="33"/>
      <c r="AE491" s="33"/>
      <c r="AR491" s="164" t="s">
        <v>158</v>
      </c>
      <c r="AT491" s="164" t="s">
        <v>153</v>
      </c>
      <c r="AU491" s="164" t="s">
        <v>158</v>
      </c>
      <c r="AY491" s="18" t="s">
        <v>150</v>
      </c>
      <c r="BE491" s="165">
        <f>IF(N491="základní",J491,0)</f>
        <v>0</v>
      </c>
      <c r="BF491" s="165">
        <f>IF(N491="snížená",J491,0)</f>
        <v>0</v>
      </c>
      <c r="BG491" s="165">
        <f>IF(N491="zákl. přenesená",J491,0)</f>
        <v>0</v>
      </c>
      <c r="BH491" s="165">
        <f>IF(N491="sníž. přenesená",J491,0)</f>
        <v>0</v>
      </c>
      <c r="BI491" s="165">
        <f>IF(N491="nulová",J491,0)</f>
        <v>0</v>
      </c>
      <c r="BJ491" s="18" t="s">
        <v>80</v>
      </c>
      <c r="BK491" s="165">
        <f>ROUND(I491*H491,2)</f>
        <v>0</v>
      </c>
      <c r="BL491" s="18" t="s">
        <v>158</v>
      </c>
      <c r="BM491" s="164" t="s">
        <v>1965</v>
      </c>
    </row>
    <row r="492" spans="1:65" s="2" customFormat="1" ht="19.5">
      <c r="A492" s="33"/>
      <c r="B492" s="34"/>
      <c r="C492" s="33"/>
      <c r="D492" s="166" t="s">
        <v>1231</v>
      </c>
      <c r="E492" s="33"/>
      <c r="F492" s="167" t="s">
        <v>1860</v>
      </c>
      <c r="G492" s="33"/>
      <c r="H492" s="33"/>
      <c r="I492" s="92"/>
      <c r="J492" s="33"/>
      <c r="K492" s="33"/>
      <c r="L492" s="34"/>
      <c r="M492" s="168"/>
      <c r="N492" s="169"/>
      <c r="O492" s="54"/>
      <c r="P492" s="54"/>
      <c r="Q492" s="54"/>
      <c r="R492" s="54"/>
      <c r="S492" s="54"/>
      <c r="T492" s="55"/>
      <c r="U492" s="33"/>
      <c r="V492" s="33"/>
      <c r="W492" s="33"/>
      <c r="X492" s="33"/>
      <c r="Y492" s="33"/>
      <c r="Z492" s="33"/>
      <c r="AA492" s="33"/>
      <c r="AB492" s="33"/>
      <c r="AC492" s="33"/>
      <c r="AD492" s="33"/>
      <c r="AE492" s="33"/>
      <c r="AT492" s="18" t="s">
        <v>1231</v>
      </c>
      <c r="AU492" s="18" t="s">
        <v>158</v>
      </c>
    </row>
    <row r="493" spans="1:65" s="2" customFormat="1" ht="16.5" customHeight="1">
      <c r="A493" s="33"/>
      <c r="B493" s="152"/>
      <c r="C493" s="153" t="s">
        <v>1641</v>
      </c>
      <c r="D493" s="153" t="s">
        <v>153</v>
      </c>
      <c r="E493" s="154" t="s">
        <v>1966</v>
      </c>
      <c r="F493" s="155" t="s">
        <v>1967</v>
      </c>
      <c r="G493" s="156" t="s">
        <v>1212</v>
      </c>
      <c r="H493" s="157">
        <v>45</v>
      </c>
      <c r="I493" s="158"/>
      <c r="J493" s="159">
        <f>ROUND(I493*H493,2)</f>
        <v>0</v>
      </c>
      <c r="K493" s="155" t="s">
        <v>3</v>
      </c>
      <c r="L493" s="34"/>
      <c r="M493" s="160" t="s">
        <v>3</v>
      </c>
      <c r="N493" s="161" t="s">
        <v>43</v>
      </c>
      <c r="O493" s="54"/>
      <c r="P493" s="162">
        <f>O493*H493</f>
        <v>0</v>
      </c>
      <c r="Q493" s="162">
        <v>0</v>
      </c>
      <c r="R493" s="162">
        <f>Q493*H493</f>
        <v>0</v>
      </c>
      <c r="S493" s="162">
        <v>0</v>
      </c>
      <c r="T493" s="163">
        <f>S493*H493</f>
        <v>0</v>
      </c>
      <c r="U493" s="33"/>
      <c r="V493" s="33"/>
      <c r="W493" s="33"/>
      <c r="X493" s="33"/>
      <c r="Y493" s="33"/>
      <c r="Z493" s="33"/>
      <c r="AA493" s="33"/>
      <c r="AB493" s="33"/>
      <c r="AC493" s="33"/>
      <c r="AD493" s="33"/>
      <c r="AE493" s="33"/>
      <c r="AR493" s="164" t="s">
        <v>158</v>
      </c>
      <c r="AT493" s="164" t="s">
        <v>153</v>
      </c>
      <c r="AU493" s="164" t="s">
        <v>158</v>
      </c>
      <c r="AY493" s="18" t="s">
        <v>150</v>
      </c>
      <c r="BE493" s="165">
        <f>IF(N493="základní",J493,0)</f>
        <v>0</v>
      </c>
      <c r="BF493" s="165">
        <f>IF(N493="snížená",J493,0)</f>
        <v>0</v>
      </c>
      <c r="BG493" s="165">
        <f>IF(N493="zákl. přenesená",J493,0)</f>
        <v>0</v>
      </c>
      <c r="BH493" s="165">
        <f>IF(N493="sníž. přenesená",J493,0)</f>
        <v>0</v>
      </c>
      <c r="BI493" s="165">
        <f>IF(N493="nulová",J493,0)</f>
        <v>0</v>
      </c>
      <c r="BJ493" s="18" t="s">
        <v>80</v>
      </c>
      <c r="BK493" s="165">
        <f>ROUND(I493*H493,2)</f>
        <v>0</v>
      </c>
      <c r="BL493" s="18" t="s">
        <v>158</v>
      </c>
      <c r="BM493" s="164" t="s">
        <v>1968</v>
      </c>
    </row>
    <row r="494" spans="1:65" s="2" customFormat="1" ht="19.5">
      <c r="A494" s="33"/>
      <c r="B494" s="34"/>
      <c r="C494" s="33"/>
      <c r="D494" s="166" t="s">
        <v>1231</v>
      </c>
      <c r="E494" s="33"/>
      <c r="F494" s="167" t="s">
        <v>1860</v>
      </c>
      <c r="G494" s="33"/>
      <c r="H494" s="33"/>
      <c r="I494" s="92"/>
      <c r="J494" s="33"/>
      <c r="K494" s="33"/>
      <c r="L494" s="34"/>
      <c r="M494" s="168"/>
      <c r="N494" s="169"/>
      <c r="O494" s="54"/>
      <c r="P494" s="54"/>
      <c r="Q494" s="54"/>
      <c r="R494" s="54"/>
      <c r="S494" s="54"/>
      <c r="T494" s="55"/>
      <c r="U494" s="33"/>
      <c r="V494" s="33"/>
      <c r="W494" s="33"/>
      <c r="X494" s="33"/>
      <c r="Y494" s="33"/>
      <c r="Z494" s="33"/>
      <c r="AA494" s="33"/>
      <c r="AB494" s="33"/>
      <c r="AC494" s="33"/>
      <c r="AD494" s="33"/>
      <c r="AE494" s="33"/>
      <c r="AT494" s="18" t="s">
        <v>1231</v>
      </c>
      <c r="AU494" s="18" t="s">
        <v>158</v>
      </c>
    </row>
    <row r="495" spans="1:65" s="2" customFormat="1" ht="16.5" customHeight="1">
      <c r="A495" s="33"/>
      <c r="B495" s="152"/>
      <c r="C495" s="153" t="s">
        <v>1969</v>
      </c>
      <c r="D495" s="153" t="s">
        <v>153</v>
      </c>
      <c r="E495" s="154" t="s">
        <v>1970</v>
      </c>
      <c r="F495" s="155" t="s">
        <v>1971</v>
      </c>
      <c r="G495" s="156" t="s">
        <v>1212</v>
      </c>
      <c r="H495" s="157">
        <v>0</v>
      </c>
      <c r="I495" s="158"/>
      <c r="J495" s="159">
        <f>ROUND(I495*H495,2)</f>
        <v>0</v>
      </c>
      <c r="K495" s="155" t="s">
        <v>3</v>
      </c>
      <c r="L495" s="34"/>
      <c r="M495" s="160" t="s">
        <v>3</v>
      </c>
      <c r="N495" s="161" t="s">
        <v>43</v>
      </c>
      <c r="O495" s="54"/>
      <c r="P495" s="162">
        <f>O495*H495</f>
        <v>0</v>
      </c>
      <c r="Q495" s="162">
        <v>0</v>
      </c>
      <c r="R495" s="162">
        <f>Q495*H495</f>
        <v>0</v>
      </c>
      <c r="S495" s="162">
        <v>0</v>
      </c>
      <c r="T495" s="163">
        <f>S495*H495</f>
        <v>0</v>
      </c>
      <c r="U495" s="33"/>
      <c r="V495" s="33"/>
      <c r="W495" s="33"/>
      <c r="X495" s="33"/>
      <c r="Y495" s="33"/>
      <c r="Z495" s="33"/>
      <c r="AA495" s="33"/>
      <c r="AB495" s="33"/>
      <c r="AC495" s="33"/>
      <c r="AD495" s="33"/>
      <c r="AE495" s="33"/>
      <c r="AR495" s="164" t="s">
        <v>158</v>
      </c>
      <c r="AT495" s="164" t="s">
        <v>153</v>
      </c>
      <c r="AU495" s="164" t="s">
        <v>158</v>
      </c>
      <c r="AY495" s="18" t="s">
        <v>150</v>
      </c>
      <c r="BE495" s="165">
        <f>IF(N495="základní",J495,0)</f>
        <v>0</v>
      </c>
      <c r="BF495" s="165">
        <f>IF(N495="snížená",J495,0)</f>
        <v>0</v>
      </c>
      <c r="BG495" s="165">
        <f>IF(N495="zákl. přenesená",J495,0)</f>
        <v>0</v>
      </c>
      <c r="BH495" s="165">
        <f>IF(N495="sníž. přenesená",J495,0)</f>
        <v>0</v>
      </c>
      <c r="BI495" s="165">
        <f>IF(N495="nulová",J495,0)</f>
        <v>0</v>
      </c>
      <c r="BJ495" s="18" t="s">
        <v>80</v>
      </c>
      <c r="BK495" s="165">
        <f>ROUND(I495*H495,2)</f>
        <v>0</v>
      </c>
      <c r="BL495" s="18" t="s">
        <v>158</v>
      </c>
      <c r="BM495" s="164" t="s">
        <v>1972</v>
      </c>
    </row>
    <row r="496" spans="1:65" s="2" customFormat="1" ht="19.5">
      <c r="A496" s="33"/>
      <c r="B496" s="34"/>
      <c r="C496" s="33"/>
      <c r="D496" s="166" t="s">
        <v>1231</v>
      </c>
      <c r="E496" s="33"/>
      <c r="F496" s="167" t="s">
        <v>1860</v>
      </c>
      <c r="G496" s="33"/>
      <c r="H496" s="33"/>
      <c r="I496" s="92"/>
      <c r="J496" s="33"/>
      <c r="K496" s="33"/>
      <c r="L496" s="34"/>
      <c r="M496" s="168"/>
      <c r="N496" s="169"/>
      <c r="O496" s="54"/>
      <c r="P496" s="54"/>
      <c r="Q496" s="54"/>
      <c r="R496" s="54"/>
      <c r="S496" s="54"/>
      <c r="T496" s="55"/>
      <c r="U496" s="33"/>
      <c r="V496" s="33"/>
      <c r="W496" s="33"/>
      <c r="X496" s="33"/>
      <c r="Y496" s="33"/>
      <c r="Z496" s="33"/>
      <c r="AA496" s="33"/>
      <c r="AB496" s="33"/>
      <c r="AC496" s="33"/>
      <c r="AD496" s="33"/>
      <c r="AE496" s="33"/>
      <c r="AT496" s="18" t="s">
        <v>1231</v>
      </c>
      <c r="AU496" s="18" t="s">
        <v>158</v>
      </c>
    </row>
    <row r="497" spans="1:65" s="2" customFormat="1" ht="16.5" customHeight="1">
      <c r="A497" s="33"/>
      <c r="B497" s="152"/>
      <c r="C497" s="153" t="s">
        <v>1646</v>
      </c>
      <c r="D497" s="153" t="s">
        <v>153</v>
      </c>
      <c r="E497" s="154" t="s">
        <v>1973</v>
      </c>
      <c r="F497" s="155" t="s">
        <v>1974</v>
      </c>
      <c r="G497" s="156" t="s">
        <v>1212</v>
      </c>
      <c r="H497" s="157">
        <v>1</v>
      </c>
      <c r="I497" s="158"/>
      <c r="J497" s="159">
        <f>ROUND(I497*H497,2)</f>
        <v>0</v>
      </c>
      <c r="K497" s="155" t="s">
        <v>3</v>
      </c>
      <c r="L497" s="34"/>
      <c r="M497" s="160" t="s">
        <v>3</v>
      </c>
      <c r="N497" s="161" t="s">
        <v>43</v>
      </c>
      <c r="O497" s="54"/>
      <c r="P497" s="162">
        <f>O497*H497</f>
        <v>0</v>
      </c>
      <c r="Q497" s="162">
        <v>0</v>
      </c>
      <c r="R497" s="162">
        <f>Q497*H497</f>
        <v>0</v>
      </c>
      <c r="S497" s="162">
        <v>0</v>
      </c>
      <c r="T497" s="163">
        <f>S497*H497</f>
        <v>0</v>
      </c>
      <c r="U497" s="33"/>
      <c r="V497" s="33"/>
      <c r="W497" s="33"/>
      <c r="X497" s="33"/>
      <c r="Y497" s="33"/>
      <c r="Z497" s="33"/>
      <c r="AA497" s="33"/>
      <c r="AB497" s="33"/>
      <c r="AC497" s="33"/>
      <c r="AD497" s="33"/>
      <c r="AE497" s="33"/>
      <c r="AR497" s="164" t="s">
        <v>158</v>
      </c>
      <c r="AT497" s="164" t="s">
        <v>153</v>
      </c>
      <c r="AU497" s="164" t="s">
        <v>158</v>
      </c>
      <c r="AY497" s="18" t="s">
        <v>150</v>
      </c>
      <c r="BE497" s="165">
        <f>IF(N497="základní",J497,0)</f>
        <v>0</v>
      </c>
      <c r="BF497" s="165">
        <f>IF(N497="snížená",J497,0)</f>
        <v>0</v>
      </c>
      <c r="BG497" s="165">
        <f>IF(N497="zákl. přenesená",J497,0)</f>
        <v>0</v>
      </c>
      <c r="BH497" s="165">
        <f>IF(N497="sníž. přenesená",J497,0)</f>
        <v>0</v>
      </c>
      <c r="BI497" s="165">
        <f>IF(N497="nulová",J497,0)</f>
        <v>0</v>
      </c>
      <c r="BJ497" s="18" t="s">
        <v>80</v>
      </c>
      <c r="BK497" s="165">
        <f>ROUND(I497*H497,2)</f>
        <v>0</v>
      </c>
      <c r="BL497" s="18" t="s">
        <v>158</v>
      </c>
      <c r="BM497" s="164" t="s">
        <v>1975</v>
      </c>
    </row>
    <row r="498" spans="1:65" s="2" customFormat="1" ht="19.5">
      <c r="A498" s="33"/>
      <c r="B498" s="34"/>
      <c r="C498" s="33"/>
      <c r="D498" s="166" t="s">
        <v>1231</v>
      </c>
      <c r="E498" s="33"/>
      <c r="F498" s="167" t="s">
        <v>1860</v>
      </c>
      <c r="G498" s="33"/>
      <c r="H498" s="33"/>
      <c r="I498" s="92"/>
      <c r="J498" s="33"/>
      <c r="K498" s="33"/>
      <c r="L498" s="34"/>
      <c r="M498" s="168"/>
      <c r="N498" s="169"/>
      <c r="O498" s="54"/>
      <c r="P498" s="54"/>
      <c r="Q498" s="54"/>
      <c r="R498" s="54"/>
      <c r="S498" s="54"/>
      <c r="T498" s="55"/>
      <c r="U498" s="33"/>
      <c r="V498" s="33"/>
      <c r="W498" s="33"/>
      <c r="X498" s="33"/>
      <c r="Y498" s="33"/>
      <c r="Z498" s="33"/>
      <c r="AA498" s="33"/>
      <c r="AB498" s="33"/>
      <c r="AC498" s="33"/>
      <c r="AD498" s="33"/>
      <c r="AE498" s="33"/>
      <c r="AT498" s="18" t="s">
        <v>1231</v>
      </c>
      <c r="AU498" s="18" t="s">
        <v>158</v>
      </c>
    </row>
    <row r="499" spans="1:65" s="15" customFormat="1" ht="20.85" customHeight="1">
      <c r="B499" s="201"/>
      <c r="D499" s="202" t="s">
        <v>71</v>
      </c>
      <c r="E499" s="202" t="s">
        <v>1233</v>
      </c>
      <c r="F499" s="202" t="s">
        <v>1434</v>
      </c>
      <c r="I499" s="203"/>
      <c r="J499" s="204">
        <f>BK499</f>
        <v>0</v>
      </c>
      <c r="L499" s="201"/>
      <c r="M499" s="205"/>
      <c r="N499" s="206"/>
      <c r="O499" s="206"/>
      <c r="P499" s="207">
        <f>SUM(P500:P535)</f>
        <v>0</v>
      </c>
      <c r="Q499" s="206"/>
      <c r="R499" s="207">
        <f>SUM(R500:R535)</f>
        <v>0</v>
      </c>
      <c r="S499" s="206"/>
      <c r="T499" s="208">
        <f>SUM(T500:T535)</f>
        <v>0</v>
      </c>
      <c r="AR499" s="202" t="s">
        <v>80</v>
      </c>
      <c r="AT499" s="209" t="s">
        <v>71</v>
      </c>
      <c r="AU499" s="209" t="s">
        <v>151</v>
      </c>
      <c r="AY499" s="202" t="s">
        <v>150</v>
      </c>
      <c r="BK499" s="210">
        <f>SUM(BK500:BK535)</f>
        <v>0</v>
      </c>
    </row>
    <row r="500" spans="1:65" s="2" customFormat="1" ht="16.5" customHeight="1">
      <c r="A500" s="33"/>
      <c r="B500" s="152"/>
      <c r="C500" s="153" t="s">
        <v>1976</v>
      </c>
      <c r="D500" s="153" t="s">
        <v>153</v>
      </c>
      <c r="E500" s="154" t="s">
        <v>1977</v>
      </c>
      <c r="F500" s="155" t="s">
        <v>1978</v>
      </c>
      <c r="G500" s="156" t="s">
        <v>1212</v>
      </c>
      <c r="H500" s="157">
        <v>1</v>
      </c>
      <c r="I500" s="158"/>
      <c r="J500" s="159">
        <f t="shared" ref="J500:J535" si="70">ROUND(I500*H500,2)</f>
        <v>0</v>
      </c>
      <c r="K500" s="155" t="s">
        <v>3</v>
      </c>
      <c r="L500" s="34"/>
      <c r="M500" s="160" t="s">
        <v>3</v>
      </c>
      <c r="N500" s="161" t="s">
        <v>43</v>
      </c>
      <c r="O500" s="54"/>
      <c r="P500" s="162">
        <f t="shared" ref="P500:P535" si="71">O500*H500</f>
        <v>0</v>
      </c>
      <c r="Q500" s="162">
        <v>0</v>
      </c>
      <c r="R500" s="162">
        <f t="shared" ref="R500:R535" si="72">Q500*H500</f>
        <v>0</v>
      </c>
      <c r="S500" s="162">
        <v>0</v>
      </c>
      <c r="T500" s="163">
        <f t="shared" ref="T500:T535" si="73">S500*H500</f>
        <v>0</v>
      </c>
      <c r="U500" s="33"/>
      <c r="V500" s="33"/>
      <c r="W500" s="33"/>
      <c r="X500" s="33"/>
      <c r="Y500" s="33"/>
      <c r="Z500" s="33"/>
      <c r="AA500" s="33"/>
      <c r="AB500" s="33"/>
      <c r="AC500" s="33"/>
      <c r="AD500" s="33"/>
      <c r="AE500" s="33"/>
      <c r="AR500" s="164" t="s">
        <v>158</v>
      </c>
      <c r="AT500" s="164" t="s">
        <v>153</v>
      </c>
      <c r="AU500" s="164" t="s">
        <v>158</v>
      </c>
      <c r="AY500" s="18" t="s">
        <v>150</v>
      </c>
      <c r="BE500" s="165">
        <f t="shared" ref="BE500:BE535" si="74">IF(N500="základní",J500,0)</f>
        <v>0</v>
      </c>
      <c r="BF500" s="165">
        <f t="shared" ref="BF500:BF535" si="75">IF(N500="snížená",J500,0)</f>
        <v>0</v>
      </c>
      <c r="BG500" s="165">
        <f t="shared" ref="BG500:BG535" si="76">IF(N500="zákl. přenesená",J500,0)</f>
        <v>0</v>
      </c>
      <c r="BH500" s="165">
        <f t="shared" ref="BH500:BH535" si="77">IF(N500="sníž. přenesená",J500,0)</f>
        <v>0</v>
      </c>
      <c r="BI500" s="165">
        <f t="shared" ref="BI500:BI535" si="78">IF(N500="nulová",J500,0)</f>
        <v>0</v>
      </c>
      <c r="BJ500" s="18" t="s">
        <v>80</v>
      </c>
      <c r="BK500" s="165">
        <f t="shared" ref="BK500:BK535" si="79">ROUND(I500*H500,2)</f>
        <v>0</v>
      </c>
      <c r="BL500" s="18" t="s">
        <v>158</v>
      </c>
      <c r="BM500" s="164" t="s">
        <v>1979</v>
      </c>
    </row>
    <row r="501" spans="1:65" s="2" customFormat="1" ht="16.5" customHeight="1">
      <c r="A501" s="33"/>
      <c r="B501" s="152"/>
      <c r="C501" s="153" t="s">
        <v>1650</v>
      </c>
      <c r="D501" s="153" t="s">
        <v>153</v>
      </c>
      <c r="E501" s="154" t="s">
        <v>1980</v>
      </c>
      <c r="F501" s="155" t="s">
        <v>1858</v>
      </c>
      <c r="G501" s="156" t="s">
        <v>1212</v>
      </c>
      <c r="H501" s="157">
        <v>1</v>
      </c>
      <c r="I501" s="158"/>
      <c r="J501" s="159">
        <f t="shared" si="70"/>
        <v>0</v>
      </c>
      <c r="K501" s="155" t="s">
        <v>3</v>
      </c>
      <c r="L501" s="34"/>
      <c r="M501" s="160" t="s">
        <v>3</v>
      </c>
      <c r="N501" s="161" t="s">
        <v>43</v>
      </c>
      <c r="O501" s="54"/>
      <c r="P501" s="162">
        <f t="shared" si="71"/>
        <v>0</v>
      </c>
      <c r="Q501" s="162">
        <v>0</v>
      </c>
      <c r="R501" s="162">
        <f t="shared" si="72"/>
        <v>0</v>
      </c>
      <c r="S501" s="162">
        <v>0</v>
      </c>
      <c r="T501" s="163">
        <f t="shared" si="73"/>
        <v>0</v>
      </c>
      <c r="U501" s="33"/>
      <c r="V501" s="33"/>
      <c r="W501" s="33"/>
      <c r="X501" s="33"/>
      <c r="Y501" s="33"/>
      <c r="Z501" s="33"/>
      <c r="AA501" s="33"/>
      <c r="AB501" s="33"/>
      <c r="AC501" s="33"/>
      <c r="AD501" s="33"/>
      <c r="AE501" s="33"/>
      <c r="AR501" s="164" t="s">
        <v>158</v>
      </c>
      <c r="AT501" s="164" t="s">
        <v>153</v>
      </c>
      <c r="AU501" s="164" t="s">
        <v>158</v>
      </c>
      <c r="AY501" s="18" t="s">
        <v>150</v>
      </c>
      <c r="BE501" s="165">
        <f t="shared" si="74"/>
        <v>0</v>
      </c>
      <c r="BF501" s="165">
        <f t="shared" si="75"/>
        <v>0</v>
      </c>
      <c r="BG501" s="165">
        <f t="shared" si="76"/>
        <v>0</v>
      </c>
      <c r="BH501" s="165">
        <f t="shared" si="77"/>
        <v>0</v>
      </c>
      <c r="BI501" s="165">
        <f t="shared" si="78"/>
        <v>0</v>
      </c>
      <c r="BJ501" s="18" t="s">
        <v>80</v>
      </c>
      <c r="BK501" s="165">
        <f t="shared" si="79"/>
        <v>0</v>
      </c>
      <c r="BL501" s="18" t="s">
        <v>158</v>
      </c>
      <c r="BM501" s="164" t="s">
        <v>1981</v>
      </c>
    </row>
    <row r="502" spans="1:65" s="2" customFormat="1" ht="16.5" customHeight="1">
      <c r="A502" s="33"/>
      <c r="B502" s="152"/>
      <c r="C502" s="153" t="s">
        <v>1982</v>
      </c>
      <c r="D502" s="153" t="s">
        <v>153</v>
      </c>
      <c r="E502" s="154" t="s">
        <v>1983</v>
      </c>
      <c r="F502" s="155" t="s">
        <v>1984</v>
      </c>
      <c r="G502" s="156" t="s">
        <v>1212</v>
      </c>
      <c r="H502" s="157">
        <v>1</v>
      </c>
      <c r="I502" s="158"/>
      <c r="J502" s="159">
        <f t="shared" si="70"/>
        <v>0</v>
      </c>
      <c r="K502" s="155" t="s">
        <v>3</v>
      </c>
      <c r="L502" s="34"/>
      <c r="M502" s="160" t="s">
        <v>3</v>
      </c>
      <c r="N502" s="161" t="s">
        <v>43</v>
      </c>
      <c r="O502" s="54"/>
      <c r="P502" s="162">
        <f t="shared" si="71"/>
        <v>0</v>
      </c>
      <c r="Q502" s="162">
        <v>0</v>
      </c>
      <c r="R502" s="162">
        <f t="shared" si="72"/>
        <v>0</v>
      </c>
      <c r="S502" s="162">
        <v>0</v>
      </c>
      <c r="T502" s="163">
        <f t="shared" si="73"/>
        <v>0</v>
      </c>
      <c r="U502" s="33"/>
      <c r="V502" s="33"/>
      <c r="W502" s="33"/>
      <c r="X502" s="33"/>
      <c r="Y502" s="33"/>
      <c r="Z502" s="33"/>
      <c r="AA502" s="33"/>
      <c r="AB502" s="33"/>
      <c r="AC502" s="33"/>
      <c r="AD502" s="33"/>
      <c r="AE502" s="33"/>
      <c r="AR502" s="164" t="s">
        <v>158</v>
      </c>
      <c r="AT502" s="164" t="s">
        <v>153</v>
      </c>
      <c r="AU502" s="164" t="s">
        <v>158</v>
      </c>
      <c r="AY502" s="18" t="s">
        <v>150</v>
      </c>
      <c r="BE502" s="165">
        <f t="shared" si="74"/>
        <v>0</v>
      </c>
      <c r="BF502" s="165">
        <f t="shared" si="75"/>
        <v>0</v>
      </c>
      <c r="BG502" s="165">
        <f t="shared" si="76"/>
        <v>0</v>
      </c>
      <c r="BH502" s="165">
        <f t="shared" si="77"/>
        <v>0</v>
      </c>
      <c r="BI502" s="165">
        <f t="shared" si="78"/>
        <v>0</v>
      </c>
      <c r="BJ502" s="18" t="s">
        <v>80</v>
      </c>
      <c r="BK502" s="165">
        <f t="shared" si="79"/>
        <v>0</v>
      </c>
      <c r="BL502" s="18" t="s">
        <v>158</v>
      </c>
      <c r="BM502" s="164" t="s">
        <v>1985</v>
      </c>
    </row>
    <row r="503" spans="1:65" s="2" customFormat="1" ht="16.5" customHeight="1">
      <c r="A503" s="33"/>
      <c r="B503" s="152"/>
      <c r="C503" s="153" t="s">
        <v>1653</v>
      </c>
      <c r="D503" s="153" t="s">
        <v>153</v>
      </c>
      <c r="E503" s="154" t="s">
        <v>1986</v>
      </c>
      <c r="F503" s="155" t="s">
        <v>1866</v>
      </c>
      <c r="G503" s="156" t="s">
        <v>1212</v>
      </c>
      <c r="H503" s="157">
        <v>22</v>
      </c>
      <c r="I503" s="158"/>
      <c r="J503" s="159">
        <f t="shared" si="70"/>
        <v>0</v>
      </c>
      <c r="K503" s="155" t="s">
        <v>3</v>
      </c>
      <c r="L503" s="34"/>
      <c r="M503" s="160" t="s">
        <v>3</v>
      </c>
      <c r="N503" s="161" t="s">
        <v>43</v>
      </c>
      <c r="O503" s="54"/>
      <c r="P503" s="162">
        <f t="shared" si="71"/>
        <v>0</v>
      </c>
      <c r="Q503" s="162">
        <v>0</v>
      </c>
      <c r="R503" s="162">
        <f t="shared" si="72"/>
        <v>0</v>
      </c>
      <c r="S503" s="162">
        <v>0</v>
      </c>
      <c r="T503" s="163">
        <f t="shared" si="73"/>
        <v>0</v>
      </c>
      <c r="U503" s="33"/>
      <c r="V503" s="33"/>
      <c r="W503" s="33"/>
      <c r="X503" s="33"/>
      <c r="Y503" s="33"/>
      <c r="Z503" s="33"/>
      <c r="AA503" s="33"/>
      <c r="AB503" s="33"/>
      <c r="AC503" s="33"/>
      <c r="AD503" s="33"/>
      <c r="AE503" s="33"/>
      <c r="AR503" s="164" t="s">
        <v>158</v>
      </c>
      <c r="AT503" s="164" t="s">
        <v>153</v>
      </c>
      <c r="AU503" s="164" t="s">
        <v>158</v>
      </c>
      <c r="AY503" s="18" t="s">
        <v>150</v>
      </c>
      <c r="BE503" s="165">
        <f t="shared" si="74"/>
        <v>0</v>
      </c>
      <c r="BF503" s="165">
        <f t="shared" si="75"/>
        <v>0</v>
      </c>
      <c r="BG503" s="165">
        <f t="shared" si="76"/>
        <v>0</v>
      </c>
      <c r="BH503" s="165">
        <f t="shared" si="77"/>
        <v>0</v>
      </c>
      <c r="BI503" s="165">
        <f t="shared" si="78"/>
        <v>0</v>
      </c>
      <c r="BJ503" s="18" t="s">
        <v>80</v>
      </c>
      <c r="BK503" s="165">
        <f t="shared" si="79"/>
        <v>0</v>
      </c>
      <c r="BL503" s="18" t="s">
        <v>158</v>
      </c>
      <c r="BM503" s="164" t="s">
        <v>1987</v>
      </c>
    </row>
    <row r="504" spans="1:65" s="2" customFormat="1" ht="16.5" customHeight="1">
      <c r="A504" s="33"/>
      <c r="B504" s="152"/>
      <c r="C504" s="153" t="s">
        <v>1988</v>
      </c>
      <c r="D504" s="153" t="s">
        <v>153</v>
      </c>
      <c r="E504" s="154" t="s">
        <v>1989</v>
      </c>
      <c r="F504" s="155" t="s">
        <v>1869</v>
      </c>
      <c r="G504" s="156" t="s">
        <v>1212</v>
      </c>
      <c r="H504" s="157">
        <v>1</v>
      </c>
      <c r="I504" s="158"/>
      <c r="J504" s="159">
        <f t="shared" si="70"/>
        <v>0</v>
      </c>
      <c r="K504" s="155" t="s">
        <v>3</v>
      </c>
      <c r="L504" s="34"/>
      <c r="M504" s="160" t="s">
        <v>3</v>
      </c>
      <c r="N504" s="161" t="s">
        <v>43</v>
      </c>
      <c r="O504" s="54"/>
      <c r="P504" s="162">
        <f t="shared" si="71"/>
        <v>0</v>
      </c>
      <c r="Q504" s="162">
        <v>0</v>
      </c>
      <c r="R504" s="162">
        <f t="shared" si="72"/>
        <v>0</v>
      </c>
      <c r="S504" s="162">
        <v>0</v>
      </c>
      <c r="T504" s="163">
        <f t="shared" si="73"/>
        <v>0</v>
      </c>
      <c r="U504" s="33"/>
      <c r="V504" s="33"/>
      <c r="W504" s="33"/>
      <c r="X504" s="33"/>
      <c r="Y504" s="33"/>
      <c r="Z504" s="33"/>
      <c r="AA504" s="33"/>
      <c r="AB504" s="33"/>
      <c r="AC504" s="33"/>
      <c r="AD504" s="33"/>
      <c r="AE504" s="33"/>
      <c r="AR504" s="164" t="s">
        <v>158</v>
      </c>
      <c r="AT504" s="164" t="s">
        <v>153</v>
      </c>
      <c r="AU504" s="164" t="s">
        <v>158</v>
      </c>
      <c r="AY504" s="18" t="s">
        <v>150</v>
      </c>
      <c r="BE504" s="165">
        <f t="shared" si="74"/>
        <v>0</v>
      </c>
      <c r="BF504" s="165">
        <f t="shared" si="75"/>
        <v>0</v>
      </c>
      <c r="BG504" s="165">
        <f t="shared" si="76"/>
        <v>0</v>
      </c>
      <c r="BH504" s="165">
        <f t="shared" si="77"/>
        <v>0</v>
      </c>
      <c r="BI504" s="165">
        <f t="shared" si="78"/>
        <v>0</v>
      </c>
      <c r="BJ504" s="18" t="s">
        <v>80</v>
      </c>
      <c r="BK504" s="165">
        <f t="shared" si="79"/>
        <v>0</v>
      </c>
      <c r="BL504" s="18" t="s">
        <v>158</v>
      </c>
      <c r="BM504" s="164" t="s">
        <v>1990</v>
      </c>
    </row>
    <row r="505" spans="1:65" s="2" customFormat="1" ht="16.5" customHeight="1">
      <c r="A505" s="33"/>
      <c r="B505" s="152"/>
      <c r="C505" s="153" t="s">
        <v>1656</v>
      </c>
      <c r="D505" s="153" t="s">
        <v>153</v>
      </c>
      <c r="E505" s="154" t="s">
        <v>1991</v>
      </c>
      <c r="F505" s="155" t="s">
        <v>1873</v>
      </c>
      <c r="G505" s="156" t="s">
        <v>1212</v>
      </c>
      <c r="H505" s="157">
        <v>1</v>
      </c>
      <c r="I505" s="158"/>
      <c r="J505" s="159">
        <f t="shared" si="70"/>
        <v>0</v>
      </c>
      <c r="K505" s="155" t="s">
        <v>3</v>
      </c>
      <c r="L505" s="34"/>
      <c r="M505" s="160" t="s">
        <v>3</v>
      </c>
      <c r="N505" s="161" t="s">
        <v>43</v>
      </c>
      <c r="O505" s="54"/>
      <c r="P505" s="162">
        <f t="shared" si="71"/>
        <v>0</v>
      </c>
      <c r="Q505" s="162">
        <v>0</v>
      </c>
      <c r="R505" s="162">
        <f t="shared" si="72"/>
        <v>0</v>
      </c>
      <c r="S505" s="162">
        <v>0</v>
      </c>
      <c r="T505" s="163">
        <f t="shared" si="73"/>
        <v>0</v>
      </c>
      <c r="U505" s="33"/>
      <c r="V505" s="33"/>
      <c r="W505" s="33"/>
      <c r="X505" s="33"/>
      <c r="Y505" s="33"/>
      <c r="Z505" s="33"/>
      <c r="AA505" s="33"/>
      <c r="AB505" s="33"/>
      <c r="AC505" s="33"/>
      <c r="AD505" s="33"/>
      <c r="AE505" s="33"/>
      <c r="AR505" s="164" t="s">
        <v>158</v>
      </c>
      <c r="AT505" s="164" t="s">
        <v>153</v>
      </c>
      <c r="AU505" s="164" t="s">
        <v>158</v>
      </c>
      <c r="AY505" s="18" t="s">
        <v>150</v>
      </c>
      <c r="BE505" s="165">
        <f t="shared" si="74"/>
        <v>0</v>
      </c>
      <c r="BF505" s="165">
        <f t="shared" si="75"/>
        <v>0</v>
      </c>
      <c r="BG505" s="165">
        <f t="shared" si="76"/>
        <v>0</v>
      </c>
      <c r="BH505" s="165">
        <f t="shared" si="77"/>
        <v>0</v>
      </c>
      <c r="BI505" s="165">
        <f t="shared" si="78"/>
        <v>0</v>
      </c>
      <c r="BJ505" s="18" t="s">
        <v>80</v>
      </c>
      <c r="BK505" s="165">
        <f t="shared" si="79"/>
        <v>0</v>
      </c>
      <c r="BL505" s="18" t="s">
        <v>158</v>
      </c>
      <c r="BM505" s="164" t="s">
        <v>1992</v>
      </c>
    </row>
    <row r="506" spans="1:65" s="2" customFormat="1" ht="16.5" customHeight="1">
      <c r="A506" s="33"/>
      <c r="B506" s="152"/>
      <c r="C506" s="153" t="s">
        <v>1993</v>
      </c>
      <c r="D506" s="153" t="s">
        <v>153</v>
      </c>
      <c r="E506" s="154" t="s">
        <v>1994</v>
      </c>
      <c r="F506" s="155" t="s">
        <v>1876</v>
      </c>
      <c r="G506" s="156" t="s">
        <v>1212</v>
      </c>
      <c r="H506" s="157">
        <v>1</v>
      </c>
      <c r="I506" s="158"/>
      <c r="J506" s="159">
        <f t="shared" si="70"/>
        <v>0</v>
      </c>
      <c r="K506" s="155" t="s">
        <v>3</v>
      </c>
      <c r="L506" s="34"/>
      <c r="M506" s="160" t="s">
        <v>3</v>
      </c>
      <c r="N506" s="161" t="s">
        <v>43</v>
      </c>
      <c r="O506" s="54"/>
      <c r="P506" s="162">
        <f t="shared" si="71"/>
        <v>0</v>
      </c>
      <c r="Q506" s="162">
        <v>0</v>
      </c>
      <c r="R506" s="162">
        <f t="shared" si="72"/>
        <v>0</v>
      </c>
      <c r="S506" s="162">
        <v>0</v>
      </c>
      <c r="T506" s="163">
        <f t="shared" si="73"/>
        <v>0</v>
      </c>
      <c r="U506" s="33"/>
      <c r="V506" s="33"/>
      <c r="W506" s="33"/>
      <c r="X506" s="33"/>
      <c r="Y506" s="33"/>
      <c r="Z506" s="33"/>
      <c r="AA506" s="33"/>
      <c r="AB506" s="33"/>
      <c r="AC506" s="33"/>
      <c r="AD506" s="33"/>
      <c r="AE506" s="33"/>
      <c r="AR506" s="164" t="s">
        <v>158</v>
      </c>
      <c r="AT506" s="164" t="s">
        <v>153</v>
      </c>
      <c r="AU506" s="164" t="s">
        <v>158</v>
      </c>
      <c r="AY506" s="18" t="s">
        <v>150</v>
      </c>
      <c r="BE506" s="165">
        <f t="shared" si="74"/>
        <v>0</v>
      </c>
      <c r="BF506" s="165">
        <f t="shared" si="75"/>
        <v>0</v>
      </c>
      <c r="BG506" s="165">
        <f t="shared" si="76"/>
        <v>0</v>
      </c>
      <c r="BH506" s="165">
        <f t="shared" si="77"/>
        <v>0</v>
      </c>
      <c r="BI506" s="165">
        <f t="shared" si="78"/>
        <v>0</v>
      </c>
      <c r="BJ506" s="18" t="s">
        <v>80</v>
      </c>
      <c r="BK506" s="165">
        <f t="shared" si="79"/>
        <v>0</v>
      </c>
      <c r="BL506" s="18" t="s">
        <v>158</v>
      </c>
      <c r="BM506" s="164" t="s">
        <v>1995</v>
      </c>
    </row>
    <row r="507" spans="1:65" s="2" customFormat="1" ht="16.5" customHeight="1">
      <c r="A507" s="33"/>
      <c r="B507" s="152"/>
      <c r="C507" s="153" t="s">
        <v>1659</v>
      </c>
      <c r="D507" s="153" t="s">
        <v>153</v>
      </c>
      <c r="E507" s="154" t="s">
        <v>1996</v>
      </c>
      <c r="F507" s="155" t="s">
        <v>1880</v>
      </c>
      <c r="G507" s="156" t="s">
        <v>1212</v>
      </c>
      <c r="H507" s="157">
        <v>1</v>
      </c>
      <c r="I507" s="158"/>
      <c r="J507" s="159">
        <f t="shared" si="70"/>
        <v>0</v>
      </c>
      <c r="K507" s="155" t="s">
        <v>3</v>
      </c>
      <c r="L507" s="34"/>
      <c r="M507" s="160" t="s">
        <v>3</v>
      </c>
      <c r="N507" s="161" t="s">
        <v>43</v>
      </c>
      <c r="O507" s="54"/>
      <c r="P507" s="162">
        <f t="shared" si="71"/>
        <v>0</v>
      </c>
      <c r="Q507" s="162">
        <v>0</v>
      </c>
      <c r="R507" s="162">
        <f t="shared" si="72"/>
        <v>0</v>
      </c>
      <c r="S507" s="162">
        <v>0</v>
      </c>
      <c r="T507" s="163">
        <f t="shared" si="73"/>
        <v>0</v>
      </c>
      <c r="U507" s="33"/>
      <c r="V507" s="33"/>
      <c r="W507" s="33"/>
      <c r="X507" s="33"/>
      <c r="Y507" s="33"/>
      <c r="Z507" s="33"/>
      <c r="AA507" s="33"/>
      <c r="AB507" s="33"/>
      <c r="AC507" s="33"/>
      <c r="AD507" s="33"/>
      <c r="AE507" s="33"/>
      <c r="AR507" s="164" t="s">
        <v>158</v>
      </c>
      <c r="AT507" s="164" t="s">
        <v>153</v>
      </c>
      <c r="AU507" s="164" t="s">
        <v>158</v>
      </c>
      <c r="AY507" s="18" t="s">
        <v>150</v>
      </c>
      <c r="BE507" s="165">
        <f t="shared" si="74"/>
        <v>0</v>
      </c>
      <c r="BF507" s="165">
        <f t="shared" si="75"/>
        <v>0</v>
      </c>
      <c r="BG507" s="165">
        <f t="shared" si="76"/>
        <v>0</v>
      </c>
      <c r="BH507" s="165">
        <f t="shared" si="77"/>
        <v>0</v>
      </c>
      <c r="BI507" s="165">
        <f t="shared" si="78"/>
        <v>0</v>
      </c>
      <c r="BJ507" s="18" t="s">
        <v>80</v>
      </c>
      <c r="BK507" s="165">
        <f t="shared" si="79"/>
        <v>0</v>
      </c>
      <c r="BL507" s="18" t="s">
        <v>158</v>
      </c>
      <c r="BM507" s="164" t="s">
        <v>1997</v>
      </c>
    </row>
    <row r="508" spans="1:65" s="2" customFormat="1" ht="16.5" customHeight="1">
      <c r="A508" s="33"/>
      <c r="B508" s="152"/>
      <c r="C508" s="153" t="s">
        <v>1998</v>
      </c>
      <c r="D508" s="153" t="s">
        <v>153</v>
      </c>
      <c r="E508" s="154" t="s">
        <v>1999</v>
      </c>
      <c r="F508" s="155" t="s">
        <v>1897</v>
      </c>
      <c r="G508" s="156" t="s">
        <v>1212</v>
      </c>
      <c r="H508" s="157">
        <v>1</v>
      </c>
      <c r="I508" s="158"/>
      <c r="J508" s="159">
        <f t="shared" si="70"/>
        <v>0</v>
      </c>
      <c r="K508" s="155" t="s">
        <v>3</v>
      </c>
      <c r="L508" s="34"/>
      <c r="M508" s="160" t="s">
        <v>3</v>
      </c>
      <c r="N508" s="161" t="s">
        <v>43</v>
      </c>
      <c r="O508" s="54"/>
      <c r="P508" s="162">
        <f t="shared" si="71"/>
        <v>0</v>
      </c>
      <c r="Q508" s="162">
        <v>0</v>
      </c>
      <c r="R508" s="162">
        <f t="shared" si="72"/>
        <v>0</v>
      </c>
      <c r="S508" s="162">
        <v>0</v>
      </c>
      <c r="T508" s="163">
        <f t="shared" si="73"/>
        <v>0</v>
      </c>
      <c r="U508" s="33"/>
      <c r="V508" s="33"/>
      <c r="W508" s="33"/>
      <c r="X508" s="33"/>
      <c r="Y508" s="33"/>
      <c r="Z508" s="33"/>
      <c r="AA508" s="33"/>
      <c r="AB508" s="33"/>
      <c r="AC508" s="33"/>
      <c r="AD508" s="33"/>
      <c r="AE508" s="33"/>
      <c r="AR508" s="164" t="s">
        <v>158</v>
      </c>
      <c r="AT508" s="164" t="s">
        <v>153</v>
      </c>
      <c r="AU508" s="164" t="s">
        <v>158</v>
      </c>
      <c r="AY508" s="18" t="s">
        <v>150</v>
      </c>
      <c r="BE508" s="165">
        <f t="shared" si="74"/>
        <v>0</v>
      </c>
      <c r="BF508" s="165">
        <f t="shared" si="75"/>
        <v>0</v>
      </c>
      <c r="BG508" s="165">
        <f t="shared" si="76"/>
        <v>0</v>
      </c>
      <c r="BH508" s="165">
        <f t="shared" si="77"/>
        <v>0</v>
      </c>
      <c r="BI508" s="165">
        <f t="shared" si="78"/>
        <v>0</v>
      </c>
      <c r="BJ508" s="18" t="s">
        <v>80</v>
      </c>
      <c r="BK508" s="165">
        <f t="shared" si="79"/>
        <v>0</v>
      </c>
      <c r="BL508" s="18" t="s">
        <v>158</v>
      </c>
      <c r="BM508" s="164" t="s">
        <v>2000</v>
      </c>
    </row>
    <row r="509" spans="1:65" s="2" customFormat="1" ht="16.5" customHeight="1">
      <c r="A509" s="33"/>
      <c r="B509" s="152"/>
      <c r="C509" s="153" t="s">
        <v>1661</v>
      </c>
      <c r="D509" s="153" t="s">
        <v>153</v>
      </c>
      <c r="E509" s="154" t="s">
        <v>2001</v>
      </c>
      <c r="F509" s="155" t="s">
        <v>1883</v>
      </c>
      <c r="G509" s="156" t="s">
        <v>1212</v>
      </c>
      <c r="H509" s="157">
        <v>1</v>
      </c>
      <c r="I509" s="158"/>
      <c r="J509" s="159">
        <f t="shared" si="70"/>
        <v>0</v>
      </c>
      <c r="K509" s="155" t="s">
        <v>3</v>
      </c>
      <c r="L509" s="34"/>
      <c r="M509" s="160" t="s">
        <v>3</v>
      </c>
      <c r="N509" s="161" t="s">
        <v>43</v>
      </c>
      <c r="O509" s="54"/>
      <c r="P509" s="162">
        <f t="shared" si="71"/>
        <v>0</v>
      </c>
      <c r="Q509" s="162">
        <v>0</v>
      </c>
      <c r="R509" s="162">
        <f t="shared" si="72"/>
        <v>0</v>
      </c>
      <c r="S509" s="162">
        <v>0</v>
      </c>
      <c r="T509" s="163">
        <f t="shared" si="73"/>
        <v>0</v>
      </c>
      <c r="U509" s="33"/>
      <c r="V509" s="33"/>
      <c r="W509" s="33"/>
      <c r="X509" s="33"/>
      <c r="Y509" s="33"/>
      <c r="Z509" s="33"/>
      <c r="AA509" s="33"/>
      <c r="AB509" s="33"/>
      <c r="AC509" s="33"/>
      <c r="AD509" s="33"/>
      <c r="AE509" s="33"/>
      <c r="AR509" s="164" t="s">
        <v>158</v>
      </c>
      <c r="AT509" s="164" t="s">
        <v>153</v>
      </c>
      <c r="AU509" s="164" t="s">
        <v>158</v>
      </c>
      <c r="AY509" s="18" t="s">
        <v>150</v>
      </c>
      <c r="BE509" s="165">
        <f t="shared" si="74"/>
        <v>0</v>
      </c>
      <c r="BF509" s="165">
        <f t="shared" si="75"/>
        <v>0</v>
      </c>
      <c r="BG509" s="165">
        <f t="shared" si="76"/>
        <v>0</v>
      </c>
      <c r="BH509" s="165">
        <f t="shared" si="77"/>
        <v>0</v>
      </c>
      <c r="BI509" s="165">
        <f t="shared" si="78"/>
        <v>0</v>
      </c>
      <c r="BJ509" s="18" t="s">
        <v>80</v>
      </c>
      <c r="BK509" s="165">
        <f t="shared" si="79"/>
        <v>0</v>
      </c>
      <c r="BL509" s="18" t="s">
        <v>158</v>
      </c>
      <c r="BM509" s="164" t="s">
        <v>2002</v>
      </c>
    </row>
    <row r="510" spans="1:65" s="2" customFormat="1" ht="16.5" customHeight="1">
      <c r="A510" s="33"/>
      <c r="B510" s="152"/>
      <c r="C510" s="153" t="s">
        <v>2003</v>
      </c>
      <c r="D510" s="153" t="s">
        <v>153</v>
      </c>
      <c r="E510" s="154" t="s">
        <v>2004</v>
      </c>
      <c r="F510" s="155" t="s">
        <v>1887</v>
      </c>
      <c r="G510" s="156" t="s">
        <v>1212</v>
      </c>
      <c r="H510" s="157">
        <v>1</v>
      </c>
      <c r="I510" s="158"/>
      <c r="J510" s="159">
        <f t="shared" si="70"/>
        <v>0</v>
      </c>
      <c r="K510" s="155" t="s">
        <v>3</v>
      </c>
      <c r="L510" s="34"/>
      <c r="M510" s="160" t="s">
        <v>3</v>
      </c>
      <c r="N510" s="161" t="s">
        <v>43</v>
      </c>
      <c r="O510" s="54"/>
      <c r="P510" s="162">
        <f t="shared" si="71"/>
        <v>0</v>
      </c>
      <c r="Q510" s="162">
        <v>0</v>
      </c>
      <c r="R510" s="162">
        <f t="shared" si="72"/>
        <v>0</v>
      </c>
      <c r="S510" s="162">
        <v>0</v>
      </c>
      <c r="T510" s="163">
        <f t="shared" si="73"/>
        <v>0</v>
      </c>
      <c r="U510" s="33"/>
      <c r="V510" s="33"/>
      <c r="W510" s="33"/>
      <c r="X510" s="33"/>
      <c r="Y510" s="33"/>
      <c r="Z510" s="33"/>
      <c r="AA510" s="33"/>
      <c r="AB510" s="33"/>
      <c r="AC510" s="33"/>
      <c r="AD510" s="33"/>
      <c r="AE510" s="33"/>
      <c r="AR510" s="164" t="s">
        <v>158</v>
      </c>
      <c r="AT510" s="164" t="s">
        <v>153</v>
      </c>
      <c r="AU510" s="164" t="s">
        <v>158</v>
      </c>
      <c r="AY510" s="18" t="s">
        <v>150</v>
      </c>
      <c r="BE510" s="165">
        <f t="shared" si="74"/>
        <v>0</v>
      </c>
      <c r="BF510" s="165">
        <f t="shared" si="75"/>
        <v>0</v>
      </c>
      <c r="BG510" s="165">
        <f t="shared" si="76"/>
        <v>0</v>
      </c>
      <c r="BH510" s="165">
        <f t="shared" si="77"/>
        <v>0</v>
      </c>
      <c r="BI510" s="165">
        <f t="shared" si="78"/>
        <v>0</v>
      </c>
      <c r="BJ510" s="18" t="s">
        <v>80</v>
      </c>
      <c r="BK510" s="165">
        <f t="shared" si="79"/>
        <v>0</v>
      </c>
      <c r="BL510" s="18" t="s">
        <v>158</v>
      </c>
      <c r="BM510" s="164" t="s">
        <v>2005</v>
      </c>
    </row>
    <row r="511" spans="1:65" s="2" customFormat="1" ht="16.5" customHeight="1">
      <c r="A511" s="33"/>
      <c r="B511" s="152"/>
      <c r="C511" s="153" t="s">
        <v>1666</v>
      </c>
      <c r="D511" s="153" t="s">
        <v>153</v>
      </c>
      <c r="E511" s="154" t="s">
        <v>2006</v>
      </c>
      <c r="F511" s="155" t="s">
        <v>1890</v>
      </c>
      <c r="G511" s="156" t="s">
        <v>1212</v>
      </c>
      <c r="H511" s="157">
        <v>1</v>
      </c>
      <c r="I511" s="158"/>
      <c r="J511" s="159">
        <f t="shared" si="70"/>
        <v>0</v>
      </c>
      <c r="K511" s="155" t="s">
        <v>3</v>
      </c>
      <c r="L511" s="34"/>
      <c r="M511" s="160" t="s">
        <v>3</v>
      </c>
      <c r="N511" s="161" t="s">
        <v>43</v>
      </c>
      <c r="O511" s="54"/>
      <c r="P511" s="162">
        <f t="shared" si="71"/>
        <v>0</v>
      </c>
      <c r="Q511" s="162">
        <v>0</v>
      </c>
      <c r="R511" s="162">
        <f t="shared" si="72"/>
        <v>0</v>
      </c>
      <c r="S511" s="162">
        <v>0</v>
      </c>
      <c r="T511" s="163">
        <f t="shared" si="73"/>
        <v>0</v>
      </c>
      <c r="U511" s="33"/>
      <c r="V511" s="33"/>
      <c r="W511" s="33"/>
      <c r="X511" s="33"/>
      <c r="Y511" s="33"/>
      <c r="Z511" s="33"/>
      <c r="AA511" s="33"/>
      <c r="AB511" s="33"/>
      <c r="AC511" s="33"/>
      <c r="AD511" s="33"/>
      <c r="AE511" s="33"/>
      <c r="AR511" s="164" t="s">
        <v>158</v>
      </c>
      <c r="AT511" s="164" t="s">
        <v>153</v>
      </c>
      <c r="AU511" s="164" t="s">
        <v>158</v>
      </c>
      <c r="AY511" s="18" t="s">
        <v>150</v>
      </c>
      <c r="BE511" s="165">
        <f t="shared" si="74"/>
        <v>0</v>
      </c>
      <c r="BF511" s="165">
        <f t="shared" si="75"/>
        <v>0</v>
      </c>
      <c r="BG511" s="165">
        <f t="shared" si="76"/>
        <v>0</v>
      </c>
      <c r="BH511" s="165">
        <f t="shared" si="77"/>
        <v>0</v>
      </c>
      <c r="BI511" s="165">
        <f t="shared" si="78"/>
        <v>0</v>
      </c>
      <c r="BJ511" s="18" t="s">
        <v>80</v>
      </c>
      <c r="BK511" s="165">
        <f t="shared" si="79"/>
        <v>0</v>
      </c>
      <c r="BL511" s="18" t="s">
        <v>158</v>
      </c>
      <c r="BM511" s="164" t="s">
        <v>2007</v>
      </c>
    </row>
    <row r="512" spans="1:65" s="2" customFormat="1" ht="16.5" customHeight="1">
      <c r="A512" s="33"/>
      <c r="B512" s="152"/>
      <c r="C512" s="153" t="s">
        <v>2008</v>
      </c>
      <c r="D512" s="153" t="s">
        <v>153</v>
      </c>
      <c r="E512" s="154" t="s">
        <v>2009</v>
      </c>
      <c r="F512" s="155" t="s">
        <v>1894</v>
      </c>
      <c r="G512" s="156" t="s">
        <v>1212</v>
      </c>
      <c r="H512" s="157">
        <v>1</v>
      </c>
      <c r="I512" s="158"/>
      <c r="J512" s="159">
        <f t="shared" si="70"/>
        <v>0</v>
      </c>
      <c r="K512" s="155" t="s">
        <v>3</v>
      </c>
      <c r="L512" s="34"/>
      <c r="M512" s="160" t="s">
        <v>3</v>
      </c>
      <c r="N512" s="161" t="s">
        <v>43</v>
      </c>
      <c r="O512" s="54"/>
      <c r="P512" s="162">
        <f t="shared" si="71"/>
        <v>0</v>
      </c>
      <c r="Q512" s="162">
        <v>0</v>
      </c>
      <c r="R512" s="162">
        <f t="shared" si="72"/>
        <v>0</v>
      </c>
      <c r="S512" s="162">
        <v>0</v>
      </c>
      <c r="T512" s="163">
        <f t="shared" si="73"/>
        <v>0</v>
      </c>
      <c r="U512" s="33"/>
      <c r="V512" s="33"/>
      <c r="W512" s="33"/>
      <c r="X512" s="33"/>
      <c r="Y512" s="33"/>
      <c r="Z512" s="33"/>
      <c r="AA512" s="33"/>
      <c r="AB512" s="33"/>
      <c r="AC512" s="33"/>
      <c r="AD512" s="33"/>
      <c r="AE512" s="33"/>
      <c r="AR512" s="164" t="s">
        <v>158</v>
      </c>
      <c r="AT512" s="164" t="s">
        <v>153</v>
      </c>
      <c r="AU512" s="164" t="s">
        <v>158</v>
      </c>
      <c r="AY512" s="18" t="s">
        <v>150</v>
      </c>
      <c r="BE512" s="165">
        <f t="shared" si="74"/>
        <v>0</v>
      </c>
      <c r="BF512" s="165">
        <f t="shared" si="75"/>
        <v>0</v>
      </c>
      <c r="BG512" s="165">
        <f t="shared" si="76"/>
        <v>0</v>
      </c>
      <c r="BH512" s="165">
        <f t="shared" si="77"/>
        <v>0</v>
      </c>
      <c r="BI512" s="165">
        <f t="shared" si="78"/>
        <v>0</v>
      </c>
      <c r="BJ512" s="18" t="s">
        <v>80</v>
      </c>
      <c r="BK512" s="165">
        <f t="shared" si="79"/>
        <v>0</v>
      </c>
      <c r="BL512" s="18" t="s">
        <v>158</v>
      </c>
      <c r="BM512" s="164" t="s">
        <v>2010</v>
      </c>
    </row>
    <row r="513" spans="1:65" s="2" customFormat="1" ht="16.5" customHeight="1">
      <c r="A513" s="33"/>
      <c r="B513" s="152"/>
      <c r="C513" s="153" t="s">
        <v>1669</v>
      </c>
      <c r="D513" s="153" t="s">
        <v>153</v>
      </c>
      <c r="E513" s="154" t="s">
        <v>2011</v>
      </c>
      <c r="F513" s="155" t="s">
        <v>1901</v>
      </c>
      <c r="G513" s="156" t="s">
        <v>1212</v>
      </c>
      <c r="H513" s="157">
        <v>1</v>
      </c>
      <c r="I513" s="158"/>
      <c r="J513" s="159">
        <f t="shared" si="70"/>
        <v>0</v>
      </c>
      <c r="K513" s="155" t="s">
        <v>3</v>
      </c>
      <c r="L513" s="34"/>
      <c r="M513" s="160" t="s">
        <v>3</v>
      </c>
      <c r="N513" s="161" t="s">
        <v>43</v>
      </c>
      <c r="O513" s="54"/>
      <c r="P513" s="162">
        <f t="shared" si="71"/>
        <v>0</v>
      </c>
      <c r="Q513" s="162">
        <v>0</v>
      </c>
      <c r="R513" s="162">
        <f t="shared" si="72"/>
        <v>0</v>
      </c>
      <c r="S513" s="162">
        <v>0</v>
      </c>
      <c r="T513" s="163">
        <f t="shared" si="73"/>
        <v>0</v>
      </c>
      <c r="U513" s="33"/>
      <c r="V513" s="33"/>
      <c r="W513" s="33"/>
      <c r="X513" s="33"/>
      <c r="Y513" s="33"/>
      <c r="Z513" s="33"/>
      <c r="AA513" s="33"/>
      <c r="AB513" s="33"/>
      <c r="AC513" s="33"/>
      <c r="AD513" s="33"/>
      <c r="AE513" s="33"/>
      <c r="AR513" s="164" t="s">
        <v>158</v>
      </c>
      <c r="AT513" s="164" t="s">
        <v>153</v>
      </c>
      <c r="AU513" s="164" t="s">
        <v>158</v>
      </c>
      <c r="AY513" s="18" t="s">
        <v>150</v>
      </c>
      <c r="BE513" s="165">
        <f t="shared" si="74"/>
        <v>0</v>
      </c>
      <c r="BF513" s="165">
        <f t="shared" si="75"/>
        <v>0</v>
      </c>
      <c r="BG513" s="165">
        <f t="shared" si="76"/>
        <v>0</v>
      </c>
      <c r="BH513" s="165">
        <f t="shared" si="77"/>
        <v>0</v>
      </c>
      <c r="BI513" s="165">
        <f t="shared" si="78"/>
        <v>0</v>
      </c>
      <c r="BJ513" s="18" t="s">
        <v>80</v>
      </c>
      <c r="BK513" s="165">
        <f t="shared" si="79"/>
        <v>0</v>
      </c>
      <c r="BL513" s="18" t="s">
        <v>158</v>
      </c>
      <c r="BM513" s="164" t="s">
        <v>2012</v>
      </c>
    </row>
    <row r="514" spans="1:65" s="2" customFormat="1" ht="16.5" customHeight="1">
      <c r="A514" s="33"/>
      <c r="B514" s="152"/>
      <c r="C514" s="153" t="s">
        <v>2013</v>
      </c>
      <c r="D514" s="153" t="s">
        <v>153</v>
      </c>
      <c r="E514" s="154" t="s">
        <v>2014</v>
      </c>
      <c r="F514" s="155" t="s">
        <v>1904</v>
      </c>
      <c r="G514" s="156" t="s">
        <v>1212</v>
      </c>
      <c r="H514" s="157">
        <v>1</v>
      </c>
      <c r="I514" s="158"/>
      <c r="J514" s="159">
        <f t="shared" si="70"/>
        <v>0</v>
      </c>
      <c r="K514" s="155" t="s">
        <v>3</v>
      </c>
      <c r="L514" s="34"/>
      <c r="M514" s="160" t="s">
        <v>3</v>
      </c>
      <c r="N514" s="161" t="s">
        <v>43</v>
      </c>
      <c r="O514" s="54"/>
      <c r="P514" s="162">
        <f t="shared" si="71"/>
        <v>0</v>
      </c>
      <c r="Q514" s="162">
        <v>0</v>
      </c>
      <c r="R514" s="162">
        <f t="shared" si="72"/>
        <v>0</v>
      </c>
      <c r="S514" s="162">
        <v>0</v>
      </c>
      <c r="T514" s="163">
        <f t="shared" si="73"/>
        <v>0</v>
      </c>
      <c r="U514" s="33"/>
      <c r="V514" s="33"/>
      <c r="W514" s="33"/>
      <c r="X514" s="33"/>
      <c r="Y514" s="33"/>
      <c r="Z514" s="33"/>
      <c r="AA514" s="33"/>
      <c r="AB514" s="33"/>
      <c r="AC514" s="33"/>
      <c r="AD514" s="33"/>
      <c r="AE514" s="33"/>
      <c r="AR514" s="164" t="s">
        <v>158</v>
      </c>
      <c r="AT514" s="164" t="s">
        <v>153</v>
      </c>
      <c r="AU514" s="164" t="s">
        <v>158</v>
      </c>
      <c r="AY514" s="18" t="s">
        <v>150</v>
      </c>
      <c r="BE514" s="165">
        <f t="shared" si="74"/>
        <v>0</v>
      </c>
      <c r="BF514" s="165">
        <f t="shared" si="75"/>
        <v>0</v>
      </c>
      <c r="BG514" s="165">
        <f t="shared" si="76"/>
        <v>0</v>
      </c>
      <c r="BH514" s="165">
        <f t="shared" si="77"/>
        <v>0</v>
      </c>
      <c r="BI514" s="165">
        <f t="shared" si="78"/>
        <v>0</v>
      </c>
      <c r="BJ514" s="18" t="s">
        <v>80</v>
      </c>
      <c r="BK514" s="165">
        <f t="shared" si="79"/>
        <v>0</v>
      </c>
      <c r="BL514" s="18" t="s">
        <v>158</v>
      </c>
      <c r="BM514" s="164" t="s">
        <v>2015</v>
      </c>
    </row>
    <row r="515" spans="1:65" s="2" customFormat="1" ht="16.5" customHeight="1">
      <c r="A515" s="33"/>
      <c r="B515" s="152"/>
      <c r="C515" s="153" t="s">
        <v>1672</v>
      </c>
      <c r="D515" s="153" t="s">
        <v>153</v>
      </c>
      <c r="E515" s="154" t="s">
        <v>2016</v>
      </c>
      <c r="F515" s="155" t="s">
        <v>1908</v>
      </c>
      <c r="G515" s="156" t="s">
        <v>1212</v>
      </c>
      <c r="H515" s="157">
        <v>2</v>
      </c>
      <c r="I515" s="158"/>
      <c r="J515" s="159">
        <f t="shared" si="70"/>
        <v>0</v>
      </c>
      <c r="K515" s="155" t="s">
        <v>3</v>
      </c>
      <c r="L515" s="34"/>
      <c r="M515" s="160" t="s">
        <v>3</v>
      </c>
      <c r="N515" s="161" t="s">
        <v>43</v>
      </c>
      <c r="O515" s="54"/>
      <c r="P515" s="162">
        <f t="shared" si="71"/>
        <v>0</v>
      </c>
      <c r="Q515" s="162">
        <v>0</v>
      </c>
      <c r="R515" s="162">
        <f t="shared" si="72"/>
        <v>0</v>
      </c>
      <c r="S515" s="162">
        <v>0</v>
      </c>
      <c r="T515" s="163">
        <f t="shared" si="73"/>
        <v>0</v>
      </c>
      <c r="U515" s="33"/>
      <c r="V515" s="33"/>
      <c r="W515" s="33"/>
      <c r="X515" s="33"/>
      <c r="Y515" s="33"/>
      <c r="Z515" s="33"/>
      <c r="AA515" s="33"/>
      <c r="AB515" s="33"/>
      <c r="AC515" s="33"/>
      <c r="AD515" s="33"/>
      <c r="AE515" s="33"/>
      <c r="AR515" s="164" t="s">
        <v>158</v>
      </c>
      <c r="AT515" s="164" t="s">
        <v>153</v>
      </c>
      <c r="AU515" s="164" t="s">
        <v>158</v>
      </c>
      <c r="AY515" s="18" t="s">
        <v>150</v>
      </c>
      <c r="BE515" s="165">
        <f t="shared" si="74"/>
        <v>0</v>
      </c>
      <c r="BF515" s="165">
        <f t="shared" si="75"/>
        <v>0</v>
      </c>
      <c r="BG515" s="165">
        <f t="shared" si="76"/>
        <v>0</v>
      </c>
      <c r="BH515" s="165">
        <f t="shared" si="77"/>
        <v>0</v>
      </c>
      <c r="BI515" s="165">
        <f t="shared" si="78"/>
        <v>0</v>
      </c>
      <c r="BJ515" s="18" t="s">
        <v>80</v>
      </c>
      <c r="BK515" s="165">
        <f t="shared" si="79"/>
        <v>0</v>
      </c>
      <c r="BL515" s="18" t="s">
        <v>158</v>
      </c>
      <c r="BM515" s="164" t="s">
        <v>2017</v>
      </c>
    </row>
    <row r="516" spans="1:65" s="2" customFormat="1" ht="16.5" customHeight="1">
      <c r="A516" s="33"/>
      <c r="B516" s="152"/>
      <c r="C516" s="153" t="s">
        <v>2018</v>
      </c>
      <c r="D516" s="153" t="s">
        <v>153</v>
      </c>
      <c r="E516" s="154" t="s">
        <v>2019</v>
      </c>
      <c r="F516" s="155" t="s">
        <v>1915</v>
      </c>
      <c r="G516" s="156" t="s">
        <v>1212</v>
      </c>
      <c r="H516" s="157">
        <v>1</v>
      </c>
      <c r="I516" s="158"/>
      <c r="J516" s="159">
        <f t="shared" si="70"/>
        <v>0</v>
      </c>
      <c r="K516" s="155" t="s">
        <v>3</v>
      </c>
      <c r="L516" s="34"/>
      <c r="M516" s="160" t="s">
        <v>3</v>
      </c>
      <c r="N516" s="161" t="s">
        <v>43</v>
      </c>
      <c r="O516" s="54"/>
      <c r="P516" s="162">
        <f t="shared" si="71"/>
        <v>0</v>
      </c>
      <c r="Q516" s="162">
        <v>0</v>
      </c>
      <c r="R516" s="162">
        <f t="shared" si="72"/>
        <v>0</v>
      </c>
      <c r="S516" s="162">
        <v>0</v>
      </c>
      <c r="T516" s="163">
        <f t="shared" si="73"/>
        <v>0</v>
      </c>
      <c r="U516" s="33"/>
      <c r="V516" s="33"/>
      <c r="W516" s="33"/>
      <c r="X516" s="33"/>
      <c r="Y516" s="33"/>
      <c r="Z516" s="33"/>
      <c r="AA516" s="33"/>
      <c r="AB516" s="33"/>
      <c r="AC516" s="33"/>
      <c r="AD516" s="33"/>
      <c r="AE516" s="33"/>
      <c r="AR516" s="164" t="s">
        <v>158</v>
      </c>
      <c r="AT516" s="164" t="s">
        <v>153</v>
      </c>
      <c r="AU516" s="164" t="s">
        <v>158</v>
      </c>
      <c r="AY516" s="18" t="s">
        <v>150</v>
      </c>
      <c r="BE516" s="165">
        <f t="shared" si="74"/>
        <v>0</v>
      </c>
      <c r="BF516" s="165">
        <f t="shared" si="75"/>
        <v>0</v>
      </c>
      <c r="BG516" s="165">
        <f t="shared" si="76"/>
        <v>0</v>
      </c>
      <c r="BH516" s="165">
        <f t="shared" si="77"/>
        <v>0</v>
      </c>
      <c r="BI516" s="165">
        <f t="shared" si="78"/>
        <v>0</v>
      </c>
      <c r="BJ516" s="18" t="s">
        <v>80</v>
      </c>
      <c r="BK516" s="165">
        <f t="shared" si="79"/>
        <v>0</v>
      </c>
      <c r="BL516" s="18" t="s">
        <v>158</v>
      </c>
      <c r="BM516" s="164" t="s">
        <v>2020</v>
      </c>
    </row>
    <row r="517" spans="1:65" s="2" customFormat="1" ht="16.5" customHeight="1">
      <c r="A517" s="33"/>
      <c r="B517" s="152"/>
      <c r="C517" s="153" t="s">
        <v>1675</v>
      </c>
      <c r="D517" s="153" t="s">
        <v>153</v>
      </c>
      <c r="E517" s="154" t="s">
        <v>2021</v>
      </c>
      <c r="F517" s="155" t="s">
        <v>1918</v>
      </c>
      <c r="G517" s="156" t="s">
        <v>1212</v>
      </c>
      <c r="H517" s="157">
        <v>1</v>
      </c>
      <c r="I517" s="158"/>
      <c r="J517" s="159">
        <f t="shared" si="70"/>
        <v>0</v>
      </c>
      <c r="K517" s="155" t="s">
        <v>3</v>
      </c>
      <c r="L517" s="34"/>
      <c r="M517" s="160" t="s">
        <v>3</v>
      </c>
      <c r="N517" s="161" t="s">
        <v>43</v>
      </c>
      <c r="O517" s="54"/>
      <c r="P517" s="162">
        <f t="shared" si="71"/>
        <v>0</v>
      </c>
      <c r="Q517" s="162">
        <v>0</v>
      </c>
      <c r="R517" s="162">
        <f t="shared" si="72"/>
        <v>0</v>
      </c>
      <c r="S517" s="162">
        <v>0</v>
      </c>
      <c r="T517" s="163">
        <f t="shared" si="73"/>
        <v>0</v>
      </c>
      <c r="U517" s="33"/>
      <c r="V517" s="33"/>
      <c r="W517" s="33"/>
      <c r="X517" s="33"/>
      <c r="Y517" s="33"/>
      <c r="Z517" s="33"/>
      <c r="AA517" s="33"/>
      <c r="AB517" s="33"/>
      <c r="AC517" s="33"/>
      <c r="AD517" s="33"/>
      <c r="AE517" s="33"/>
      <c r="AR517" s="164" t="s">
        <v>158</v>
      </c>
      <c r="AT517" s="164" t="s">
        <v>153</v>
      </c>
      <c r="AU517" s="164" t="s">
        <v>158</v>
      </c>
      <c r="AY517" s="18" t="s">
        <v>150</v>
      </c>
      <c r="BE517" s="165">
        <f t="shared" si="74"/>
        <v>0</v>
      </c>
      <c r="BF517" s="165">
        <f t="shared" si="75"/>
        <v>0</v>
      </c>
      <c r="BG517" s="165">
        <f t="shared" si="76"/>
        <v>0</v>
      </c>
      <c r="BH517" s="165">
        <f t="shared" si="77"/>
        <v>0</v>
      </c>
      <c r="BI517" s="165">
        <f t="shared" si="78"/>
        <v>0</v>
      </c>
      <c r="BJ517" s="18" t="s">
        <v>80</v>
      </c>
      <c r="BK517" s="165">
        <f t="shared" si="79"/>
        <v>0</v>
      </c>
      <c r="BL517" s="18" t="s">
        <v>158</v>
      </c>
      <c r="BM517" s="164" t="s">
        <v>2022</v>
      </c>
    </row>
    <row r="518" spans="1:65" s="2" customFormat="1" ht="16.5" customHeight="1">
      <c r="A518" s="33"/>
      <c r="B518" s="152"/>
      <c r="C518" s="153" t="s">
        <v>2023</v>
      </c>
      <c r="D518" s="153" t="s">
        <v>153</v>
      </c>
      <c r="E518" s="154" t="s">
        <v>2024</v>
      </c>
      <c r="F518" s="155" t="s">
        <v>1922</v>
      </c>
      <c r="G518" s="156" t="s">
        <v>1212</v>
      </c>
      <c r="H518" s="157">
        <v>2</v>
      </c>
      <c r="I518" s="158"/>
      <c r="J518" s="159">
        <f t="shared" si="70"/>
        <v>0</v>
      </c>
      <c r="K518" s="155" t="s">
        <v>3</v>
      </c>
      <c r="L518" s="34"/>
      <c r="M518" s="160" t="s">
        <v>3</v>
      </c>
      <c r="N518" s="161" t="s">
        <v>43</v>
      </c>
      <c r="O518" s="54"/>
      <c r="P518" s="162">
        <f t="shared" si="71"/>
        <v>0</v>
      </c>
      <c r="Q518" s="162">
        <v>0</v>
      </c>
      <c r="R518" s="162">
        <f t="shared" si="72"/>
        <v>0</v>
      </c>
      <c r="S518" s="162">
        <v>0</v>
      </c>
      <c r="T518" s="163">
        <f t="shared" si="73"/>
        <v>0</v>
      </c>
      <c r="U518" s="33"/>
      <c r="V518" s="33"/>
      <c r="W518" s="33"/>
      <c r="X518" s="33"/>
      <c r="Y518" s="33"/>
      <c r="Z518" s="33"/>
      <c r="AA518" s="33"/>
      <c r="AB518" s="33"/>
      <c r="AC518" s="33"/>
      <c r="AD518" s="33"/>
      <c r="AE518" s="33"/>
      <c r="AR518" s="164" t="s">
        <v>158</v>
      </c>
      <c r="AT518" s="164" t="s">
        <v>153</v>
      </c>
      <c r="AU518" s="164" t="s">
        <v>158</v>
      </c>
      <c r="AY518" s="18" t="s">
        <v>150</v>
      </c>
      <c r="BE518" s="165">
        <f t="shared" si="74"/>
        <v>0</v>
      </c>
      <c r="BF518" s="165">
        <f t="shared" si="75"/>
        <v>0</v>
      </c>
      <c r="BG518" s="165">
        <f t="shared" si="76"/>
        <v>0</v>
      </c>
      <c r="BH518" s="165">
        <f t="shared" si="77"/>
        <v>0</v>
      </c>
      <c r="BI518" s="165">
        <f t="shared" si="78"/>
        <v>0</v>
      </c>
      <c r="BJ518" s="18" t="s">
        <v>80</v>
      </c>
      <c r="BK518" s="165">
        <f t="shared" si="79"/>
        <v>0</v>
      </c>
      <c r="BL518" s="18" t="s">
        <v>158</v>
      </c>
      <c r="BM518" s="164" t="s">
        <v>2025</v>
      </c>
    </row>
    <row r="519" spans="1:65" s="2" customFormat="1" ht="16.5" customHeight="1">
      <c r="A519" s="33"/>
      <c r="B519" s="152"/>
      <c r="C519" s="153" t="s">
        <v>1678</v>
      </c>
      <c r="D519" s="153" t="s">
        <v>153</v>
      </c>
      <c r="E519" s="154" t="s">
        <v>2026</v>
      </c>
      <c r="F519" s="155" t="s">
        <v>1925</v>
      </c>
      <c r="G519" s="156" t="s">
        <v>1212</v>
      </c>
      <c r="H519" s="157">
        <v>11</v>
      </c>
      <c r="I519" s="158"/>
      <c r="J519" s="159">
        <f t="shared" si="70"/>
        <v>0</v>
      </c>
      <c r="K519" s="155" t="s">
        <v>3</v>
      </c>
      <c r="L519" s="34"/>
      <c r="M519" s="160" t="s">
        <v>3</v>
      </c>
      <c r="N519" s="161" t="s">
        <v>43</v>
      </c>
      <c r="O519" s="54"/>
      <c r="P519" s="162">
        <f t="shared" si="71"/>
        <v>0</v>
      </c>
      <c r="Q519" s="162">
        <v>0</v>
      </c>
      <c r="R519" s="162">
        <f t="shared" si="72"/>
        <v>0</v>
      </c>
      <c r="S519" s="162">
        <v>0</v>
      </c>
      <c r="T519" s="163">
        <f t="shared" si="73"/>
        <v>0</v>
      </c>
      <c r="U519" s="33"/>
      <c r="V519" s="33"/>
      <c r="W519" s="33"/>
      <c r="X519" s="33"/>
      <c r="Y519" s="33"/>
      <c r="Z519" s="33"/>
      <c r="AA519" s="33"/>
      <c r="AB519" s="33"/>
      <c r="AC519" s="33"/>
      <c r="AD519" s="33"/>
      <c r="AE519" s="33"/>
      <c r="AR519" s="164" t="s">
        <v>158</v>
      </c>
      <c r="AT519" s="164" t="s">
        <v>153</v>
      </c>
      <c r="AU519" s="164" t="s">
        <v>158</v>
      </c>
      <c r="AY519" s="18" t="s">
        <v>150</v>
      </c>
      <c r="BE519" s="165">
        <f t="shared" si="74"/>
        <v>0</v>
      </c>
      <c r="BF519" s="165">
        <f t="shared" si="75"/>
        <v>0</v>
      </c>
      <c r="BG519" s="165">
        <f t="shared" si="76"/>
        <v>0</v>
      </c>
      <c r="BH519" s="165">
        <f t="shared" si="77"/>
        <v>0</v>
      </c>
      <c r="BI519" s="165">
        <f t="shared" si="78"/>
        <v>0</v>
      </c>
      <c r="BJ519" s="18" t="s">
        <v>80</v>
      </c>
      <c r="BK519" s="165">
        <f t="shared" si="79"/>
        <v>0</v>
      </c>
      <c r="BL519" s="18" t="s">
        <v>158</v>
      </c>
      <c r="BM519" s="164" t="s">
        <v>2027</v>
      </c>
    </row>
    <row r="520" spans="1:65" s="2" customFormat="1" ht="16.5" customHeight="1">
      <c r="A520" s="33"/>
      <c r="B520" s="152"/>
      <c r="C520" s="153" t="s">
        <v>2028</v>
      </c>
      <c r="D520" s="153" t="s">
        <v>153</v>
      </c>
      <c r="E520" s="154" t="s">
        <v>2029</v>
      </c>
      <c r="F520" s="155" t="s">
        <v>2030</v>
      </c>
      <c r="G520" s="156" t="s">
        <v>1212</v>
      </c>
      <c r="H520" s="157">
        <v>12</v>
      </c>
      <c r="I520" s="158"/>
      <c r="J520" s="159">
        <f t="shared" si="70"/>
        <v>0</v>
      </c>
      <c r="K520" s="155" t="s">
        <v>3</v>
      </c>
      <c r="L520" s="34"/>
      <c r="M520" s="160" t="s">
        <v>3</v>
      </c>
      <c r="N520" s="161" t="s">
        <v>43</v>
      </c>
      <c r="O520" s="54"/>
      <c r="P520" s="162">
        <f t="shared" si="71"/>
        <v>0</v>
      </c>
      <c r="Q520" s="162">
        <v>0</v>
      </c>
      <c r="R520" s="162">
        <f t="shared" si="72"/>
        <v>0</v>
      </c>
      <c r="S520" s="162">
        <v>0</v>
      </c>
      <c r="T520" s="163">
        <f t="shared" si="73"/>
        <v>0</v>
      </c>
      <c r="U520" s="33"/>
      <c r="V520" s="33"/>
      <c r="W520" s="33"/>
      <c r="X520" s="33"/>
      <c r="Y520" s="33"/>
      <c r="Z520" s="33"/>
      <c r="AA520" s="33"/>
      <c r="AB520" s="33"/>
      <c r="AC520" s="33"/>
      <c r="AD520" s="33"/>
      <c r="AE520" s="33"/>
      <c r="AR520" s="164" t="s">
        <v>158</v>
      </c>
      <c r="AT520" s="164" t="s">
        <v>153</v>
      </c>
      <c r="AU520" s="164" t="s">
        <v>158</v>
      </c>
      <c r="AY520" s="18" t="s">
        <v>150</v>
      </c>
      <c r="BE520" s="165">
        <f t="shared" si="74"/>
        <v>0</v>
      </c>
      <c r="BF520" s="165">
        <f t="shared" si="75"/>
        <v>0</v>
      </c>
      <c r="BG520" s="165">
        <f t="shared" si="76"/>
        <v>0</v>
      </c>
      <c r="BH520" s="165">
        <f t="shared" si="77"/>
        <v>0</v>
      </c>
      <c r="BI520" s="165">
        <f t="shared" si="78"/>
        <v>0</v>
      </c>
      <c r="BJ520" s="18" t="s">
        <v>80</v>
      </c>
      <c r="BK520" s="165">
        <f t="shared" si="79"/>
        <v>0</v>
      </c>
      <c r="BL520" s="18" t="s">
        <v>158</v>
      </c>
      <c r="BM520" s="164" t="s">
        <v>2031</v>
      </c>
    </row>
    <row r="521" spans="1:65" s="2" customFormat="1" ht="16.5" customHeight="1">
      <c r="A521" s="33"/>
      <c r="B521" s="152"/>
      <c r="C521" s="153" t="s">
        <v>1681</v>
      </c>
      <c r="D521" s="153" t="s">
        <v>153</v>
      </c>
      <c r="E521" s="154" t="s">
        <v>2032</v>
      </c>
      <c r="F521" s="155" t="s">
        <v>2033</v>
      </c>
      <c r="G521" s="156" t="s">
        <v>1212</v>
      </c>
      <c r="H521" s="157">
        <v>1</v>
      </c>
      <c r="I521" s="158"/>
      <c r="J521" s="159">
        <f t="shared" si="70"/>
        <v>0</v>
      </c>
      <c r="K521" s="155" t="s">
        <v>3</v>
      </c>
      <c r="L521" s="34"/>
      <c r="M521" s="160" t="s">
        <v>3</v>
      </c>
      <c r="N521" s="161" t="s">
        <v>43</v>
      </c>
      <c r="O521" s="54"/>
      <c r="P521" s="162">
        <f t="shared" si="71"/>
        <v>0</v>
      </c>
      <c r="Q521" s="162">
        <v>0</v>
      </c>
      <c r="R521" s="162">
        <f t="shared" si="72"/>
        <v>0</v>
      </c>
      <c r="S521" s="162">
        <v>0</v>
      </c>
      <c r="T521" s="163">
        <f t="shared" si="73"/>
        <v>0</v>
      </c>
      <c r="U521" s="33"/>
      <c r="V521" s="33"/>
      <c r="W521" s="33"/>
      <c r="X521" s="33"/>
      <c r="Y521" s="33"/>
      <c r="Z521" s="33"/>
      <c r="AA521" s="33"/>
      <c r="AB521" s="33"/>
      <c r="AC521" s="33"/>
      <c r="AD521" s="33"/>
      <c r="AE521" s="33"/>
      <c r="AR521" s="164" t="s">
        <v>158</v>
      </c>
      <c r="AT521" s="164" t="s">
        <v>153</v>
      </c>
      <c r="AU521" s="164" t="s">
        <v>158</v>
      </c>
      <c r="AY521" s="18" t="s">
        <v>150</v>
      </c>
      <c r="BE521" s="165">
        <f t="shared" si="74"/>
        <v>0</v>
      </c>
      <c r="BF521" s="165">
        <f t="shared" si="75"/>
        <v>0</v>
      </c>
      <c r="BG521" s="165">
        <f t="shared" si="76"/>
        <v>0</v>
      </c>
      <c r="BH521" s="165">
        <f t="shared" si="77"/>
        <v>0</v>
      </c>
      <c r="BI521" s="165">
        <f t="shared" si="78"/>
        <v>0</v>
      </c>
      <c r="BJ521" s="18" t="s">
        <v>80</v>
      </c>
      <c r="BK521" s="165">
        <f t="shared" si="79"/>
        <v>0</v>
      </c>
      <c r="BL521" s="18" t="s">
        <v>158</v>
      </c>
      <c r="BM521" s="164" t="s">
        <v>2034</v>
      </c>
    </row>
    <row r="522" spans="1:65" s="2" customFormat="1" ht="16.5" customHeight="1">
      <c r="A522" s="33"/>
      <c r="B522" s="152"/>
      <c r="C522" s="153" t="s">
        <v>2035</v>
      </c>
      <c r="D522" s="153" t="s">
        <v>153</v>
      </c>
      <c r="E522" s="154" t="s">
        <v>2036</v>
      </c>
      <c r="F522" s="155" t="s">
        <v>1932</v>
      </c>
      <c r="G522" s="156" t="s">
        <v>1212</v>
      </c>
      <c r="H522" s="157">
        <v>1</v>
      </c>
      <c r="I522" s="158"/>
      <c r="J522" s="159">
        <f t="shared" si="70"/>
        <v>0</v>
      </c>
      <c r="K522" s="155" t="s">
        <v>3</v>
      </c>
      <c r="L522" s="34"/>
      <c r="M522" s="160" t="s">
        <v>3</v>
      </c>
      <c r="N522" s="161" t="s">
        <v>43</v>
      </c>
      <c r="O522" s="54"/>
      <c r="P522" s="162">
        <f t="shared" si="71"/>
        <v>0</v>
      </c>
      <c r="Q522" s="162">
        <v>0</v>
      </c>
      <c r="R522" s="162">
        <f t="shared" si="72"/>
        <v>0</v>
      </c>
      <c r="S522" s="162">
        <v>0</v>
      </c>
      <c r="T522" s="163">
        <f t="shared" si="73"/>
        <v>0</v>
      </c>
      <c r="U522" s="33"/>
      <c r="V522" s="33"/>
      <c r="W522" s="33"/>
      <c r="X522" s="33"/>
      <c r="Y522" s="33"/>
      <c r="Z522" s="33"/>
      <c r="AA522" s="33"/>
      <c r="AB522" s="33"/>
      <c r="AC522" s="33"/>
      <c r="AD522" s="33"/>
      <c r="AE522" s="33"/>
      <c r="AR522" s="164" t="s">
        <v>158</v>
      </c>
      <c r="AT522" s="164" t="s">
        <v>153</v>
      </c>
      <c r="AU522" s="164" t="s">
        <v>158</v>
      </c>
      <c r="AY522" s="18" t="s">
        <v>150</v>
      </c>
      <c r="BE522" s="165">
        <f t="shared" si="74"/>
        <v>0</v>
      </c>
      <c r="BF522" s="165">
        <f t="shared" si="75"/>
        <v>0</v>
      </c>
      <c r="BG522" s="165">
        <f t="shared" si="76"/>
        <v>0</v>
      </c>
      <c r="BH522" s="165">
        <f t="shared" si="77"/>
        <v>0</v>
      </c>
      <c r="BI522" s="165">
        <f t="shared" si="78"/>
        <v>0</v>
      </c>
      <c r="BJ522" s="18" t="s">
        <v>80</v>
      </c>
      <c r="BK522" s="165">
        <f t="shared" si="79"/>
        <v>0</v>
      </c>
      <c r="BL522" s="18" t="s">
        <v>158</v>
      </c>
      <c r="BM522" s="164" t="s">
        <v>2037</v>
      </c>
    </row>
    <row r="523" spans="1:65" s="2" customFormat="1" ht="16.5" customHeight="1">
      <c r="A523" s="33"/>
      <c r="B523" s="152"/>
      <c r="C523" s="153" t="s">
        <v>1686</v>
      </c>
      <c r="D523" s="153" t="s">
        <v>153</v>
      </c>
      <c r="E523" s="154" t="s">
        <v>2038</v>
      </c>
      <c r="F523" s="155" t="s">
        <v>1939</v>
      </c>
      <c r="G523" s="156" t="s">
        <v>1212</v>
      </c>
      <c r="H523" s="157">
        <v>22</v>
      </c>
      <c r="I523" s="158"/>
      <c r="J523" s="159">
        <f t="shared" si="70"/>
        <v>0</v>
      </c>
      <c r="K523" s="155" t="s">
        <v>3</v>
      </c>
      <c r="L523" s="34"/>
      <c r="M523" s="160" t="s">
        <v>3</v>
      </c>
      <c r="N523" s="161" t="s">
        <v>43</v>
      </c>
      <c r="O523" s="54"/>
      <c r="P523" s="162">
        <f t="shared" si="71"/>
        <v>0</v>
      </c>
      <c r="Q523" s="162">
        <v>0</v>
      </c>
      <c r="R523" s="162">
        <f t="shared" si="72"/>
        <v>0</v>
      </c>
      <c r="S523" s="162">
        <v>0</v>
      </c>
      <c r="T523" s="163">
        <f t="shared" si="73"/>
        <v>0</v>
      </c>
      <c r="U523" s="33"/>
      <c r="V523" s="33"/>
      <c r="W523" s="33"/>
      <c r="X523" s="33"/>
      <c r="Y523" s="33"/>
      <c r="Z523" s="33"/>
      <c r="AA523" s="33"/>
      <c r="AB523" s="33"/>
      <c r="AC523" s="33"/>
      <c r="AD523" s="33"/>
      <c r="AE523" s="33"/>
      <c r="AR523" s="164" t="s">
        <v>158</v>
      </c>
      <c r="AT523" s="164" t="s">
        <v>153</v>
      </c>
      <c r="AU523" s="164" t="s">
        <v>158</v>
      </c>
      <c r="AY523" s="18" t="s">
        <v>150</v>
      </c>
      <c r="BE523" s="165">
        <f t="shared" si="74"/>
        <v>0</v>
      </c>
      <c r="BF523" s="165">
        <f t="shared" si="75"/>
        <v>0</v>
      </c>
      <c r="BG523" s="165">
        <f t="shared" si="76"/>
        <v>0</v>
      </c>
      <c r="BH523" s="165">
        <f t="shared" si="77"/>
        <v>0</v>
      </c>
      <c r="BI523" s="165">
        <f t="shared" si="78"/>
        <v>0</v>
      </c>
      <c r="BJ523" s="18" t="s">
        <v>80</v>
      </c>
      <c r="BK523" s="165">
        <f t="shared" si="79"/>
        <v>0</v>
      </c>
      <c r="BL523" s="18" t="s">
        <v>158</v>
      </c>
      <c r="BM523" s="164" t="s">
        <v>2039</v>
      </c>
    </row>
    <row r="524" spans="1:65" s="2" customFormat="1" ht="16.5" customHeight="1">
      <c r="A524" s="33"/>
      <c r="B524" s="152"/>
      <c r="C524" s="153" t="s">
        <v>2040</v>
      </c>
      <c r="D524" s="153" t="s">
        <v>153</v>
      </c>
      <c r="E524" s="154" t="s">
        <v>2041</v>
      </c>
      <c r="F524" s="155" t="s">
        <v>2042</v>
      </c>
      <c r="G524" s="156" t="s">
        <v>1212</v>
      </c>
      <c r="H524" s="157">
        <v>22</v>
      </c>
      <c r="I524" s="158"/>
      <c r="J524" s="159">
        <f t="shared" si="70"/>
        <v>0</v>
      </c>
      <c r="K524" s="155" t="s">
        <v>3</v>
      </c>
      <c r="L524" s="34"/>
      <c r="M524" s="160" t="s">
        <v>3</v>
      </c>
      <c r="N524" s="161" t="s">
        <v>43</v>
      </c>
      <c r="O524" s="54"/>
      <c r="P524" s="162">
        <f t="shared" si="71"/>
        <v>0</v>
      </c>
      <c r="Q524" s="162">
        <v>0</v>
      </c>
      <c r="R524" s="162">
        <f t="shared" si="72"/>
        <v>0</v>
      </c>
      <c r="S524" s="162">
        <v>0</v>
      </c>
      <c r="T524" s="163">
        <f t="shared" si="73"/>
        <v>0</v>
      </c>
      <c r="U524" s="33"/>
      <c r="V524" s="33"/>
      <c r="W524" s="33"/>
      <c r="X524" s="33"/>
      <c r="Y524" s="33"/>
      <c r="Z524" s="33"/>
      <c r="AA524" s="33"/>
      <c r="AB524" s="33"/>
      <c r="AC524" s="33"/>
      <c r="AD524" s="33"/>
      <c r="AE524" s="33"/>
      <c r="AR524" s="164" t="s">
        <v>158</v>
      </c>
      <c r="AT524" s="164" t="s">
        <v>153</v>
      </c>
      <c r="AU524" s="164" t="s">
        <v>158</v>
      </c>
      <c r="AY524" s="18" t="s">
        <v>150</v>
      </c>
      <c r="BE524" s="165">
        <f t="shared" si="74"/>
        <v>0</v>
      </c>
      <c r="BF524" s="165">
        <f t="shared" si="75"/>
        <v>0</v>
      </c>
      <c r="BG524" s="165">
        <f t="shared" si="76"/>
        <v>0</v>
      </c>
      <c r="BH524" s="165">
        <f t="shared" si="77"/>
        <v>0</v>
      </c>
      <c r="BI524" s="165">
        <f t="shared" si="78"/>
        <v>0</v>
      </c>
      <c r="BJ524" s="18" t="s">
        <v>80</v>
      </c>
      <c r="BK524" s="165">
        <f t="shared" si="79"/>
        <v>0</v>
      </c>
      <c r="BL524" s="18" t="s">
        <v>158</v>
      </c>
      <c r="BM524" s="164" t="s">
        <v>2043</v>
      </c>
    </row>
    <row r="525" spans="1:65" s="2" customFormat="1" ht="16.5" customHeight="1">
      <c r="A525" s="33"/>
      <c r="B525" s="152"/>
      <c r="C525" s="153" t="s">
        <v>1689</v>
      </c>
      <c r="D525" s="153" t="s">
        <v>153</v>
      </c>
      <c r="E525" s="154" t="s">
        <v>2044</v>
      </c>
      <c r="F525" s="155" t="s">
        <v>1950</v>
      </c>
      <c r="G525" s="156" t="s">
        <v>1212</v>
      </c>
      <c r="H525" s="157">
        <v>4</v>
      </c>
      <c r="I525" s="158"/>
      <c r="J525" s="159">
        <f t="shared" si="70"/>
        <v>0</v>
      </c>
      <c r="K525" s="155" t="s">
        <v>3</v>
      </c>
      <c r="L525" s="34"/>
      <c r="M525" s="160" t="s">
        <v>3</v>
      </c>
      <c r="N525" s="161" t="s">
        <v>43</v>
      </c>
      <c r="O525" s="54"/>
      <c r="P525" s="162">
        <f t="shared" si="71"/>
        <v>0</v>
      </c>
      <c r="Q525" s="162">
        <v>0</v>
      </c>
      <c r="R525" s="162">
        <f t="shared" si="72"/>
        <v>0</v>
      </c>
      <c r="S525" s="162">
        <v>0</v>
      </c>
      <c r="T525" s="163">
        <f t="shared" si="73"/>
        <v>0</v>
      </c>
      <c r="U525" s="33"/>
      <c r="V525" s="33"/>
      <c r="W525" s="33"/>
      <c r="X525" s="33"/>
      <c r="Y525" s="33"/>
      <c r="Z525" s="33"/>
      <c r="AA525" s="33"/>
      <c r="AB525" s="33"/>
      <c r="AC525" s="33"/>
      <c r="AD525" s="33"/>
      <c r="AE525" s="33"/>
      <c r="AR525" s="164" t="s">
        <v>158</v>
      </c>
      <c r="AT525" s="164" t="s">
        <v>153</v>
      </c>
      <c r="AU525" s="164" t="s">
        <v>158</v>
      </c>
      <c r="AY525" s="18" t="s">
        <v>150</v>
      </c>
      <c r="BE525" s="165">
        <f t="shared" si="74"/>
        <v>0</v>
      </c>
      <c r="BF525" s="165">
        <f t="shared" si="75"/>
        <v>0</v>
      </c>
      <c r="BG525" s="165">
        <f t="shared" si="76"/>
        <v>0</v>
      </c>
      <c r="BH525" s="165">
        <f t="shared" si="77"/>
        <v>0</v>
      </c>
      <c r="BI525" s="165">
        <f t="shared" si="78"/>
        <v>0</v>
      </c>
      <c r="BJ525" s="18" t="s">
        <v>80</v>
      </c>
      <c r="BK525" s="165">
        <f t="shared" si="79"/>
        <v>0</v>
      </c>
      <c r="BL525" s="18" t="s">
        <v>158</v>
      </c>
      <c r="BM525" s="164" t="s">
        <v>2045</v>
      </c>
    </row>
    <row r="526" spans="1:65" s="2" customFormat="1" ht="16.5" customHeight="1">
      <c r="A526" s="33"/>
      <c r="B526" s="152"/>
      <c r="C526" s="153" t="s">
        <v>2046</v>
      </c>
      <c r="D526" s="153" t="s">
        <v>153</v>
      </c>
      <c r="E526" s="154" t="s">
        <v>2047</v>
      </c>
      <c r="F526" s="155" t="s">
        <v>2048</v>
      </c>
      <c r="G526" s="156" t="s">
        <v>1212</v>
      </c>
      <c r="H526" s="157">
        <v>5</v>
      </c>
      <c r="I526" s="158"/>
      <c r="J526" s="159">
        <f t="shared" si="70"/>
        <v>0</v>
      </c>
      <c r="K526" s="155" t="s">
        <v>3</v>
      </c>
      <c r="L526" s="34"/>
      <c r="M526" s="160" t="s">
        <v>3</v>
      </c>
      <c r="N526" s="161" t="s">
        <v>43</v>
      </c>
      <c r="O526" s="54"/>
      <c r="P526" s="162">
        <f t="shared" si="71"/>
        <v>0</v>
      </c>
      <c r="Q526" s="162">
        <v>0</v>
      </c>
      <c r="R526" s="162">
        <f t="shared" si="72"/>
        <v>0</v>
      </c>
      <c r="S526" s="162">
        <v>0</v>
      </c>
      <c r="T526" s="163">
        <f t="shared" si="73"/>
        <v>0</v>
      </c>
      <c r="U526" s="33"/>
      <c r="V526" s="33"/>
      <c r="W526" s="33"/>
      <c r="X526" s="33"/>
      <c r="Y526" s="33"/>
      <c r="Z526" s="33"/>
      <c r="AA526" s="33"/>
      <c r="AB526" s="33"/>
      <c r="AC526" s="33"/>
      <c r="AD526" s="33"/>
      <c r="AE526" s="33"/>
      <c r="AR526" s="164" t="s">
        <v>158</v>
      </c>
      <c r="AT526" s="164" t="s">
        <v>153</v>
      </c>
      <c r="AU526" s="164" t="s">
        <v>158</v>
      </c>
      <c r="AY526" s="18" t="s">
        <v>150</v>
      </c>
      <c r="BE526" s="165">
        <f t="shared" si="74"/>
        <v>0</v>
      </c>
      <c r="BF526" s="165">
        <f t="shared" si="75"/>
        <v>0</v>
      </c>
      <c r="BG526" s="165">
        <f t="shared" si="76"/>
        <v>0</v>
      </c>
      <c r="BH526" s="165">
        <f t="shared" si="77"/>
        <v>0</v>
      </c>
      <c r="BI526" s="165">
        <f t="shared" si="78"/>
        <v>0</v>
      </c>
      <c r="BJ526" s="18" t="s">
        <v>80</v>
      </c>
      <c r="BK526" s="165">
        <f t="shared" si="79"/>
        <v>0</v>
      </c>
      <c r="BL526" s="18" t="s">
        <v>158</v>
      </c>
      <c r="BM526" s="164" t="s">
        <v>2049</v>
      </c>
    </row>
    <row r="527" spans="1:65" s="2" customFormat="1" ht="16.5" customHeight="1">
      <c r="A527" s="33"/>
      <c r="B527" s="152"/>
      <c r="C527" s="153" t="s">
        <v>1691</v>
      </c>
      <c r="D527" s="153" t="s">
        <v>153</v>
      </c>
      <c r="E527" s="154" t="s">
        <v>2050</v>
      </c>
      <c r="F527" s="155" t="s">
        <v>2051</v>
      </c>
      <c r="G527" s="156" t="s">
        <v>1212</v>
      </c>
      <c r="H527" s="157">
        <v>1</v>
      </c>
      <c r="I527" s="158"/>
      <c r="J527" s="159">
        <f t="shared" si="70"/>
        <v>0</v>
      </c>
      <c r="K527" s="155" t="s">
        <v>3</v>
      </c>
      <c r="L527" s="34"/>
      <c r="M527" s="160" t="s">
        <v>3</v>
      </c>
      <c r="N527" s="161" t="s">
        <v>43</v>
      </c>
      <c r="O527" s="54"/>
      <c r="P527" s="162">
        <f t="shared" si="71"/>
        <v>0</v>
      </c>
      <c r="Q527" s="162">
        <v>0</v>
      </c>
      <c r="R527" s="162">
        <f t="shared" si="72"/>
        <v>0</v>
      </c>
      <c r="S527" s="162">
        <v>0</v>
      </c>
      <c r="T527" s="163">
        <f t="shared" si="73"/>
        <v>0</v>
      </c>
      <c r="U527" s="33"/>
      <c r="V527" s="33"/>
      <c r="W527" s="33"/>
      <c r="X527" s="33"/>
      <c r="Y527" s="33"/>
      <c r="Z527" s="33"/>
      <c r="AA527" s="33"/>
      <c r="AB527" s="33"/>
      <c r="AC527" s="33"/>
      <c r="AD527" s="33"/>
      <c r="AE527" s="33"/>
      <c r="AR527" s="164" t="s">
        <v>158</v>
      </c>
      <c r="AT527" s="164" t="s">
        <v>153</v>
      </c>
      <c r="AU527" s="164" t="s">
        <v>158</v>
      </c>
      <c r="AY527" s="18" t="s">
        <v>150</v>
      </c>
      <c r="BE527" s="165">
        <f t="shared" si="74"/>
        <v>0</v>
      </c>
      <c r="BF527" s="165">
        <f t="shared" si="75"/>
        <v>0</v>
      </c>
      <c r="BG527" s="165">
        <f t="shared" si="76"/>
        <v>0</v>
      </c>
      <c r="BH527" s="165">
        <f t="shared" si="77"/>
        <v>0</v>
      </c>
      <c r="BI527" s="165">
        <f t="shared" si="78"/>
        <v>0</v>
      </c>
      <c r="BJ527" s="18" t="s">
        <v>80</v>
      </c>
      <c r="BK527" s="165">
        <f t="shared" si="79"/>
        <v>0</v>
      </c>
      <c r="BL527" s="18" t="s">
        <v>158</v>
      </c>
      <c r="BM527" s="164" t="s">
        <v>2052</v>
      </c>
    </row>
    <row r="528" spans="1:65" s="2" customFormat="1" ht="16.5" customHeight="1">
      <c r="A528" s="33"/>
      <c r="B528" s="152"/>
      <c r="C528" s="153" t="s">
        <v>2053</v>
      </c>
      <c r="D528" s="153" t="s">
        <v>153</v>
      </c>
      <c r="E528" s="154" t="s">
        <v>2054</v>
      </c>
      <c r="F528" s="155" t="s">
        <v>1967</v>
      </c>
      <c r="G528" s="156" t="s">
        <v>1212</v>
      </c>
      <c r="H528" s="157">
        <v>50</v>
      </c>
      <c r="I528" s="158"/>
      <c r="J528" s="159">
        <f t="shared" si="70"/>
        <v>0</v>
      </c>
      <c r="K528" s="155" t="s">
        <v>3</v>
      </c>
      <c r="L528" s="34"/>
      <c r="M528" s="160" t="s">
        <v>3</v>
      </c>
      <c r="N528" s="161" t="s">
        <v>43</v>
      </c>
      <c r="O528" s="54"/>
      <c r="P528" s="162">
        <f t="shared" si="71"/>
        <v>0</v>
      </c>
      <c r="Q528" s="162">
        <v>0</v>
      </c>
      <c r="R528" s="162">
        <f t="shared" si="72"/>
        <v>0</v>
      </c>
      <c r="S528" s="162">
        <v>0</v>
      </c>
      <c r="T528" s="163">
        <f t="shared" si="73"/>
        <v>0</v>
      </c>
      <c r="U528" s="33"/>
      <c r="V528" s="33"/>
      <c r="W528" s="33"/>
      <c r="X528" s="33"/>
      <c r="Y528" s="33"/>
      <c r="Z528" s="33"/>
      <c r="AA528" s="33"/>
      <c r="AB528" s="33"/>
      <c r="AC528" s="33"/>
      <c r="AD528" s="33"/>
      <c r="AE528" s="33"/>
      <c r="AR528" s="164" t="s">
        <v>158</v>
      </c>
      <c r="AT528" s="164" t="s">
        <v>153</v>
      </c>
      <c r="AU528" s="164" t="s">
        <v>158</v>
      </c>
      <c r="AY528" s="18" t="s">
        <v>150</v>
      </c>
      <c r="BE528" s="165">
        <f t="shared" si="74"/>
        <v>0</v>
      </c>
      <c r="BF528" s="165">
        <f t="shared" si="75"/>
        <v>0</v>
      </c>
      <c r="BG528" s="165">
        <f t="shared" si="76"/>
        <v>0</v>
      </c>
      <c r="BH528" s="165">
        <f t="shared" si="77"/>
        <v>0</v>
      </c>
      <c r="BI528" s="165">
        <f t="shared" si="78"/>
        <v>0</v>
      </c>
      <c r="BJ528" s="18" t="s">
        <v>80</v>
      </c>
      <c r="BK528" s="165">
        <f t="shared" si="79"/>
        <v>0</v>
      </c>
      <c r="BL528" s="18" t="s">
        <v>158</v>
      </c>
      <c r="BM528" s="164" t="s">
        <v>2055</v>
      </c>
    </row>
    <row r="529" spans="1:65" s="2" customFormat="1" ht="16.5" customHeight="1">
      <c r="A529" s="33"/>
      <c r="B529" s="152"/>
      <c r="C529" s="153" t="s">
        <v>1695</v>
      </c>
      <c r="D529" s="153" t="s">
        <v>153</v>
      </c>
      <c r="E529" s="154" t="s">
        <v>2056</v>
      </c>
      <c r="F529" s="155" t="s">
        <v>2057</v>
      </c>
      <c r="G529" s="156" t="s">
        <v>1212</v>
      </c>
      <c r="H529" s="157">
        <v>0</v>
      </c>
      <c r="I529" s="158"/>
      <c r="J529" s="159">
        <f t="shared" si="70"/>
        <v>0</v>
      </c>
      <c r="K529" s="155" t="s">
        <v>3</v>
      </c>
      <c r="L529" s="34"/>
      <c r="M529" s="160" t="s">
        <v>3</v>
      </c>
      <c r="N529" s="161" t="s">
        <v>43</v>
      </c>
      <c r="O529" s="54"/>
      <c r="P529" s="162">
        <f t="shared" si="71"/>
        <v>0</v>
      </c>
      <c r="Q529" s="162">
        <v>0</v>
      </c>
      <c r="R529" s="162">
        <f t="shared" si="72"/>
        <v>0</v>
      </c>
      <c r="S529" s="162">
        <v>0</v>
      </c>
      <c r="T529" s="163">
        <f t="shared" si="73"/>
        <v>0</v>
      </c>
      <c r="U529" s="33"/>
      <c r="V529" s="33"/>
      <c r="W529" s="33"/>
      <c r="X529" s="33"/>
      <c r="Y529" s="33"/>
      <c r="Z529" s="33"/>
      <c r="AA529" s="33"/>
      <c r="AB529" s="33"/>
      <c r="AC529" s="33"/>
      <c r="AD529" s="33"/>
      <c r="AE529" s="33"/>
      <c r="AR529" s="164" t="s">
        <v>158</v>
      </c>
      <c r="AT529" s="164" t="s">
        <v>153</v>
      </c>
      <c r="AU529" s="164" t="s">
        <v>158</v>
      </c>
      <c r="AY529" s="18" t="s">
        <v>150</v>
      </c>
      <c r="BE529" s="165">
        <f t="shared" si="74"/>
        <v>0</v>
      </c>
      <c r="BF529" s="165">
        <f t="shared" si="75"/>
        <v>0</v>
      </c>
      <c r="BG529" s="165">
        <f t="shared" si="76"/>
        <v>0</v>
      </c>
      <c r="BH529" s="165">
        <f t="shared" si="77"/>
        <v>0</v>
      </c>
      <c r="BI529" s="165">
        <f t="shared" si="78"/>
        <v>0</v>
      </c>
      <c r="BJ529" s="18" t="s">
        <v>80</v>
      </c>
      <c r="BK529" s="165">
        <f t="shared" si="79"/>
        <v>0</v>
      </c>
      <c r="BL529" s="18" t="s">
        <v>158</v>
      </c>
      <c r="BM529" s="164" t="s">
        <v>2058</v>
      </c>
    </row>
    <row r="530" spans="1:65" s="2" customFormat="1" ht="16.5" customHeight="1">
      <c r="A530" s="33"/>
      <c r="B530" s="152"/>
      <c r="C530" s="153" t="s">
        <v>2059</v>
      </c>
      <c r="D530" s="153" t="s">
        <v>153</v>
      </c>
      <c r="E530" s="154" t="s">
        <v>2060</v>
      </c>
      <c r="F530" s="155" t="s">
        <v>1971</v>
      </c>
      <c r="G530" s="156" t="s">
        <v>1212</v>
      </c>
      <c r="H530" s="157">
        <v>0</v>
      </c>
      <c r="I530" s="158"/>
      <c r="J530" s="159">
        <f t="shared" si="70"/>
        <v>0</v>
      </c>
      <c r="K530" s="155" t="s">
        <v>3</v>
      </c>
      <c r="L530" s="34"/>
      <c r="M530" s="160" t="s">
        <v>3</v>
      </c>
      <c r="N530" s="161" t="s">
        <v>43</v>
      </c>
      <c r="O530" s="54"/>
      <c r="P530" s="162">
        <f t="shared" si="71"/>
        <v>0</v>
      </c>
      <c r="Q530" s="162">
        <v>0</v>
      </c>
      <c r="R530" s="162">
        <f t="shared" si="72"/>
        <v>0</v>
      </c>
      <c r="S530" s="162">
        <v>0</v>
      </c>
      <c r="T530" s="163">
        <f t="shared" si="73"/>
        <v>0</v>
      </c>
      <c r="U530" s="33"/>
      <c r="V530" s="33"/>
      <c r="W530" s="33"/>
      <c r="X530" s="33"/>
      <c r="Y530" s="33"/>
      <c r="Z530" s="33"/>
      <c r="AA530" s="33"/>
      <c r="AB530" s="33"/>
      <c r="AC530" s="33"/>
      <c r="AD530" s="33"/>
      <c r="AE530" s="33"/>
      <c r="AR530" s="164" t="s">
        <v>158</v>
      </c>
      <c r="AT530" s="164" t="s">
        <v>153</v>
      </c>
      <c r="AU530" s="164" t="s">
        <v>158</v>
      </c>
      <c r="AY530" s="18" t="s">
        <v>150</v>
      </c>
      <c r="BE530" s="165">
        <f t="shared" si="74"/>
        <v>0</v>
      </c>
      <c r="BF530" s="165">
        <f t="shared" si="75"/>
        <v>0</v>
      </c>
      <c r="BG530" s="165">
        <f t="shared" si="76"/>
        <v>0</v>
      </c>
      <c r="BH530" s="165">
        <f t="shared" si="77"/>
        <v>0</v>
      </c>
      <c r="BI530" s="165">
        <f t="shared" si="78"/>
        <v>0</v>
      </c>
      <c r="BJ530" s="18" t="s">
        <v>80</v>
      </c>
      <c r="BK530" s="165">
        <f t="shared" si="79"/>
        <v>0</v>
      </c>
      <c r="BL530" s="18" t="s">
        <v>158</v>
      </c>
      <c r="BM530" s="164" t="s">
        <v>2061</v>
      </c>
    </row>
    <row r="531" spans="1:65" s="2" customFormat="1" ht="16.5" customHeight="1">
      <c r="A531" s="33"/>
      <c r="B531" s="152"/>
      <c r="C531" s="153" t="s">
        <v>1698</v>
      </c>
      <c r="D531" s="153" t="s">
        <v>153</v>
      </c>
      <c r="E531" s="154" t="s">
        <v>2062</v>
      </c>
      <c r="F531" s="155" t="s">
        <v>1974</v>
      </c>
      <c r="G531" s="156" t="s">
        <v>1212</v>
      </c>
      <c r="H531" s="157">
        <v>1</v>
      </c>
      <c r="I531" s="158"/>
      <c r="J531" s="159">
        <f t="shared" si="70"/>
        <v>0</v>
      </c>
      <c r="K531" s="155" t="s">
        <v>3</v>
      </c>
      <c r="L531" s="34"/>
      <c r="M531" s="160" t="s">
        <v>3</v>
      </c>
      <c r="N531" s="161" t="s">
        <v>43</v>
      </c>
      <c r="O531" s="54"/>
      <c r="P531" s="162">
        <f t="shared" si="71"/>
        <v>0</v>
      </c>
      <c r="Q531" s="162">
        <v>0</v>
      </c>
      <c r="R531" s="162">
        <f t="shared" si="72"/>
        <v>0</v>
      </c>
      <c r="S531" s="162">
        <v>0</v>
      </c>
      <c r="T531" s="163">
        <f t="shared" si="73"/>
        <v>0</v>
      </c>
      <c r="U531" s="33"/>
      <c r="V531" s="33"/>
      <c r="W531" s="33"/>
      <c r="X531" s="33"/>
      <c r="Y531" s="33"/>
      <c r="Z531" s="33"/>
      <c r="AA531" s="33"/>
      <c r="AB531" s="33"/>
      <c r="AC531" s="33"/>
      <c r="AD531" s="33"/>
      <c r="AE531" s="33"/>
      <c r="AR531" s="164" t="s">
        <v>158</v>
      </c>
      <c r="AT531" s="164" t="s">
        <v>153</v>
      </c>
      <c r="AU531" s="164" t="s">
        <v>158</v>
      </c>
      <c r="AY531" s="18" t="s">
        <v>150</v>
      </c>
      <c r="BE531" s="165">
        <f t="shared" si="74"/>
        <v>0</v>
      </c>
      <c r="BF531" s="165">
        <f t="shared" si="75"/>
        <v>0</v>
      </c>
      <c r="BG531" s="165">
        <f t="shared" si="76"/>
        <v>0</v>
      </c>
      <c r="BH531" s="165">
        <f t="shared" si="77"/>
        <v>0</v>
      </c>
      <c r="BI531" s="165">
        <f t="shared" si="78"/>
        <v>0</v>
      </c>
      <c r="BJ531" s="18" t="s">
        <v>80</v>
      </c>
      <c r="BK531" s="165">
        <f t="shared" si="79"/>
        <v>0</v>
      </c>
      <c r="BL531" s="18" t="s">
        <v>158</v>
      </c>
      <c r="BM531" s="164" t="s">
        <v>2063</v>
      </c>
    </row>
    <row r="532" spans="1:65" s="2" customFormat="1" ht="16.5" customHeight="1">
      <c r="A532" s="33"/>
      <c r="B532" s="152"/>
      <c r="C532" s="153" t="s">
        <v>2064</v>
      </c>
      <c r="D532" s="153" t="s">
        <v>153</v>
      </c>
      <c r="E532" s="154" t="s">
        <v>2065</v>
      </c>
      <c r="F532" s="155" t="s">
        <v>1964</v>
      </c>
      <c r="G532" s="156" t="s">
        <v>1212</v>
      </c>
      <c r="H532" s="157">
        <v>90</v>
      </c>
      <c r="I532" s="158"/>
      <c r="J532" s="159">
        <f t="shared" si="70"/>
        <v>0</v>
      </c>
      <c r="K532" s="155" t="s">
        <v>3</v>
      </c>
      <c r="L532" s="34"/>
      <c r="M532" s="160" t="s">
        <v>3</v>
      </c>
      <c r="N532" s="161" t="s">
        <v>43</v>
      </c>
      <c r="O532" s="54"/>
      <c r="P532" s="162">
        <f t="shared" si="71"/>
        <v>0</v>
      </c>
      <c r="Q532" s="162">
        <v>0</v>
      </c>
      <c r="R532" s="162">
        <f t="shared" si="72"/>
        <v>0</v>
      </c>
      <c r="S532" s="162">
        <v>0</v>
      </c>
      <c r="T532" s="163">
        <f t="shared" si="73"/>
        <v>0</v>
      </c>
      <c r="U532" s="33"/>
      <c r="V532" s="33"/>
      <c r="W532" s="33"/>
      <c r="X532" s="33"/>
      <c r="Y532" s="33"/>
      <c r="Z532" s="33"/>
      <c r="AA532" s="33"/>
      <c r="AB532" s="33"/>
      <c r="AC532" s="33"/>
      <c r="AD532" s="33"/>
      <c r="AE532" s="33"/>
      <c r="AR532" s="164" t="s">
        <v>158</v>
      </c>
      <c r="AT532" s="164" t="s">
        <v>153</v>
      </c>
      <c r="AU532" s="164" t="s">
        <v>158</v>
      </c>
      <c r="AY532" s="18" t="s">
        <v>150</v>
      </c>
      <c r="BE532" s="165">
        <f t="shared" si="74"/>
        <v>0</v>
      </c>
      <c r="BF532" s="165">
        <f t="shared" si="75"/>
        <v>0</v>
      </c>
      <c r="BG532" s="165">
        <f t="shared" si="76"/>
        <v>0</v>
      </c>
      <c r="BH532" s="165">
        <f t="shared" si="77"/>
        <v>0</v>
      </c>
      <c r="BI532" s="165">
        <f t="shared" si="78"/>
        <v>0</v>
      </c>
      <c r="BJ532" s="18" t="s">
        <v>80</v>
      </c>
      <c r="BK532" s="165">
        <f t="shared" si="79"/>
        <v>0</v>
      </c>
      <c r="BL532" s="18" t="s">
        <v>158</v>
      </c>
      <c r="BM532" s="164" t="s">
        <v>2066</v>
      </c>
    </row>
    <row r="533" spans="1:65" s="2" customFormat="1" ht="16.5" customHeight="1">
      <c r="A533" s="33"/>
      <c r="B533" s="152"/>
      <c r="C533" s="153" t="s">
        <v>1700</v>
      </c>
      <c r="D533" s="153" t="s">
        <v>153</v>
      </c>
      <c r="E533" s="154" t="s">
        <v>2067</v>
      </c>
      <c r="F533" s="155" t="s">
        <v>2068</v>
      </c>
      <c r="G533" s="156" t="s">
        <v>1212</v>
      </c>
      <c r="H533" s="157">
        <v>1</v>
      </c>
      <c r="I533" s="158"/>
      <c r="J533" s="159">
        <f t="shared" si="70"/>
        <v>0</v>
      </c>
      <c r="K533" s="155" t="s">
        <v>3</v>
      </c>
      <c r="L533" s="34"/>
      <c r="M533" s="160" t="s">
        <v>3</v>
      </c>
      <c r="N533" s="161" t="s">
        <v>43</v>
      </c>
      <c r="O533" s="54"/>
      <c r="P533" s="162">
        <f t="shared" si="71"/>
        <v>0</v>
      </c>
      <c r="Q533" s="162">
        <v>0</v>
      </c>
      <c r="R533" s="162">
        <f t="shared" si="72"/>
        <v>0</v>
      </c>
      <c r="S533" s="162">
        <v>0</v>
      </c>
      <c r="T533" s="163">
        <f t="shared" si="73"/>
        <v>0</v>
      </c>
      <c r="U533" s="33"/>
      <c r="V533" s="33"/>
      <c r="W533" s="33"/>
      <c r="X533" s="33"/>
      <c r="Y533" s="33"/>
      <c r="Z533" s="33"/>
      <c r="AA533" s="33"/>
      <c r="AB533" s="33"/>
      <c r="AC533" s="33"/>
      <c r="AD533" s="33"/>
      <c r="AE533" s="33"/>
      <c r="AR533" s="164" t="s">
        <v>158</v>
      </c>
      <c r="AT533" s="164" t="s">
        <v>153</v>
      </c>
      <c r="AU533" s="164" t="s">
        <v>158</v>
      </c>
      <c r="AY533" s="18" t="s">
        <v>150</v>
      </c>
      <c r="BE533" s="165">
        <f t="shared" si="74"/>
        <v>0</v>
      </c>
      <c r="BF533" s="165">
        <f t="shared" si="75"/>
        <v>0</v>
      </c>
      <c r="BG533" s="165">
        <f t="shared" si="76"/>
        <v>0</v>
      </c>
      <c r="BH533" s="165">
        <f t="shared" si="77"/>
        <v>0</v>
      </c>
      <c r="BI533" s="165">
        <f t="shared" si="78"/>
        <v>0</v>
      </c>
      <c r="BJ533" s="18" t="s">
        <v>80</v>
      </c>
      <c r="BK533" s="165">
        <f t="shared" si="79"/>
        <v>0</v>
      </c>
      <c r="BL533" s="18" t="s">
        <v>158</v>
      </c>
      <c r="BM533" s="164" t="s">
        <v>2069</v>
      </c>
    </row>
    <row r="534" spans="1:65" s="2" customFormat="1" ht="16.5" customHeight="1">
      <c r="A534" s="33"/>
      <c r="B534" s="152"/>
      <c r="C534" s="153" t="s">
        <v>2070</v>
      </c>
      <c r="D534" s="153" t="s">
        <v>153</v>
      </c>
      <c r="E534" s="154" t="s">
        <v>2071</v>
      </c>
      <c r="F534" s="155" t="s">
        <v>2072</v>
      </c>
      <c r="G534" s="156" t="s">
        <v>1212</v>
      </c>
      <c r="H534" s="157">
        <v>1</v>
      </c>
      <c r="I534" s="158"/>
      <c r="J534" s="159">
        <f t="shared" si="70"/>
        <v>0</v>
      </c>
      <c r="K534" s="155" t="s">
        <v>3</v>
      </c>
      <c r="L534" s="34"/>
      <c r="M534" s="160" t="s">
        <v>3</v>
      </c>
      <c r="N534" s="161" t="s">
        <v>43</v>
      </c>
      <c r="O534" s="54"/>
      <c r="P534" s="162">
        <f t="shared" si="71"/>
        <v>0</v>
      </c>
      <c r="Q534" s="162">
        <v>0</v>
      </c>
      <c r="R534" s="162">
        <f t="shared" si="72"/>
        <v>0</v>
      </c>
      <c r="S534" s="162">
        <v>0</v>
      </c>
      <c r="T534" s="163">
        <f t="shared" si="73"/>
        <v>0</v>
      </c>
      <c r="U534" s="33"/>
      <c r="V534" s="33"/>
      <c r="W534" s="33"/>
      <c r="X534" s="33"/>
      <c r="Y534" s="33"/>
      <c r="Z534" s="33"/>
      <c r="AA534" s="33"/>
      <c r="AB534" s="33"/>
      <c r="AC534" s="33"/>
      <c r="AD534" s="33"/>
      <c r="AE534" s="33"/>
      <c r="AR534" s="164" t="s">
        <v>158</v>
      </c>
      <c r="AT534" s="164" t="s">
        <v>153</v>
      </c>
      <c r="AU534" s="164" t="s">
        <v>158</v>
      </c>
      <c r="AY534" s="18" t="s">
        <v>150</v>
      </c>
      <c r="BE534" s="165">
        <f t="shared" si="74"/>
        <v>0</v>
      </c>
      <c r="BF534" s="165">
        <f t="shared" si="75"/>
        <v>0</v>
      </c>
      <c r="BG534" s="165">
        <f t="shared" si="76"/>
        <v>0</v>
      </c>
      <c r="BH534" s="165">
        <f t="shared" si="77"/>
        <v>0</v>
      </c>
      <c r="BI534" s="165">
        <f t="shared" si="78"/>
        <v>0</v>
      </c>
      <c r="BJ534" s="18" t="s">
        <v>80</v>
      </c>
      <c r="BK534" s="165">
        <f t="shared" si="79"/>
        <v>0</v>
      </c>
      <c r="BL534" s="18" t="s">
        <v>158</v>
      </c>
      <c r="BM534" s="164" t="s">
        <v>2073</v>
      </c>
    </row>
    <row r="535" spans="1:65" s="2" customFormat="1" ht="16.5" customHeight="1">
      <c r="A535" s="33"/>
      <c r="B535" s="152"/>
      <c r="C535" s="153" t="s">
        <v>1702</v>
      </c>
      <c r="D535" s="153" t="s">
        <v>153</v>
      </c>
      <c r="E535" s="154" t="s">
        <v>2074</v>
      </c>
      <c r="F535" s="155" t="s">
        <v>2075</v>
      </c>
      <c r="G535" s="156" t="s">
        <v>1212</v>
      </c>
      <c r="H535" s="157">
        <v>1</v>
      </c>
      <c r="I535" s="158"/>
      <c r="J535" s="159">
        <f t="shared" si="70"/>
        <v>0</v>
      </c>
      <c r="K535" s="155" t="s">
        <v>3</v>
      </c>
      <c r="L535" s="34"/>
      <c r="M535" s="160" t="s">
        <v>3</v>
      </c>
      <c r="N535" s="161" t="s">
        <v>43</v>
      </c>
      <c r="O535" s="54"/>
      <c r="P535" s="162">
        <f t="shared" si="71"/>
        <v>0</v>
      </c>
      <c r="Q535" s="162">
        <v>0</v>
      </c>
      <c r="R535" s="162">
        <f t="shared" si="72"/>
        <v>0</v>
      </c>
      <c r="S535" s="162">
        <v>0</v>
      </c>
      <c r="T535" s="163">
        <f t="shared" si="73"/>
        <v>0</v>
      </c>
      <c r="U535" s="33"/>
      <c r="V535" s="33"/>
      <c r="W535" s="33"/>
      <c r="X535" s="33"/>
      <c r="Y535" s="33"/>
      <c r="Z535" s="33"/>
      <c r="AA535" s="33"/>
      <c r="AB535" s="33"/>
      <c r="AC535" s="33"/>
      <c r="AD535" s="33"/>
      <c r="AE535" s="33"/>
      <c r="AR535" s="164" t="s">
        <v>158</v>
      </c>
      <c r="AT535" s="164" t="s">
        <v>153</v>
      </c>
      <c r="AU535" s="164" t="s">
        <v>158</v>
      </c>
      <c r="AY535" s="18" t="s">
        <v>150</v>
      </c>
      <c r="BE535" s="165">
        <f t="shared" si="74"/>
        <v>0</v>
      </c>
      <c r="BF535" s="165">
        <f t="shared" si="75"/>
        <v>0</v>
      </c>
      <c r="BG535" s="165">
        <f t="shared" si="76"/>
        <v>0</v>
      </c>
      <c r="BH535" s="165">
        <f t="shared" si="77"/>
        <v>0</v>
      </c>
      <c r="BI535" s="165">
        <f t="shared" si="78"/>
        <v>0</v>
      </c>
      <c r="BJ535" s="18" t="s">
        <v>80</v>
      </c>
      <c r="BK535" s="165">
        <f t="shared" si="79"/>
        <v>0</v>
      </c>
      <c r="BL535" s="18" t="s">
        <v>158</v>
      </c>
      <c r="BM535" s="164" t="s">
        <v>2076</v>
      </c>
    </row>
    <row r="536" spans="1:65" s="15" customFormat="1" ht="20.85" customHeight="1">
      <c r="B536" s="201"/>
      <c r="D536" s="202" t="s">
        <v>71</v>
      </c>
      <c r="E536" s="202" t="s">
        <v>1257</v>
      </c>
      <c r="F536" s="202" t="s">
        <v>1457</v>
      </c>
      <c r="I536" s="203"/>
      <c r="J536" s="204">
        <f>BK536</f>
        <v>0</v>
      </c>
      <c r="L536" s="201"/>
      <c r="M536" s="205"/>
      <c r="N536" s="206"/>
      <c r="O536" s="206"/>
      <c r="P536" s="207">
        <f>SUM(P537:P550)</f>
        <v>0</v>
      </c>
      <c r="Q536" s="206"/>
      <c r="R536" s="207">
        <f>SUM(R537:R550)</f>
        <v>0</v>
      </c>
      <c r="S536" s="206"/>
      <c r="T536" s="208">
        <f>SUM(T537:T550)</f>
        <v>0</v>
      </c>
      <c r="AR536" s="202" t="s">
        <v>80</v>
      </c>
      <c r="AT536" s="209" t="s">
        <v>71</v>
      </c>
      <c r="AU536" s="209" t="s">
        <v>151</v>
      </c>
      <c r="AY536" s="202" t="s">
        <v>150</v>
      </c>
      <c r="BK536" s="210">
        <f>SUM(BK537:BK550)</f>
        <v>0</v>
      </c>
    </row>
    <row r="537" spans="1:65" s="2" customFormat="1" ht="24" customHeight="1">
      <c r="A537" s="33"/>
      <c r="B537" s="152"/>
      <c r="C537" s="153" t="s">
        <v>2077</v>
      </c>
      <c r="D537" s="153" t="s">
        <v>153</v>
      </c>
      <c r="E537" s="154" t="s">
        <v>1594</v>
      </c>
      <c r="F537" s="155" t="s">
        <v>1595</v>
      </c>
      <c r="G537" s="156" t="s">
        <v>216</v>
      </c>
      <c r="H537" s="157">
        <v>120</v>
      </c>
      <c r="I537" s="158"/>
      <c r="J537" s="159">
        <f>ROUND(I537*H537,2)</f>
        <v>0</v>
      </c>
      <c r="K537" s="155" t="s">
        <v>3</v>
      </c>
      <c r="L537" s="34"/>
      <c r="M537" s="160" t="s">
        <v>3</v>
      </c>
      <c r="N537" s="161" t="s">
        <v>43</v>
      </c>
      <c r="O537" s="54"/>
      <c r="P537" s="162">
        <f>O537*H537</f>
        <v>0</v>
      </c>
      <c r="Q537" s="162">
        <v>0</v>
      </c>
      <c r="R537" s="162">
        <f>Q537*H537</f>
        <v>0</v>
      </c>
      <c r="S537" s="162">
        <v>0</v>
      </c>
      <c r="T537" s="163">
        <f>S537*H537</f>
        <v>0</v>
      </c>
      <c r="U537" s="33"/>
      <c r="V537" s="33"/>
      <c r="W537" s="33"/>
      <c r="X537" s="33"/>
      <c r="Y537" s="33"/>
      <c r="Z537" s="33"/>
      <c r="AA537" s="33"/>
      <c r="AB537" s="33"/>
      <c r="AC537" s="33"/>
      <c r="AD537" s="33"/>
      <c r="AE537" s="33"/>
      <c r="AR537" s="164" t="s">
        <v>158</v>
      </c>
      <c r="AT537" s="164" t="s">
        <v>153</v>
      </c>
      <c r="AU537" s="164" t="s">
        <v>158</v>
      </c>
      <c r="AY537" s="18" t="s">
        <v>150</v>
      </c>
      <c r="BE537" s="165">
        <f>IF(N537="základní",J537,0)</f>
        <v>0</v>
      </c>
      <c r="BF537" s="165">
        <f>IF(N537="snížená",J537,0)</f>
        <v>0</v>
      </c>
      <c r="BG537" s="165">
        <f>IF(N537="zákl. přenesená",J537,0)</f>
        <v>0</v>
      </c>
      <c r="BH537" s="165">
        <f>IF(N537="sníž. přenesená",J537,0)</f>
        <v>0</v>
      </c>
      <c r="BI537" s="165">
        <f>IF(N537="nulová",J537,0)</f>
        <v>0</v>
      </c>
      <c r="BJ537" s="18" t="s">
        <v>80</v>
      </c>
      <c r="BK537" s="165">
        <f>ROUND(I537*H537,2)</f>
        <v>0</v>
      </c>
      <c r="BL537" s="18" t="s">
        <v>158</v>
      </c>
      <c r="BM537" s="164" t="s">
        <v>2078</v>
      </c>
    </row>
    <row r="538" spans="1:65" s="2" customFormat="1" ht="19.5">
      <c r="A538" s="33"/>
      <c r="B538" s="34"/>
      <c r="C538" s="33"/>
      <c r="D538" s="166" t="s">
        <v>1231</v>
      </c>
      <c r="E538" s="33"/>
      <c r="F538" s="167" t="s">
        <v>1860</v>
      </c>
      <c r="G538" s="33"/>
      <c r="H538" s="33"/>
      <c r="I538" s="92"/>
      <c r="J538" s="33"/>
      <c r="K538" s="33"/>
      <c r="L538" s="34"/>
      <c r="M538" s="168"/>
      <c r="N538" s="169"/>
      <c r="O538" s="54"/>
      <c r="P538" s="54"/>
      <c r="Q538" s="54"/>
      <c r="R538" s="54"/>
      <c r="S538" s="54"/>
      <c r="T538" s="55"/>
      <c r="U538" s="33"/>
      <c r="V538" s="33"/>
      <c r="W538" s="33"/>
      <c r="X538" s="33"/>
      <c r="Y538" s="33"/>
      <c r="Z538" s="33"/>
      <c r="AA538" s="33"/>
      <c r="AB538" s="33"/>
      <c r="AC538" s="33"/>
      <c r="AD538" s="33"/>
      <c r="AE538" s="33"/>
      <c r="AT538" s="18" t="s">
        <v>1231</v>
      </c>
      <c r="AU538" s="18" t="s">
        <v>158</v>
      </c>
    </row>
    <row r="539" spans="1:65" s="2" customFormat="1" ht="16.5" customHeight="1">
      <c r="A539" s="33"/>
      <c r="B539" s="152"/>
      <c r="C539" s="153" t="s">
        <v>1707</v>
      </c>
      <c r="D539" s="153" t="s">
        <v>153</v>
      </c>
      <c r="E539" s="154" t="s">
        <v>2079</v>
      </c>
      <c r="F539" s="155" t="s">
        <v>2080</v>
      </c>
      <c r="G539" s="156" t="s">
        <v>1212</v>
      </c>
      <c r="H539" s="157">
        <v>36</v>
      </c>
      <c r="I539" s="158"/>
      <c r="J539" s="159">
        <f>ROUND(I539*H539,2)</f>
        <v>0</v>
      </c>
      <c r="K539" s="155" t="s">
        <v>3</v>
      </c>
      <c r="L539" s="34"/>
      <c r="M539" s="160" t="s">
        <v>3</v>
      </c>
      <c r="N539" s="161" t="s">
        <v>43</v>
      </c>
      <c r="O539" s="54"/>
      <c r="P539" s="162">
        <f>O539*H539</f>
        <v>0</v>
      </c>
      <c r="Q539" s="162">
        <v>0</v>
      </c>
      <c r="R539" s="162">
        <f>Q539*H539</f>
        <v>0</v>
      </c>
      <c r="S539" s="162">
        <v>0</v>
      </c>
      <c r="T539" s="163">
        <f>S539*H539</f>
        <v>0</v>
      </c>
      <c r="U539" s="33"/>
      <c r="V539" s="33"/>
      <c r="W539" s="33"/>
      <c r="X539" s="33"/>
      <c r="Y539" s="33"/>
      <c r="Z539" s="33"/>
      <c r="AA539" s="33"/>
      <c r="AB539" s="33"/>
      <c r="AC539" s="33"/>
      <c r="AD539" s="33"/>
      <c r="AE539" s="33"/>
      <c r="AR539" s="164" t="s">
        <v>158</v>
      </c>
      <c r="AT539" s="164" t="s">
        <v>153</v>
      </c>
      <c r="AU539" s="164" t="s">
        <v>158</v>
      </c>
      <c r="AY539" s="18" t="s">
        <v>150</v>
      </c>
      <c r="BE539" s="165">
        <f>IF(N539="základní",J539,0)</f>
        <v>0</v>
      </c>
      <c r="BF539" s="165">
        <f>IF(N539="snížená",J539,0)</f>
        <v>0</v>
      </c>
      <c r="BG539" s="165">
        <f>IF(N539="zákl. přenesená",J539,0)</f>
        <v>0</v>
      </c>
      <c r="BH539" s="165">
        <f>IF(N539="sníž. přenesená",J539,0)</f>
        <v>0</v>
      </c>
      <c r="BI539" s="165">
        <f>IF(N539="nulová",J539,0)</f>
        <v>0</v>
      </c>
      <c r="BJ539" s="18" t="s">
        <v>80</v>
      </c>
      <c r="BK539" s="165">
        <f>ROUND(I539*H539,2)</f>
        <v>0</v>
      </c>
      <c r="BL539" s="18" t="s">
        <v>158</v>
      </c>
      <c r="BM539" s="164" t="s">
        <v>2081</v>
      </c>
    </row>
    <row r="540" spans="1:65" s="2" customFormat="1" ht="19.5">
      <c r="A540" s="33"/>
      <c r="B540" s="34"/>
      <c r="C540" s="33"/>
      <c r="D540" s="166" t="s">
        <v>1231</v>
      </c>
      <c r="E540" s="33"/>
      <c r="F540" s="167" t="s">
        <v>1860</v>
      </c>
      <c r="G540" s="33"/>
      <c r="H540" s="33"/>
      <c r="I540" s="92"/>
      <c r="J540" s="33"/>
      <c r="K540" s="33"/>
      <c r="L540" s="34"/>
      <c r="M540" s="168"/>
      <c r="N540" s="169"/>
      <c r="O540" s="54"/>
      <c r="P540" s="54"/>
      <c r="Q540" s="54"/>
      <c r="R540" s="54"/>
      <c r="S540" s="54"/>
      <c r="T540" s="55"/>
      <c r="U540" s="33"/>
      <c r="V540" s="33"/>
      <c r="W540" s="33"/>
      <c r="X540" s="33"/>
      <c r="Y540" s="33"/>
      <c r="Z540" s="33"/>
      <c r="AA540" s="33"/>
      <c r="AB540" s="33"/>
      <c r="AC540" s="33"/>
      <c r="AD540" s="33"/>
      <c r="AE540" s="33"/>
      <c r="AT540" s="18" t="s">
        <v>1231</v>
      </c>
      <c r="AU540" s="18" t="s">
        <v>158</v>
      </c>
    </row>
    <row r="541" spans="1:65" s="2" customFormat="1" ht="16.5" customHeight="1">
      <c r="A541" s="33"/>
      <c r="B541" s="152"/>
      <c r="C541" s="153" t="s">
        <v>2082</v>
      </c>
      <c r="D541" s="153" t="s">
        <v>153</v>
      </c>
      <c r="E541" s="154" t="s">
        <v>2083</v>
      </c>
      <c r="F541" s="155" t="s">
        <v>2084</v>
      </c>
      <c r="G541" s="156" t="s">
        <v>1212</v>
      </c>
      <c r="H541" s="157">
        <v>35</v>
      </c>
      <c r="I541" s="158"/>
      <c r="J541" s="159">
        <f>ROUND(I541*H541,2)</f>
        <v>0</v>
      </c>
      <c r="K541" s="155" t="s">
        <v>3</v>
      </c>
      <c r="L541" s="34"/>
      <c r="M541" s="160" t="s">
        <v>3</v>
      </c>
      <c r="N541" s="161" t="s">
        <v>43</v>
      </c>
      <c r="O541" s="54"/>
      <c r="P541" s="162">
        <f>O541*H541</f>
        <v>0</v>
      </c>
      <c r="Q541" s="162">
        <v>0</v>
      </c>
      <c r="R541" s="162">
        <f>Q541*H541</f>
        <v>0</v>
      </c>
      <c r="S541" s="162">
        <v>0</v>
      </c>
      <c r="T541" s="163">
        <f>S541*H541</f>
        <v>0</v>
      </c>
      <c r="U541" s="33"/>
      <c r="V541" s="33"/>
      <c r="W541" s="33"/>
      <c r="X541" s="33"/>
      <c r="Y541" s="33"/>
      <c r="Z541" s="33"/>
      <c r="AA541" s="33"/>
      <c r="AB541" s="33"/>
      <c r="AC541" s="33"/>
      <c r="AD541" s="33"/>
      <c r="AE541" s="33"/>
      <c r="AR541" s="164" t="s">
        <v>158</v>
      </c>
      <c r="AT541" s="164" t="s">
        <v>153</v>
      </c>
      <c r="AU541" s="164" t="s">
        <v>158</v>
      </c>
      <c r="AY541" s="18" t="s">
        <v>150</v>
      </c>
      <c r="BE541" s="165">
        <f>IF(N541="základní",J541,0)</f>
        <v>0</v>
      </c>
      <c r="BF541" s="165">
        <f>IF(N541="snížená",J541,0)</f>
        <v>0</v>
      </c>
      <c r="BG541" s="165">
        <f>IF(N541="zákl. přenesená",J541,0)</f>
        <v>0</v>
      </c>
      <c r="BH541" s="165">
        <f>IF(N541="sníž. přenesená",J541,0)</f>
        <v>0</v>
      </c>
      <c r="BI541" s="165">
        <f>IF(N541="nulová",J541,0)</f>
        <v>0</v>
      </c>
      <c r="BJ541" s="18" t="s">
        <v>80</v>
      </c>
      <c r="BK541" s="165">
        <f>ROUND(I541*H541,2)</f>
        <v>0</v>
      </c>
      <c r="BL541" s="18" t="s">
        <v>158</v>
      </c>
      <c r="BM541" s="164" t="s">
        <v>2085</v>
      </c>
    </row>
    <row r="542" spans="1:65" s="2" customFormat="1" ht="19.5">
      <c r="A542" s="33"/>
      <c r="B542" s="34"/>
      <c r="C542" s="33"/>
      <c r="D542" s="166" t="s">
        <v>1231</v>
      </c>
      <c r="E542" s="33"/>
      <c r="F542" s="167" t="s">
        <v>1860</v>
      </c>
      <c r="G542" s="33"/>
      <c r="H542" s="33"/>
      <c r="I542" s="92"/>
      <c r="J542" s="33"/>
      <c r="K542" s="33"/>
      <c r="L542" s="34"/>
      <c r="M542" s="168"/>
      <c r="N542" s="169"/>
      <c r="O542" s="54"/>
      <c r="P542" s="54"/>
      <c r="Q542" s="54"/>
      <c r="R542" s="54"/>
      <c r="S542" s="54"/>
      <c r="T542" s="55"/>
      <c r="U542" s="33"/>
      <c r="V542" s="33"/>
      <c r="W542" s="33"/>
      <c r="X542" s="33"/>
      <c r="Y542" s="33"/>
      <c r="Z542" s="33"/>
      <c r="AA542" s="33"/>
      <c r="AB542" s="33"/>
      <c r="AC542" s="33"/>
      <c r="AD542" s="33"/>
      <c r="AE542" s="33"/>
      <c r="AT542" s="18" t="s">
        <v>1231</v>
      </c>
      <c r="AU542" s="18" t="s">
        <v>158</v>
      </c>
    </row>
    <row r="543" spans="1:65" s="2" customFormat="1" ht="16.5" customHeight="1">
      <c r="A543" s="33"/>
      <c r="B543" s="152"/>
      <c r="C543" s="153" t="s">
        <v>1710</v>
      </c>
      <c r="D543" s="153" t="s">
        <v>153</v>
      </c>
      <c r="E543" s="154" t="s">
        <v>2086</v>
      </c>
      <c r="F543" s="155" t="s">
        <v>2087</v>
      </c>
      <c r="G543" s="156" t="s">
        <v>1212</v>
      </c>
      <c r="H543" s="157">
        <v>1</v>
      </c>
      <c r="I543" s="158"/>
      <c r="J543" s="159">
        <f>ROUND(I543*H543,2)</f>
        <v>0</v>
      </c>
      <c r="K543" s="155" t="s">
        <v>3</v>
      </c>
      <c r="L543" s="34"/>
      <c r="M543" s="160" t="s">
        <v>3</v>
      </c>
      <c r="N543" s="161" t="s">
        <v>43</v>
      </c>
      <c r="O543" s="54"/>
      <c r="P543" s="162">
        <f>O543*H543</f>
        <v>0</v>
      </c>
      <c r="Q543" s="162">
        <v>0</v>
      </c>
      <c r="R543" s="162">
        <f>Q543*H543</f>
        <v>0</v>
      </c>
      <c r="S543" s="162">
        <v>0</v>
      </c>
      <c r="T543" s="163">
        <f>S543*H543</f>
        <v>0</v>
      </c>
      <c r="U543" s="33"/>
      <c r="V543" s="33"/>
      <c r="W543" s="33"/>
      <c r="X543" s="33"/>
      <c r="Y543" s="33"/>
      <c r="Z543" s="33"/>
      <c r="AA543" s="33"/>
      <c r="AB543" s="33"/>
      <c r="AC543" s="33"/>
      <c r="AD543" s="33"/>
      <c r="AE543" s="33"/>
      <c r="AR543" s="164" t="s">
        <v>158</v>
      </c>
      <c r="AT543" s="164" t="s">
        <v>153</v>
      </c>
      <c r="AU543" s="164" t="s">
        <v>158</v>
      </c>
      <c r="AY543" s="18" t="s">
        <v>150</v>
      </c>
      <c r="BE543" s="165">
        <f>IF(N543="základní",J543,0)</f>
        <v>0</v>
      </c>
      <c r="BF543" s="165">
        <f>IF(N543="snížená",J543,0)</f>
        <v>0</v>
      </c>
      <c r="BG543" s="165">
        <f>IF(N543="zákl. přenesená",J543,0)</f>
        <v>0</v>
      </c>
      <c r="BH543" s="165">
        <f>IF(N543="sníž. přenesená",J543,0)</f>
        <v>0</v>
      </c>
      <c r="BI543" s="165">
        <f>IF(N543="nulová",J543,0)</f>
        <v>0</v>
      </c>
      <c r="BJ543" s="18" t="s">
        <v>80</v>
      </c>
      <c r="BK543" s="165">
        <f>ROUND(I543*H543,2)</f>
        <v>0</v>
      </c>
      <c r="BL543" s="18" t="s">
        <v>158</v>
      </c>
      <c r="BM543" s="164" t="s">
        <v>2088</v>
      </c>
    </row>
    <row r="544" spans="1:65" s="2" customFormat="1" ht="19.5">
      <c r="A544" s="33"/>
      <c r="B544" s="34"/>
      <c r="C544" s="33"/>
      <c r="D544" s="166" t="s">
        <v>1231</v>
      </c>
      <c r="E544" s="33"/>
      <c r="F544" s="167" t="s">
        <v>1860</v>
      </c>
      <c r="G544" s="33"/>
      <c r="H544" s="33"/>
      <c r="I544" s="92"/>
      <c r="J544" s="33"/>
      <c r="K544" s="33"/>
      <c r="L544" s="34"/>
      <c r="M544" s="168"/>
      <c r="N544" s="169"/>
      <c r="O544" s="54"/>
      <c r="P544" s="54"/>
      <c r="Q544" s="54"/>
      <c r="R544" s="54"/>
      <c r="S544" s="54"/>
      <c r="T544" s="55"/>
      <c r="U544" s="33"/>
      <c r="V544" s="33"/>
      <c r="W544" s="33"/>
      <c r="X544" s="33"/>
      <c r="Y544" s="33"/>
      <c r="Z544" s="33"/>
      <c r="AA544" s="33"/>
      <c r="AB544" s="33"/>
      <c r="AC544" s="33"/>
      <c r="AD544" s="33"/>
      <c r="AE544" s="33"/>
      <c r="AT544" s="18" t="s">
        <v>1231</v>
      </c>
      <c r="AU544" s="18" t="s">
        <v>158</v>
      </c>
    </row>
    <row r="545" spans="1:65" s="2" customFormat="1" ht="16.5" customHeight="1">
      <c r="A545" s="33"/>
      <c r="B545" s="152"/>
      <c r="C545" s="153" t="s">
        <v>2089</v>
      </c>
      <c r="D545" s="153" t="s">
        <v>153</v>
      </c>
      <c r="E545" s="154" t="s">
        <v>2090</v>
      </c>
      <c r="F545" s="155" t="s">
        <v>2091</v>
      </c>
      <c r="G545" s="156" t="s">
        <v>216</v>
      </c>
      <c r="H545" s="157">
        <v>240</v>
      </c>
      <c r="I545" s="158"/>
      <c r="J545" s="159">
        <f>ROUND(I545*H545,2)</f>
        <v>0</v>
      </c>
      <c r="K545" s="155" t="s">
        <v>3</v>
      </c>
      <c r="L545" s="34"/>
      <c r="M545" s="160" t="s">
        <v>3</v>
      </c>
      <c r="N545" s="161" t="s">
        <v>43</v>
      </c>
      <c r="O545" s="54"/>
      <c r="P545" s="162">
        <f>O545*H545</f>
        <v>0</v>
      </c>
      <c r="Q545" s="162">
        <v>0</v>
      </c>
      <c r="R545" s="162">
        <f>Q545*H545</f>
        <v>0</v>
      </c>
      <c r="S545" s="162">
        <v>0</v>
      </c>
      <c r="T545" s="163">
        <f>S545*H545</f>
        <v>0</v>
      </c>
      <c r="U545" s="33"/>
      <c r="V545" s="33"/>
      <c r="W545" s="33"/>
      <c r="X545" s="33"/>
      <c r="Y545" s="33"/>
      <c r="Z545" s="33"/>
      <c r="AA545" s="33"/>
      <c r="AB545" s="33"/>
      <c r="AC545" s="33"/>
      <c r="AD545" s="33"/>
      <c r="AE545" s="33"/>
      <c r="AR545" s="164" t="s">
        <v>158</v>
      </c>
      <c r="AT545" s="164" t="s">
        <v>153</v>
      </c>
      <c r="AU545" s="164" t="s">
        <v>158</v>
      </c>
      <c r="AY545" s="18" t="s">
        <v>150</v>
      </c>
      <c r="BE545" s="165">
        <f>IF(N545="základní",J545,0)</f>
        <v>0</v>
      </c>
      <c r="BF545" s="165">
        <f>IF(N545="snížená",J545,0)</f>
        <v>0</v>
      </c>
      <c r="BG545" s="165">
        <f>IF(N545="zákl. přenesená",J545,0)</f>
        <v>0</v>
      </c>
      <c r="BH545" s="165">
        <f>IF(N545="sníž. přenesená",J545,0)</f>
        <v>0</v>
      </c>
      <c r="BI545" s="165">
        <f>IF(N545="nulová",J545,0)</f>
        <v>0</v>
      </c>
      <c r="BJ545" s="18" t="s">
        <v>80</v>
      </c>
      <c r="BK545" s="165">
        <f>ROUND(I545*H545,2)</f>
        <v>0</v>
      </c>
      <c r="BL545" s="18" t="s">
        <v>158</v>
      </c>
      <c r="BM545" s="164" t="s">
        <v>2092</v>
      </c>
    </row>
    <row r="546" spans="1:65" s="2" customFormat="1" ht="19.5">
      <c r="A546" s="33"/>
      <c r="B546" s="34"/>
      <c r="C546" s="33"/>
      <c r="D546" s="166" t="s">
        <v>1231</v>
      </c>
      <c r="E546" s="33"/>
      <c r="F546" s="167" t="s">
        <v>1860</v>
      </c>
      <c r="G546" s="33"/>
      <c r="H546" s="33"/>
      <c r="I546" s="92"/>
      <c r="J546" s="33"/>
      <c r="K546" s="33"/>
      <c r="L546" s="34"/>
      <c r="M546" s="168"/>
      <c r="N546" s="169"/>
      <c r="O546" s="54"/>
      <c r="P546" s="54"/>
      <c r="Q546" s="54"/>
      <c r="R546" s="54"/>
      <c r="S546" s="54"/>
      <c r="T546" s="55"/>
      <c r="U546" s="33"/>
      <c r="V546" s="33"/>
      <c r="W546" s="33"/>
      <c r="X546" s="33"/>
      <c r="Y546" s="33"/>
      <c r="Z546" s="33"/>
      <c r="AA546" s="33"/>
      <c r="AB546" s="33"/>
      <c r="AC546" s="33"/>
      <c r="AD546" s="33"/>
      <c r="AE546" s="33"/>
      <c r="AT546" s="18" t="s">
        <v>1231</v>
      </c>
      <c r="AU546" s="18" t="s">
        <v>158</v>
      </c>
    </row>
    <row r="547" spans="1:65" s="2" customFormat="1" ht="16.5" customHeight="1">
      <c r="A547" s="33"/>
      <c r="B547" s="152"/>
      <c r="C547" s="153" t="s">
        <v>1713</v>
      </c>
      <c r="D547" s="153" t="s">
        <v>153</v>
      </c>
      <c r="E547" s="154" t="s">
        <v>2093</v>
      </c>
      <c r="F547" s="155" t="s">
        <v>2094</v>
      </c>
      <c r="G547" s="156" t="s">
        <v>216</v>
      </c>
      <c r="H547" s="157">
        <v>100</v>
      </c>
      <c r="I547" s="158"/>
      <c r="J547" s="159">
        <f>ROUND(I547*H547,2)</f>
        <v>0</v>
      </c>
      <c r="K547" s="155" t="s">
        <v>3</v>
      </c>
      <c r="L547" s="34"/>
      <c r="M547" s="160" t="s">
        <v>3</v>
      </c>
      <c r="N547" s="161" t="s">
        <v>43</v>
      </c>
      <c r="O547" s="54"/>
      <c r="P547" s="162">
        <f>O547*H547</f>
        <v>0</v>
      </c>
      <c r="Q547" s="162">
        <v>0</v>
      </c>
      <c r="R547" s="162">
        <f>Q547*H547</f>
        <v>0</v>
      </c>
      <c r="S547" s="162">
        <v>0</v>
      </c>
      <c r="T547" s="163">
        <f>S547*H547</f>
        <v>0</v>
      </c>
      <c r="U547" s="33"/>
      <c r="V547" s="33"/>
      <c r="W547" s="33"/>
      <c r="X547" s="33"/>
      <c r="Y547" s="33"/>
      <c r="Z547" s="33"/>
      <c r="AA547" s="33"/>
      <c r="AB547" s="33"/>
      <c r="AC547" s="33"/>
      <c r="AD547" s="33"/>
      <c r="AE547" s="33"/>
      <c r="AR547" s="164" t="s">
        <v>158</v>
      </c>
      <c r="AT547" s="164" t="s">
        <v>153</v>
      </c>
      <c r="AU547" s="164" t="s">
        <v>158</v>
      </c>
      <c r="AY547" s="18" t="s">
        <v>150</v>
      </c>
      <c r="BE547" s="165">
        <f>IF(N547="základní",J547,0)</f>
        <v>0</v>
      </c>
      <c r="BF547" s="165">
        <f>IF(N547="snížená",J547,0)</f>
        <v>0</v>
      </c>
      <c r="BG547" s="165">
        <f>IF(N547="zákl. přenesená",J547,0)</f>
        <v>0</v>
      </c>
      <c r="BH547" s="165">
        <f>IF(N547="sníž. přenesená",J547,0)</f>
        <v>0</v>
      </c>
      <c r="BI547" s="165">
        <f>IF(N547="nulová",J547,0)</f>
        <v>0</v>
      </c>
      <c r="BJ547" s="18" t="s">
        <v>80</v>
      </c>
      <c r="BK547" s="165">
        <f>ROUND(I547*H547,2)</f>
        <v>0</v>
      </c>
      <c r="BL547" s="18" t="s">
        <v>158</v>
      </c>
      <c r="BM547" s="164" t="s">
        <v>1112</v>
      </c>
    </row>
    <row r="548" spans="1:65" s="2" customFormat="1" ht="16.5" customHeight="1">
      <c r="A548" s="33"/>
      <c r="B548" s="152"/>
      <c r="C548" s="153" t="s">
        <v>2095</v>
      </c>
      <c r="D548" s="153" t="s">
        <v>153</v>
      </c>
      <c r="E548" s="154" t="s">
        <v>2096</v>
      </c>
      <c r="F548" s="155" t="s">
        <v>2097</v>
      </c>
      <c r="G548" s="156" t="s">
        <v>1212</v>
      </c>
      <c r="H548" s="157">
        <v>180</v>
      </c>
      <c r="I548" s="158"/>
      <c r="J548" s="159">
        <f>ROUND(I548*H548,2)</f>
        <v>0</v>
      </c>
      <c r="K548" s="155" t="s">
        <v>3</v>
      </c>
      <c r="L548" s="34"/>
      <c r="M548" s="160" t="s">
        <v>3</v>
      </c>
      <c r="N548" s="161" t="s">
        <v>43</v>
      </c>
      <c r="O548" s="54"/>
      <c r="P548" s="162">
        <f>O548*H548</f>
        <v>0</v>
      </c>
      <c r="Q548" s="162">
        <v>0</v>
      </c>
      <c r="R548" s="162">
        <f>Q548*H548</f>
        <v>0</v>
      </c>
      <c r="S548" s="162">
        <v>0</v>
      </c>
      <c r="T548" s="163">
        <f>S548*H548</f>
        <v>0</v>
      </c>
      <c r="U548" s="33"/>
      <c r="V548" s="33"/>
      <c r="W548" s="33"/>
      <c r="X548" s="33"/>
      <c r="Y548" s="33"/>
      <c r="Z548" s="33"/>
      <c r="AA548" s="33"/>
      <c r="AB548" s="33"/>
      <c r="AC548" s="33"/>
      <c r="AD548" s="33"/>
      <c r="AE548" s="33"/>
      <c r="AR548" s="164" t="s">
        <v>158</v>
      </c>
      <c r="AT548" s="164" t="s">
        <v>153</v>
      </c>
      <c r="AU548" s="164" t="s">
        <v>158</v>
      </c>
      <c r="AY548" s="18" t="s">
        <v>150</v>
      </c>
      <c r="BE548" s="165">
        <f>IF(N548="základní",J548,0)</f>
        <v>0</v>
      </c>
      <c r="BF548" s="165">
        <f>IF(N548="snížená",J548,0)</f>
        <v>0</v>
      </c>
      <c r="BG548" s="165">
        <f>IF(N548="zákl. přenesená",J548,0)</f>
        <v>0</v>
      </c>
      <c r="BH548" s="165">
        <f>IF(N548="sníž. přenesená",J548,0)</f>
        <v>0</v>
      </c>
      <c r="BI548" s="165">
        <f>IF(N548="nulová",J548,0)</f>
        <v>0</v>
      </c>
      <c r="BJ548" s="18" t="s">
        <v>80</v>
      </c>
      <c r="BK548" s="165">
        <f>ROUND(I548*H548,2)</f>
        <v>0</v>
      </c>
      <c r="BL548" s="18" t="s">
        <v>158</v>
      </c>
      <c r="BM548" s="164" t="s">
        <v>2098</v>
      </c>
    </row>
    <row r="549" spans="1:65" s="2" customFormat="1" ht="16.5" customHeight="1">
      <c r="A549" s="33"/>
      <c r="B549" s="152"/>
      <c r="C549" s="153" t="s">
        <v>1716</v>
      </c>
      <c r="D549" s="153" t="s">
        <v>153</v>
      </c>
      <c r="E549" s="154" t="s">
        <v>2099</v>
      </c>
      <c r="F549" s="155" t="s">
        <v>2100</v>
      </c>
      <c r="G549" s="156" t="s">
        <v>1212</v>
      </c>
      <c r="H549" s="157">
        <v>1</v>
      </c>
      <c r="I549" s="158"/>
      <c r="J549" s="159">
        <f>ROUND(I549*H549,2)</f>
        <v>0</v>
      </c>
      <c r="K549" s="155" t="s">
        <v>3</v>
      </c>
      <c r="L549" s="34"/>
      <c r="M549" s="160" t="s">
        <v>3</v>
      </c>
      <c r="N549" s="161" t="s">
        <v>43</v>
      </c>
      <c r="O549" s="54"/>
      <c r="P549" s="162">
        <f>O549*H549</f>
        <v>0</v>
      </c>
      <c r="Q549" s="162">
        <v>0</v>
      </c>
      <c r="R549" s="162">
        <f>Q549*H549</f>
        <v>0</v>
      </c>
      <c r="S549" s="162">
        <v>0</v>
      </c>
      <c r="T549" s="163">
        <f>S549*H549</f>
        <v>0</v>
      </c>
      <c r="U549" s="33"/>
      <c r="V549" s="33"/>
      <c r="W549" s="33"/>
      <c r="X549" s="33"/>
      <c r="Y549" s="33"/>
      <c r="Z549" s="33"/>
      <c r="AA549" s="33"/>
      <c r="AB549" s="33"/>
      <c r="AC549" s="33"/>
      <c r="AD549" s="33"/>
      <c r="AE549" s="33"/>
      <c r="AR549" s="164" t="s">
        <v>158</v>
      </c>
      <c r="AT549" s="164" t="s">
        <v>153</v>
      </c>
      <c r="AU549" s="164" t="s">
        <v>158</v>
      </c>
      <c r="AY549" s="18" t="s">
        <v>150</v>
      </c>
      <c r="BE549" s="165">
        <f>IF(N549="základní",J549,0)</f>
        <v>0</v>
      </c>
      <c r="BF549" s="165">
        <f>IF(N549="snížená",J549,0)</f>
        <v>0</v>
      </c>
      <c r="BG549" s="165">
        <f>IF(N549="zákl. přenesená",J549,0)</f>
        <v>0</v>
      </c>
      <c r="BH549" s="165">
        <f>IF(N549="sníž. přenesená",J549,0)</f>
        <v>0</v>
      </c>
      <c r="BI549" s="165">
        <f>IF(N549="nulová",J549,0)</f>
        <v>0</v>
      </c>
      <c r="BJ549" s="18" t="s">
        <v>80</v>
      </c>
      <c r="BK549" s="165">
        <f>ROUND(I549*H549,2)</f>
        <v>0</v>
      </c>
      <c r="BL549" s="18" t="s">
        <v>158</v>
      </c>
      <c r="BM549" s="164" t="s">
        <v>2101</v>
      </c>
    </row>
    <row r="550" spans="1:65" s="2" customFormat="1" ht="16.5" customHeight="1">
      <c r="A550" s="33"/>
      <c r="B550" s="152"/>
      <c r="C550" s="153" t="s">
        <v>2102</v>
      </c>
      <c r="D550" s="153" t="s">
        <v>153</v>
      </c>
      <c r="E550" s="154" t="s">
        <v>2103</v>
      </c>
      <c r="F550" s="155" t="s">
        <v>2104</v>
      </c>
      <c r="G550" s="156" t="s">
        <v>2105</v>
      </c>
      <c r="H550" s="157">
        <v>10</v>
      </c>
      <c r="I550" s="158"/>
      <c r="J550" s="159">
        <f>ROUND(I550*H550,2)</f>
        <v>0</v>
      </c>
      <c r="K550" s="155" t="s">
        <v>3</v>
      </c>
      <c r="L550" s="34"/>
      <c r="M550" s="160" t="s">
        <v>3</v>
      </c>
      <c r="N550" s="161" t="s">
        <v>43</v>
      </c>
      <c r="O550" s="54"/>
      <c r="P550" s="162">
        <f>O550*H550</f>
        <v>0</v>
      </c>
      <c r="Q550" s="162">
        <v>0</v>
      </c>
      <c r="R550" s="162">
        <f>Q550*H550</f>
        <v>0</v>
      </c>
      <c r="S550" s="162">
        <v>0</v>
      </c>
      <c r="T550" s="163">
        <f>S550*H550</f>
        <v>0</v>
      </c>
      <c r="U550" s="33"/>
      <c r="V550" s="33"/>
      <c r="W550" s="33"/>
      <c r="X550" s="33"/>
      <c r="Y550" s="33"/>
      <c r="Z550" s="33"/>
      <c r="AA550" s="33"/>
      <c r="AB550" s="33"/>
      <c r="AC550" s="33"/>
      <c r="AD550" s="33"/>
      <c r="AE550" s="33"/>
      <c r="AR550" s="164" t="s">
        <v>158</v>
      </c>
      <c r="AT550" s="164" t="s">
        <v>153</v>
      </c>
      <c r="AU550" s="164" t="s">
        <v>158</v>
      </c>
      <c r="AY550" s="18" t="s">
        <v>150</v>
      </c>
      <c r="BE550" s="165">
        <f>IF(N550="základní",J550,0)</f>
        <v>0</v>
      </c>
      <c r="BF550" s="165">
        <f>IF(N550="snížená",J550,0)</f>
        <v>0</v>
      </c>
      <c r="BG550" s="165">
        <f>IF(N550="zákl. přenesená",J550,0)</f>
        <v>0</v>
      </c>
      <c r="BH550" s="165">
        <f>IF(N550="sníž. přenesená",J550,0)</f>
        <v>0</v>
      </c>
      <c r="BI550" s="165">
        <f>IF(N550="nulová",J550,0)</f>
        <v>0</v>
      </c>
      <c r="BJ550" s="18" t="s">
        <v>80</v>
      </c>
      <c r="BK550" s="165">
        <f>ROUND(I550*H550,2)</f>
        <v>0</v>
      </c>
      <c r="BL550" s="18" t="s">
        <v>158</v>
      </c>
      <c r="BM550" s="164" t="s">
        <v>2106</v>
      </c>
    </row>
    <row r="551" spans="1:65" s="15" customFormat="1" ht="20.85" customHeight="1">
      <c r="B551" s="201"/>
      <c r="D551" s="202" t="s">
        <v>71</v>
      </c>
      <c r="E551" s="202" t="s">
        <v>1281</v>
      </c>
      <c r="F551" s="202" t="s">
        <v>1468</v>
      </c>
      <c r="I551" s="203"/>
      <c r="J551" s="204">
        <f>BK551</f>
        <v>0</v>
      </c>
      <c r="L551" s="201"/>
      <c r="M551" s="205"/>
      <c r="N551" s="206"/>
      <c r="O551" s="206"/>
      <c r="P551" s="207">
        <f>SUM(P552:P562)</f>
        <v>0</v>
      </c>
      <c r="Q551" s="206"/>
      <c r="R551" s="207">
        <f>SUM(R552:R562)</f>
        <v>0</v>
      </c>
      <c r="S551" s="206"/>
      <c r="T551" s="208">
        <f>SUM(T552:T562)</f>
        <v>0</v>
      </c>
      <c r="AR551" s="202" t="s">
        <v>80</v>
      </c>
      <c r="AT551" s="209" t="s">
        <v>71</v>
      </c>
      <c r="AU551" s="209" t="s">
        <v>151</v>
      </c>
      <c r="AY551" s="202" t="s">
        <v>150</v>
      </c>
      <c r="BK551" s="210">
        <f>SUM(BK552:BK562)</f>
        <v>0</v>
      </c>
    </row>
    <row r="552" spans="1:65" s="2" customFormat="1" ht="16.5" customHeight="1">
      <c r="A552" s="33"/>
      <c r="B552" s="152"/>
      <c r="C552" s="153" t="s">
        <v>1718</v>
      </c>
      <c r="D552" s="153" t="s">
        <v>153</v>
      </c>
      <c r="E552" s="154" t="s">
        <v>1469</v>
      </c>
      <c r="F552" s="155" t="s">
        <v>1470</v>
      </c>
      <c r="G552" s="156" t="s">
        <v>216</v>
      </c>
      <c r="H552" s="157">
        <v>350</v>
      </c>
      <c r="I552" s="158"/>
      <c r="J552" s="159">
        <f t="shared" ref="J552:J561" si="80">ROUND(I552*H552,2)</f>
        <v>0</v>
      </c>
      <c r="K552" s="155" t="s">
        <v>3</v>
      </c>
      <c r="L552" s="34"/>
      <c r="M552" s="160" t="s">
        <v>3</v>
      </c>
      <c r="N552" s="161" t="s">
        <v>43</v>
      </c>
      <c r="O552" s="54"/>
      <c r="P552" s="162">
        <f t="shared" ref="P552:P561" si="81">O552*H552</f>
        <v>0</v>
      </c>
      <c r="Q552" s="162">
        <v>0</v>
      </c>
      <c r="R552" s="162">
        <f t="shared" ref="R552:R561" si="82">Q552*H552</f>
        <v>0</v>
      </c>
      <c r="S552" s="162">
        <v>0</v>
      </c>
      <c r="T552" s="163">
        <f t="shared" ref="T552:T561" si="83">S552*H552</f>
        <v>0</v>
      </c>
      <c r="U552" s="33"/>
      <c r="V552" s="33"/>
      <c r="W552" s="33"/>
      <c r="X552" s="33"/>
      <c r="Y552" s="33"/>
      <c r="Z552" s="33"/>
      <c r="AA552" s="33"/>
      <c r="AB552" s="33"/>
      <c r="AC552" s="33"/>
      <c r="AD552" s="33"/>
      <c r="AE552" s="33"/>
      <c r="AR552" s="164" t="s">
        <v>158</v>
      </c>
      <c r="AT552" s="164" t="s">
        <v>153</v>
      </c>
      <c r="AU552" s="164" t="s">
        <v>158</v>
      </c>
      <c r="AY552" s="18" t="s">
        <v>150</v>
      </c>
      <c r="BE552" s="165">
        <f t="shared" ref="BE552:BE561" si="84">IF(N552="základní",J552,0)</f>
        <v>0</v>
      </c>
      <c r="BF552" s="165">
        <f t="shared" ref="BF552:BF561" si="85">IF(N552="snížená",J552,0)</f>
        <v>0</v>
      </c>
      <c r="BG552" s="165">
        <f t="shared" ref="BG552:BG561" si="86">IF(N552="zákl. přenesená",J552,0)</f>
        <v>0</v>
      </c>
      <c r="BH552" s="165">
        <f t="shared" ref="BH552:BH561" si="87">IF(N552="sníž. přenesená",J552,0)</f>
        <v>0</v>
      </c>
      <c r="BI552" s="165">
        <f t="shared" ref="BI552:BI561" si="88">IF(N552="nulová",J552,0)</f>
        <v>0</v>
      </c>
      <c r="BJ552" s="18" t="s">
        <v>80</v>
      </c>
      <c r="BK552" s="165">
        <f t="shared" ref="BK552:BK561" si="89">ROUND(I552*H552,2)</f>
        <v>0</v>
      </c>
      <c r="BL552" s="18" t="s">
        <v>158</v>
      </c>
      <c r="BM552" s="164" t="s">
        <v>2107</v>
      </c>
    </row>
    <row r="553" spans="1:65" s="2" customFormat="1" ht="16.5" customHeight="1">
      <c r="A553" s="33"/>
      <c r="B553" s="152"/>
      <c r="C553" s="153" t="s">
        <v>2108</v>
      </c>
      <c r="D553" s="153" t="s">
        <v>153</v>
      </c>
      <c r="E553" s="154" t="s">
        <v>1613</v>
      </c>
      <c r="F553" s="155" t="s">
        <v>1614</v>
      </c>
      <c r="G553" s="156" t="s">
        <v>216</v>
      </c>
      <c r="H553" s="157">
        <v>120</v>
      </c>
      <c r="I553" s="158"/>
      <c r="J553" s="159">
        <f t="shared" si="80"/>
        <v>0</v>
      </c>
      <c r="K553" s="155" t="s">
        <v>3</v>
      </c>
      <c r="L553" s="34"/>
      <c r="M553" s="160" t="s">
        <v>3</v>
      </c>
      <c r="N553" s="161" t="s">
        <v>43</v>
      </c>
      <c r="O553" s="54"/>
      <c r="P553" s="162">
        <f t="shared" si="81"/>
        <v>0</v>
      </c>
      <c r="Q553" s="162">
        <v>0</v>
      </c>
      <c r="R553" s="162">
        <f t="shared" si="82"/>
        <v>0</v>
      </c>
      <c r="S553" s="162">
        <v>0</v>
      </c>
      <c r="T553" s="163">
        <f t="shared" si="83"/>
        <v>0</v>
      </c>
      <c r="U553" s="33"/>
      <c r="V553" s="33"/>
      <c r="W553" s="33"/>
      <c r="X553" s="33"/>
      <c r="Y553" s="33"/>
      <c r="Z553" s="33"/>
      <c r="AA553" s="33"/>
      <c r="AB553" s="33"/>
      <c r="AC553" s="33"/>
      <c r="AD553" s="33"/>
      <c r="AE553" s="33"/>
      <c r="AR553" s="164" t="s">
        <v>158</v>
      </c>
      <c r="AT553" s="164" t="s">
        <v>153</v>
      </c>
      <c r="AU553" s="164" t="s">
        <v>158</v>
      </c>
      <c r="AY553" s="18" t="s">
        <v>150</v>
      </c>
      <c r="BE553" s="165">
        <f t="shared" si="84"/>
        <v>0</v>
      </c>
      <c r="BF553" s="165">
        <f t="shared" si="85"/>
        <v>0</v>
      </c>
      <c r="BG553" s="165">
        <f t="shared" si="86"/>
        <v>0</v>
      </c>
      <c r="BH553" s="165">
        <f t="shared" si="87"/>
        <v>0</v>
      </c>
      <c r="BI553" s="165">
        <f t="shared" si="88"/>
        <v>0</v>
      </c>
      <c r="BJ553" s="18" t="s">
        <v>80</v>
      </c>
      <c r="BK553" s="165">
        <f t="shared" si="89"/>
        <v>0</v>
      </c>
      <c r="BL553" s="18" t="s">
        <v>158</v>
      </c>
      <c r="BM553" s="164" t="s">
        <v>2109</v>
      </c>
    </row>
    <row r="554" spans="1:65" s="2" customFormat="1" ht="16.5" customHeight="1">
      <c r="A554" s="33"/>
      <c r="B554" s="152"/>
      <c r="C554" s="153" t="s">
        <v>1720</v>
      </c>
      <c r="D554" s="153" t="s">
        <v>153</v>
      </c>
      <c r="E554" s="154" t="s">
        <v>2110</v>
      </c>
      <c r="F554" s="155" t="s">
        <v>2080</v>
      </c>
      <c r="G554" s="156" t="s">
        <v>1212</v>
      </c>
      <c r="H554" s="157">
        <v>36</v>
      </c>
      <c r="I554" s="158"/>
      <c r="J554" s="159">
        <f t="shared" si="80"/>
        <v>0</v>
      </c>
      <c r="K554" s="155" t="s">
        <v>3</v>
      </c>
      <c r="L554" s="34"/>
      <c r="M554" s="160" t="s">
        <v>3</v>
      </c>
      <c r="N554" s="161" t="s">
        <v>43</v>
      </c>
      <c r="O554" s="54"/>
      <c r="P554" s="162">
        <f t="shared" si="81"/>
        <v>0</v>
      </c>
      <c r="Q554" s="162">
        <v>0</v>
      </c>
      <c r="R554" s="162">
        <f t="shared" si="82"/>
        <v>0</v>
      </c>
      <c r="S554" s="162">
        <v>0</v>
      </c>
      <c r="T554" s="163">
        <f t="shared" si="83"/>
        <v>0</v>
      </c>
      <c r="U554" s="33"/>
      <c r="V554" s="33"/>
      <c r="W554" s="33"/>
      <c r="X554" s="33"/>
      <c r="Y554" s="33"/>
      <c r="Z554" s="33"/>
      <c r="AA554" s="33"/>
      <c r="AB554" s="33"/>
      <c r="AC554" s="33"/>
      <c r="AD554" s="33"/>
      <c r="AE554" s="33"/>
      <c r="AR554" s="164" t="s">
        <v>158</v>
      </c>
      <c r="AT554" s="164" t="s">
        <v>153</v>
      </c>
      <c r="AU554" s="164" t="s">
        <v>158</v>
      </c>
      <c r="AY554" s="18" t="s">
        <v>150</v>
      </c>
      <c r="BE554" s="165">
        <f t="shared" si="84"/>
        <v>0</v>
      </c>
      <c r="BF554" s="165">
        <f t="shared" si="85"/>
        <v>0</v>
      </c>
      <c r="BG554" s="165">
        <f t="shared" si="86"/>
        <v>0</v>
      </c>
      <c r="BH554" s="165">
        <f t="shared" si="87"/>
        <v>0</v>
      </c>
      <c r="BI554" s="165">
        <f t="shared" si="88"/>
        <v>0</v>
      </c>
      <c r="BJ554" s="18" t="s">
        <v>80</v>
      </c>
      <c r="BK554" s="165">
        <f t="shared" si="89"/>
        <v>0</v>
      </c>
      <c r="BL554" s="18" t="s">
        <v>158</v>
      </c>
      <c r="BM554" s="164" t="s">
        <v>2111</v>
      </c>
    </row>
    <row r="555" spans="1:65" s="2" customFormat="1" ht="16.5" customHeight="1">
      <c r="A555" s="33"/>
      <c r="B555" s="152"/>
      <c r="C555" s="153" t="s">
        <v>2112</v>
      </c>
      <c r="D555" s="153" t="s">
        <v>153</v>
      </c>
      <c r="E555" s="154" t="s">
        <v>2113</v>
      </c>
      <c r="F555" s="155" t="s">
        <v>2114</v>
      </c>
      <c r="G555" s="156" t="s">
        <v>1212</v>
      </c>
      <c r="H555" s="157">
        <v>36</v>
      </c>
      <c r="I555" s="158"/>
      <c r="J555" s="159">
        <f t="shared" si="80"/>
        <v>0</v>
      </c>
      <c r="K555" s="155" t="s">
        <v>3</v>
      </c>
      <c r="L555" s="34"/>
      <c r="M555" s="160" t="s">
        <v>3</v>
      </c>
      <c r="N555" s="161" t="s">
        <v>43</v>
      </c>
      <c r="O555" s="54"/>
      <c r="P555" s="162">
        <f t="shared" si="81"/>
        <v>0</v>
      </c>
      <c r="Q555" s="162">
        <v>0</v>
      </c>
      <c r="R555" s="162">
        <f t="shared" si="82"/>
        <v>0</v>
      </c>
      <c r="S555" s="162">
        <v>0</v>
      </c>
      <c r="T555" s="163">
        <f t="shared" si="83"/>
        <v>0</v>
      </c>
      <c r="U555" s="33"/>
      <c r="V555" s="33"/>
      <c r="W555" s="33"/>
      <c r="X555" s="33"/>
      <c r="Y555" s="33"/>
      <c r="Z555" s="33"/>
      <c r="AA555" s="33"/>
      <c r="AB555" s="33"/>
      <c r="AC555" s="33"/>
      <c r="AD555" s="33"/>
      <c r="AE555" s="33"/>
      <c r="AR555" s="164" t="s">
        <v>158</v>
      </c>
      <c r="AT555" s="164" t="s">
        <v>153</v>
      </c>
      <c r="AU555" s="164" t="s">
        <v>158</v>
      </c>
      <c r="AY555" s="18" t="s">
        <v>150</v>
      </c>
      <c r="BE555" s="165">
        <f t="shared" si="84"/>
        <v>0</v>
      </c>
      <c r="BF555" s="165">
        <f t="shared" si="85"/>
        <v>0</v>
      </c>
      <c r="BG555" s="165">
        <f t="shared" si="86"/>
        <v>0</v>
      </c>
      <c r="BH555" s="165">
        <f t="shared" si="87"/>
        <v>0</v>
      </c>
      <c r="BI555" s="165">
        <f t="shared" si="88"/>
        <v>0</v>
      </c>
      <c r="BJ555" s="18" t="s">
        <v>80</v>
      </c>
      <c r="BK555" s="165">
        <f t="shared" si="89"/>
        <v>0</v>
      </c>
      <c r="BL555" s="18" t="s">
        <v>158</v>
      </c>
      <c r="BM555" s="164" t="s">
        <v>2115</v>
      </c>
    </row>
    <row r="556" spans="1:65" s="2" customFormat="1" ht="16.5" customHeight="1">
      <c r="A556" s="33"/>
      <c r="B556" s="152"/>
      <c r="C556" s="153" t="s">
        <v>1721</v>
      </c>
      <c r="D556" s="153" t="s">
        <v>153</v>
      </c>
      <c r="E556" s="154" t="s">
        <v>2116</v>
      </c>
      <c r="F556" s="155" t="s">
        <v>2091</v>
      </c>
      <c r="G556" s="156" t="s">
        <v>216</v>
      </c>
      <c r="H556" s="157">
        <v>250</v>
      </c>
      <c r="I556" s="158"/>
      <c r="J556" s="159">
        <f t="shared" si="80"/>
        <v>0</v>
      </c>
      <c r="K556" s="155" t="s">
        <v>3</v>
      </c>
      <c r="L556" s="34"/>
      <c r="M556" s="160" t="s">
        <v>3</v>
      </c>
      <c r="N556" s="161" t="s">
        <v>43</v>
      </c>
      <c r="O556" s="54"/>
      <c r="P556" s="162">
        <f t="shared" si="81"/>
        <v>0</v>
      </c>
      <c r="Q556" s="162">
        <v>0</v>
      </c>
      <c r="R556" s="162">
        <f t="shared" si="82"/>
        <v>0</v>
      </c>
      <c r="S556" s="162">
        <v>0</v>
      </c>
      <c r="T556" s="163">
        <f t="shared" si="83"/>
        <v>0</v>
      </c>
      <c r="U556" s="33"/>
      <c r="V556" s="33"/>
      <c r="W556" s="33"/>
      <c r="X556" s="33"/>
      <c r="Y556" s="33"/>
      <c r="Z556" s="33"/>
      <c r="AA556" s="33"/>
      <c r="AB556" s="33"/>
      <c r="AC556" s="33"/>
      <c r="AD556" s="33"/>
      <c r="AE556" s="33"/>
      <c r="AR556" s="164" t="s">
        <v>158</v>
      </c>
      <c r="AT556" s="164" t="s">
        <v>153</v>
      </c>
      <c r="AU556" s="164" t="s">
        <v>158</v>
      </c>
      <c r="AY556" s="18" t="s">
        <v>150</v>
      </c>
      <c r="BE556" s="165">
        <f t="shared" si="84"/>
        <v>0</v>
      </c>
      <c r="BF556" s="165">
        <f t="shared" si="85"/>
        <v>0</v>
      </c>
      <c r="BG556" s="165">
        <f t="shared" si="86"/>
        <v>0</v>
      </c>
      <c r="BH556" s="165">
        <f t="shared" si="87"/>
        <v>0</v>
      </c>
      <c r="BI556" s="165">
        <f t="shared" si="88"/>
        <v>0</v>
      </c>
      <c r="BJ556" s="18" t="s">
        <v>80</v>
      </c>
      <c r="BK556" s="165">
        <f t="shared" si="89"/>
        <v>0</v>
      </c>
      <c r="BL556" s="18" t="s">
        <v>158</v>
      </c>
      <c r="BM556" s="164" t="s">
        <v>2117</v>
      </c>
    </row>
    <row r="557" spans="1:65" s="2" customFormat="1" ht="16.5" customHeight="1">
      <c r="A557" s="33"/>
      <c r="B557" s="152"/>
      <c r="C557" s="153" t="s">
        <v>2118</v>
      </c>
      <c r="D557" s="153" t="s">
        <v>153</v>
      </c>
      <c r="E557" s="154" t="s">
        <v>2119</v>
      </c>
      <c r="F557" s="155" t="s">
        <v>2094</v>
      </c>
      <c r="G557" s="156" t="s">
        <v>216</v>
      </c>
      <c r="H557" s="157">
        <v>100</v>
      </c>
      <c r="I557" s="158"/>
      <c r="J557" s="159">
        <f t="shared" si="80"/>
        <v>0</v>
      </c>
      <c r="K557" s="155" t="s">
        <v>3</v>
      </c>
      <c r="L557" s="34"/>
      <c r="M557" s="160" t="s">
        <v>3</v>
      </c>
      <c r="N557" s="161" t="s">
        <v>43</v>
      </c>
      <c r="O557" s="54"/>
      <c r="P557" s="162">
        <f t="shared" si="81"/>
        <v>0</v>
      </c>
      <c r="Q557" s="162">
        <v>0</v>
      </c>
      <c r="R557" s="162">
        <f t="shared" si="82"/>
        <v>0</v>
      </c>
      <c r="S557" s="162">
        <v>0</v>
      </c>
      <c r="T557" s="163">
        <f t="shared" si="83"/>
        <v>0</v>
      </c>
      <c r="U557" s="33"/>
      <c r="V557" s="33"/>
      <c r="W557" s="33"/>
      <c r="X557" s="33"/>
      <c r="Y557" s="33"/>
      <c r="Z557" s="33"/>
      <c r="AA557" s="33"/>
      <c r="AB557" s="33"/>
      <c r="AC557" s="33"/>
      <c r="AD557" s="33"/>
      <c r="AE557" s="33"/>
      <c r="AR557" s="164" t="s">
        <v>158</v>
      </c>
      <c r="AT557" s="164" t="s">
        <v>153</v>
      </c>
      <c r="AU557" s="164" t="s">
        <v>158</v>
      </c>
      <c r="AY557" s="18" t="s">
        <v>150</v>
      </c>
      <c r="BE557" s="165">
        <f t="shared" si="84"/>
        <v>0</v>
      </c>
      <c r="BF557" s="165">
        <f t="shared" si="85"/>
        <v>0</v>
      </c>
      <c r="BG557" s="165">
        <f t="shared" si="86"/>
        <v>0</v>
      </c>
      <c r="BH557" s="165">
        <f t="shared" si="87"/>
        <v>0</v>
      </c>
      <c r="BI557" s="165">
        <f t="shared" si="88"/>
        <v>0</v>
      </c>
      <c r="BJ557" s="18" t="s">
        <v>80</v>
      </c>
      <c r="BK557" s="165">
        <f t="shared" si="89"/>
        <v>0</v>
      </c>
      <c r="BL557" s="18" t="s">
        <v>158</v>
      </c>
      <c r="BM557" s="164" t="s">
        <v>2120</v>
      </c>
    </row>
    <row r="558" spans="1:65" s="2" customFormat="1" ht="16.5" customHeight="1">
      <c r="A558" s="33"/>
      <c r="B558" s="152"/>
      <c r="C558" s="153" t="s">
        <v>1724</v>
      </c>
      <c r="D558" s="153" t="s">
        <v>153</v>
      </c>
      <c r="E558" s="154" t="s">
        <v>2121</v>
      </c>
      <c r="F558" s="155" t="s">
        <v>2122</v>
      </c>
      <c r="G558" s="156" t="s">
        <v>216</v>
      </c>
      <c r="H558" s="157">
        <v>350</v>
      </c>
      <c r="I558" s="158"/>
      <c r="J558" s="159">
        <f t="shared" si="80"/>
        <v>0</v>
      </c>
      <c r="K558" s="155" t="s">
        <v>3</v>
      </c>
      <c r="L558" s="34"/>
      <c r="M558" s="160" t="s">
        <v>3</v>
      </c>
      <c r="N558" s="161" t="s">
        <v>43</v>
      </c>
      <c r="O558" s="54"/>
      <c r="P558" s="162">
        <f t="shared" si="81"/>
        <v>0</v>
      </c>
      <c r="Q558" s="162">
        <v>0</v>
      </c>
      <c r="R558" s="162">
        <f t="shared" si="82"/>
        <v>0</v>
      </c>
      <c r="S558" s="162">
        <v>0</v>
      </c>
      <c r="T558" s="163">
        <f t="shared" si="83"/>
        <v>0</v>
      </c>
      <c r="U558" s="33"/>
      <c r="V558" s="33"/>
      <c r="W558" s="33"/>
      <c r="X558" s="33"/>
      <c r="Y558" s="33"/>
      <c r="Z558" s="33"/>
      <c r="AA558" s="33"/>
      <c r="AB558" s="33"/>
      <c r="AC558" s="33"/>
      <c r="AD558" s="33"/>
      <c r="AE558" s="33"/>
      <c r="AR558" s="164" t="s">
        <v>158</v>
      </c>
      <c r="AT558" s="164" t="s">
        <v>153</v>
      </c>
      <c r="AU558" s="164" t="s">
        <v>158</v>
      </c>
      <c r="AY558" s="18" t="s">
        <v>150</v>
      </c>
      <c r="BE558" s="165">
        <f t="shared" si="84"/>
        <v>0</v>
      </c>
      <c r="BF558" s="165">
        <f t="shared" si="85"/>
        <v>0</v>
      </c>
      <c r="BG558" s="165">
        <f t="shared" si="86"/>
        <v>0</v>
      </c>
      <c r="BH558" s="165">
        <f t="shared" si="87"/>
        <v>0</v>
      </c>
      <c r="BI558" s="165">
        <f t="shared" si="88"/>
        <v>0</v>
      </c>
      <c r="BJ558" s="18" t="s">
        <v>80</v>
      </c>
      <c r="BK558" s="165">
        <f t="shared" si="89"/>
        <v>0</v>
      </c>
      <c r="BL558" s="18" t="s">
        <v>158</v>
      </c>
      <c r="BM558" s="164" t="s">
        <v>2123</v>
      </c>
    </row>
    <row r="559" spans="1:65" s="2" customFormat="1" ht="16.5" customHeight="1">
      <c r="A559" s="33"/>
      <c r="B559" s="152"/>
      <c r="C559" s="153" t="s">
        <v>2124</v>
      </c>
      <c r="D559" s="153" t="s">
        <v>153</v>
      </c>
      <c r="E559" s="154" t="s">
        <v>2125</v>
      </c>
      <c r="F559" s="155" t="s">
        <v>2126</v>
      </c>
      <c r="G559" s="156" t="s">
        <v>1212</v>
      </c>
      <c r="H559" s="157">
        <v>36</v>
      </c>
      <c r="I559" s="158"/>
      <c r="J559" s="159">
        <f t="shared" si="80"/>
        <v>0</v>
      </c>
      <c r="K559" s="155" t="s">
        <v>3</v>
      </c>
      <c r="L559" s="34"/>
      <c r="M559" s="160" t="s">
        <v>3</v>
      </c>
      <c r="N559" s="161" t="s">
        <v>43</v>
      </c>
      <c r="O559" s="54"/>
      <c r="P559" s="162">
        <f t="shared" si="81"/>
        <v>0</v>
      </c>
      <c r="Q559" s="162">
        <v>0</v>
      </c>
      <c r="R559" s="162">
        <f t="shared" si="82"/>
        <v>0</v>
      </c>
      <c r="S559" s="162">
        <v>0</v>
      </c>
      <c r="T559" s="163">
        <f t="shared" si="83"/>
        <v>0</v>
      </c>
      <c r="U559" s="33"/>
      <c r="V559" s="33"/>
      <c r="W559" s="33"/>
      <c r="X559" s="33"/>
      <c r="Y559" s="33"/>
      <c r="Z559" s="33"/>
      <c r="AA559" s="33"/>
      <c r="AB559" s="33"/>
      <c r="AC559" s="33"/>
      <c r="AD559" s="33"/>
      <c r="AE559" s="33"/>
      <c r="AR559" s="164" t="s">
        <v>158</v>
      </c>
      <c r="AT559" s="164" t="s">
        <v>153</v>
      </c>
      <c r="AU559" s="164" t="s">
        <v>158</v>
      </c>
      <c r="AY559" s="18" t="s">
        <v>150</v>
      </c>
      <c r="BE559" s="165">
        <f t="shared" si="84"/>
        <v>0</v>
      </c>
      <c r="BF559" s="165">
        <f t="shared" si="85"/>
        <v>0</v>
      </c>
      <c r="BG559" s="165">
        <f t="shared" si="86"/>
        <v>0</v>
      </c>
      <c r="BH559" s="165">
        <f t="shared" si="87"/>
        <v>0</v>
      </c>
      <c r="BI559" s="165">
        <f t="shared" si="88"/>
        <v>0</v>
      </c>
      <c r="BJ559" s="18" t="s">
        <v>80</v>
      </c>
      <c r="BK559" s="165">
        <f t="shared" si="89"/>
        <v>0</v>
      </c>
      <c r="BL559" s="18" t="s">
        <v>158</v>
      </c>
      <c r="BM559" s="164" t="s">
        <v>2127</v>
      </c>
    </row>
    <row r="560" spans="1:65" s="2" customFormat="1" ht="16.5" customHeight="1">
      <c r="A560" s="33"/>
      <c r="B560" s="152"/>
      <c r="C560" s="153" t="s">
        <v>1726</v>
      </c>
      <c r="D560" s="153" t="s">
        <v>153</v>
      </c>
      <c r="E560" s="154" t="s">
        <v>2128</v>
      </c>
      <c r="F560" s="155" t="s">
        <v>1478</v>
      </c>
      <c r="G560" s="156" t="s">
        <v>1440</v>
      </c>
      <c r="H560" s="157">
        <v>12</v>
      </c>
      <c r="I560" s="158"/>
      <c r="J560" s="159">
        <f t="shared" si="80"/>
        <v>0</v>
      </c>
      <c r="K560" s="155" t="s">
        <v>3</v>
      </c>
      <c r="L560" s="34"/>
      <c r="M560" s="160" t="s">
        <v>3</v>
      </c>
      <c r="N560" s="161" t="s">
        <v>43</v>
      </c>
      <c r="O560" s="54"/>
      <c r="P560" s="162">
        <f t="shared" si="81"/>
        <v>0</v>
      </c>
      <c r="Q560" s="162">
        <v>0</v>
      </c>
      <c r="R560" s="162">
        <f t="shared" si="82"/>
        <v>0</v>
      </c>
      <c r="S560" s="162">
        <v>0</v>
      </c>
      <c r="T560" s="163">
        <f t="shared" si="83"/>
        <v>0</v>
      </c>
      <c r="U560" s="33"/>
      <c r="V560" s="33"/>
      <c r="W560" s="33"/>
      <c r="X560" s="33"/>
      <c r="Y560" s="33"/>
      <c r="Z560" s="33"/>
      <c r="AA560" s="33"/>
      <c r="AB560" s="33"/>
      <c r="AC560" s="33"/>
      <c r="AD560" s="33"/>
      <c r="AE560" s="33"/>
      <c r="AR560" s="164" t="s">
        <v>158</v>
      </c>
      <c r="AT560" s="164" t="s">
        <v>153</v>
      </c>
      <c r="AU560" s="164" t="s">
        <v>158</v>
      </c>
      <c r="AY560" s="18" t="s">
        <v>150</v>
      </c>
      <c r="BE560" s="165">
        <f t="shared" si="84"/>
        <v>0</v>
      </c>
      <c r="BF560" s="165">
        <f t="shared" si="85"/>
        <v>0</v>
      </c>
      <c r="BG560" s="165">
        <f t="shared" si="86"/>
        <v>0</v>
      </c>
      <c r="BH560" s="165">
        <f t="shared" si="87"/>
        <v>0</v>
      </c>
      <c r="BI560" s="165">
        <f t="shared" si="88"/>
        <v>0</v>
      </c>
      <c r="BJ560" s="18" t="s">
        <v>80</v>
      </c>
      <c r="BK560" s="165">
        <f t="shared" si="89"/>
        <v>0</v>
      </c>
      <c r="BL560" s="18" t="s">
        <v>158</v>
      </c>
      <c r="BM560" s="164" t="s">
        <v>2129</v>
      </c>
    </row>
    <row r="561" spans="1:65" s="2" customFormat="1" ht="16.5" customHeight="1">
      <c r="A561" s="33"/>
      <c r="B561" s="152"/>
      <c r="C561" s="153" t="s">
        <v>2130</v>
      </c>
      <c r="D561" s="153" t="s">
        <v>153</v>
      </c>
      <c r="E561" s="154" t="s">
        <v>2131</v>
      </c>
      <c r="F561" s="155" t="s">
        <v>2132</v>
      </c>
      <c r="G561" s="156" t="s">
        <v>1111</v>
      </c>
      <c r="H561" s="157">
        <v>6</v>
      </c>
      <c r="I561" s="158"/>
      <c r="J561" s="159">
        <f t="shared" si="80"/>
        <v>0</v>
      </c>
      <c r="K561" s="155" t="s">
        <v>3</v>
      </c>
      <c r="L561" s="34"/>
      <c r="M561" s="160" t="s">
        <v>3</v>
      </c>
      <c r="N561" s="161" t="s">
        <v>43</v>
      </c>
      <c r="O561" s="54"/>
      <c r="P561" s="162">
        <f t="shared" si="81"/>
        <v>0</v>
      </c>
      <c r="Q561" s="162">
        <v>0</v>
      </c>
      <c r="R561" s="162">
        <f t="shared" si="82"/>
        <v>0</v>
      </c>
      <c r="S561" s="162">
        <v>0</v>
      </c>
      <c r="T561" s="163">
        <f t="shared" si="83"/>
        <v>0</v>
      </c>
      <c r="U561" s="33"/>
      <c r="V561" s="33"/>
      <c r="W561" s="33"/>
      <c r="X561" s="33"/>
      <c r="Y561" s="33"/>
      <c r="Z561" s="33"/>
      <c r="AA561" s="33"/>
      <c r="AB561" s="33"/>
      <c r="AC561" s="33"/>
      <c r="AD561" s="33"/>
      <c r="AE561" s="33"/>
      <c r="AR561" s="164" t="s">
        <v>158</v>
      </c>
      <c r="AT561" s="164" t="s">
        <v>153</v>
      </c>
      <c r="AU561" s="164" t="s">
        <v>158</v>
      </c>
      <c r="AY561" s="18" t="s">
        <v>150</v>
      </c>
      <c r="BE561" s="165">
        <f t="shared" si="84"/>
        <v>0</v>
      </c>
      <c r="BF561" s="165">
        <f t="shared" si="85"/>
        <v>0</v>
      </c>
      <c r="BG561" s="165">
        <f t="shared" si="86"/>
        <v>0</v>
      </c>
      <c r="BH561" s="165">
        <f t="shared" si="87"/>
        <v>0</v>
      </c>
      <c r="BI561" s="165">
        <f t="shared" si="88"/>
        <v>0</v>
      </c>
      <c r="BJ561" s="18" t="s">
        <v>80</v>
      </c>
      <c r="BK561" s="165">
        <f t="shared" si="89"/>
        <v>0</v>
      </c>
      <c r="BL561" s="18" t="s">
        <v>158</v>
      </c>
      <c r="BM561" s="164" t="s">
        <v>2133</v>
      </c>
    </row>
    <row r="562" spans="1:65" s="2" customFormat="1" ht="29.25">
      <c r="A562" s="33"/>
      <c r="B562" s="34"/>
      <c r="C562" s="33"/>
      <c r="D562" s="166" t="s">
        <v>1231</v>
      </c>
      <c r="E562" s="33"/>
      <c r="F562" s="167" t="s">
        <v>1505</v>
      </c>
      <c r="G562" s="33"/>
      <c r="H562" s="33"/>
      <c r="I562" s="92"/>
      <c r="J562" s="33"/>
      <c r="K562" s="33"/>
      <c r="L562" s="34"/>
      <c r="M562" s="168"/>
      <c r="N562" s="169"/>
      <c r="O562" s="54"/>
      <c r="P562" s="54"/>
      <c r="Q562" s="54"/>
      <c r="R562" s="54"/>
      <c r="S562" s="54"/>
      <c r="T562" s="55"/>
      <c r="U562" s="33"/>
      <c r="V562" s="33"/>
      <c r="W562" s="33"/>
      <c r="X562" s="33"/>
      <c r="Y562" s="33"/>
      <c r="Z562" s="33"/>
      <c r="AA562" s="33"/>
      <c r="AB562" s="33"/>
      <c r="AC562" s="33"/>
      <c r="AD562" s="33"/>
      <c r="AE562" s="33"/>
      <c r="AT562" s="18" t="s">
        <v>1231</v>
      </c>
      <c r="AU562" s="18" t="s">
        <v>158</v>
      </c>
    </row>
    <row r="563" spans="1:65" s="15" customFormat="1" ht="20.85" customHeight="1">
      <c r="B563" s="201"/>
      <c r="D563" s="202" t="s">
        <v>71</v>
      </c>
      <c r="E563" s="202" t="s">
        <v>1303</v>
      </c>
      <c r="F563" s="202" t="s">
        <v>1522</v>
      </c>
      <c r="I563" s="203"/>
      <c r="J563" s="204">
        <f>BK563</f>
        <v>0</v>
      </c>
      <c r="L563" s="201"/>
      <c r="M563" s="205"/>
      <c r="N563" s="206"/>
      <c r="O563" s="206"/>
      <c r="P563" s="207">
        <f>SUM(P564:P568)</f>
        <v>0</v>
      </c>
      <c r="Q563" s="206"/>
      <c r="R563" s="207">
        <f>SUM(R564:R568)</f>
        <v>0</v>
      </c>
      <c r="S563" s="206"/>
      <c r="T563" s="208">
        <f>SUM(T564:T568)</f>
        <v>0</v>
      </c>
      <c r="AR563" s="202" t="s">
        <v>80</v>
      </c>
      <c r="AT563" s="209" t="s">
        <v>71</v>
      </c>
      <c r="AU563" s="209" t="s">
        <v>151</v>
      </c>
      <c r="AY563" s="202" t="s">
        <v>150</v>
      </c>
      <c r="BK563" s="210">
        <f>SUM(BK564:BK568)</f>
        <v>0</v>
      </c>
    </row>
    <row r="564" spans="1:65" s="2" customFormat="1" ht="16.5" customHeight="1">
      <c r="A564" s="33"/>
      <c r="B564" s="152"/>
      <c r="C564" s="153" t="s">
        <v>1729</v>
      </c>
      <c r="D564" s="153" t="s">
        <v>153</v>
      </c>
      <c r="E564" s="154" t="s">
        <v>2134</v>
      </c>
      <c r="F564" s="155" t="s">
        <v>2135</v>
      </c>
      <c r="G564" s="156" t="s">
        <v>216</v>
      </c>
      <c r="H564" s="157">
        <v>2500</v>
      </c>
      <c r="I564" s="158"/>
      <c r="J564" s="159">
        <f>ROUND(I564*H564,2)</f>
        <v>0</v>
      </c>
      <c r="K564" s="155" t="s">
        <v>3</v>
      </c>
      <c r="L564" s="34"/>
      <c r="M564" s="160" t="s">
        <v>3</v>
      </c>
      <c r="N564" s="161" t="s">
        <v>43</v>
      </c>
      <c r="O564" s="54"/>
      <c r="P564" s="162">
        <f>O564*H564</f>
        <v>0</v>
      </c>
      <c r="Q564" s="162">
        <v>0</v>
      </c>
      <c r="R564" s="162">
        <f>Q564*H564</f>
        <v>0</v>
      </c>
      <c r="S564" s="162">
        <v>0</v>
      </c>
      <c r="T564" s="163">
        <f>S564*H564</f>
        <v>0</v>
      </c>
      <c r="U564" s="33"/>
      <c r="V564" s="33"/>
      <c r="W564" s="33"/>
      <c r="X564" s="33"/>
      <c r="Y564" s="33"/>
      <c r="Z564" s="33"/>
      <c r="AA564" s="33"/>
      <c r="AB564" s="33"/>
      <c r="AC564" s="33"/>
      <c r="AD564" s="33"/>
      <c r="AE564" s="33"/>
      <c r="AR564" s="164" t="s">
        <v>158</v>
      </c>
      <c r="AT564" s="164" t="s">
        <v>153</v>
      </c>
      <c r="AU564" s="164" t="s">
        <v>158</v>
      </c>
      <c r="AY564" s="18" t="s">
        <v>150</v>
      </c>
      <c r="BE564" s="165">
        <f>IF(N564="základní",J564,0)</f>
        <v>0</v>
      </c>
      <c r="BF564" s="165">
        <f>IF(N564="snížená",J564,0)</f>
        <v>0</v>
      </c>
      <c r="BG564" s="165">
        <f>IF(N564="zákl. přenesená",J564,0)</f>
        <v>0</v>
      </c>
      <c r="BH564" s="165">
        <f>IF(N564="sníž. přenesená",J564,0)</f>
        <v>0</v>
      </c>
      <c r="BI564" s="165">
        <f>IF(N564="nulová",J564,0)</f>
        <v>0</v>
      </c>
      <c r="BJ564" s="18" t="s">
        <v>80</v>
      </c>
      <c r="BK564" s="165">
        <f>ROUND(I564*H564,2)</f>
        <v>0</v>
      </c>
      <c r="BL564" s="18" t="s">
        <v>158</v>
      </c>
      <c r="BM564" s="164" t="s">
        <v>2136</v>
      </c>
    </row>
    <row r="565" spans="1:65" s="2" customFormat="1" ht="19.5">
      <c r="A565" s="33"/>
      <c r="B565" s="34"/>
      <c r="C565" s="33"/>
      <c r="D565" s="166" t="s">
        <v>1231</v>
      </c>
      <c r="E565" s="33"/>
      <c r="F565" s="167" t="s">
        <v>1860</v>
      </c>
      <c r="G565" s="33"/>
      <c r="H565" s="33"/>
      <c r="I565" s="92"/>
      <c r="J565" s="33"/>
      <c r="K565" s="33"/>
      <c r="L565" s="34"/>
      <c r="M565" s="168"/>
      <c r="N565" s="169"/>
      <c r="O565" s="54"/>
      <c r="P565" s="54"/>
      <c r="Q565" s="54"/>
      <c r="R565" s="54"/>
      <c r="S565" s="54"/>
      <c r="T565" s="55"/>
      <c r="U565" s="33"/>
      <c r="V565" s="33"/>
      <c r="W565" s="33"/>
      <c r="X565" s="33"/>
      <c r="Y565" s="33"/>
      <c r="Z565" s="33"/>
      <c r="AA565" s="33"/>
      <c r="AB565" s="33"/>
      <c r="AC565" s="33"/>
      <c r="AD565" s="33"/>
      <c r="AE565" s="33"/>
      <c r="AT565" s="18" t="s">
        <v>1231</v>
      </c>
      <c r="AU565" s="18" t="s">
        <v>158</v>
      </c>
    </row>
    <row r="566" spans="1:65" s="2" customFormat="1" ht="16.5" customHeight="1">
      <c r="A566" s="33"/>
      <c r="B566" s="152"/>
      <c r="C566" s="153" t="s">
        <v>2137</v>
      </c>
      <c r="D566" s="153" t="s">
        <v>153</v>
      </c>
      <c r="E566" s="154" t="s">
        <v>2138</v>
      </c>
      <c r="F566" s="155" t="s">
        <v>2139</v>
      </c>
      <c r="G566" s="156" t="s">
        <v>216</v>
      </c>
      <c r="H566" s="157">
        <v>12</v>
      </c>
      <c r="I566" s="158"/>
      <c r="J566" s="159">
        <f>ROUND(I566*H566,2)</f>
        <v>0</v>
      </c>
      <c r="K566" s="155" t="s">
        <v>3</v>
      </c>
      <c r="L566" s="34"/>
      <c r="M566" s="160" t="s">
        <v>3</v>
      </c>
      <c r="N566" s="161" t="s">
        <v>43</v>
      </c>
      <c r="O566" s="54"/>
      <c r="P566" s="162">
        <f>O566*H566</f>
        <v>0</v>
      </c>
      <c r="Q566" s="162">
        <v>0</v>
      </c>
      <c r="R566" s="162">
        <f>Q566*H566</f>
        <v>0</v>
      </c>
      <c r="S566" s="162">
        <v>0</v>
      </c>
      <c r="T566" s="163">
        <f>S566*H566</f>
        <v>0</v>
      </c>
      <c r="U566" s="33"/>
      <c r="V566" s="33"/>
      <c r="W566" s="33"/>
      <c r="X566" s="33"/>
      <c r="Y566" s="33"/>
      <c r="Z566" s="33"/>
      <c r="AA566" s="33"/>
      <c r="AB566" s="33"/>
      <c r="AC566" s="33"/>
      <c r="AD566" s="33"/>
      <c r="AE566" s="33"/>
      <c r="AR566" s="164" t="s">
        <v>158</v>
      </c>
      <c r="AT566" s="164" t="s">
        <v>153</v>
      </c>
      <c r="AU566" s="164" t="s">
        <v>158</v>
      </c>
      <c r="AY566" s="18" t="s">
        <v>150</v>
      </c>
      <c r="BE566" s="165">
        <f>IF(N566="základní",J566,0)</f>
        <v>0</v>
      </c>
      <c r="BF566" s="165">
        <f>IF(N566="snížená",J566,0)</f>
        <v>0</v>
      </c>
      <c r="BG566" s="165">
        <f>IF(N566="zákl. přenesená",J566,0)</f>
        <v>0</v>
      </c>
      <c r="BH566" s="165">
        <f>IF(N566="sníž. přenesená",J566,0)</f>
        <v>0</v>
      </c>
      <c r="BI566" s="165">
        <f>IF(N566="nulová",J566,0)</f>
        <v>0</v>
      </c>
      <c r="BJ566" s="18" t="s">
        <v>80</v>
      </c>
      <c r="BK566" s="165">
        <f>ROUND(I566*H566,2)</f>
        <v>0</v>
      </c>
      <c r="BL566" s="18" t="s">
        <v>158</v>
      </c>
      <c r="BM566" s="164" t="s">
        <v>2140</v>
      </c>
    </row>
    <row r="567" spans="1:65" s="2" customFormat="1" ht="19.5">
      <c r="A567" s="33"/>
      <c r="B567" s="34"/>
      <c r="C567" s="33"/>
      <c r="D567" s="166" t="s">
        <v>1231</v>
      </c>
      <c r="E567" s="33"/>
      <c r="F567" s="167" t="s">
        <v>1860</v>
      </c>
      <c r="G567" s="33"/>
      <c r="H567" s="33"/>
      <c r="I567" s="92"/>
      <c r="J567" s="33"/>
      <c r="K567" s="33"/>
      <c r="L567" s="34"/>
      <c r="M567" s="168"/>
      <c r="N567" s="169"/>
      <c r="O567" s="54"/>
      <c r="P567" s="54"/>
      <c r="Q567" s="54"/>
      <c r="R567" s="54"/>
      <c r="S567" s="54"/>
      <c r="T567" s="55"/>
      <c r="U567" s="33"/>
      <c r="V567" s="33"/>
      <c r="W567" s="33"/>
      <c r="X567" s="33"/>
      <c r="Y567" s="33"/>
      <c r="Z567" s="33"/>
      <c r="AA567" s="33"/>
      <c r="AB567" s="33"/>
      <c r="AC567" s="33"/>
      <c r="AD567" s="33"/>
      <c r="AE567" s="33"/>
      <c r="AT567" s="18" t="s">
        <v>1231</v>
      </c>
      <c r="AU567" s="18" t="s">
        <v>158</v>
      </c>
    </row>
    <row r="568" spans="1:65" s="2" customFormat="1" ht="16.5" customHeight="1">
      <c r="A568" s="33"/>
      <c r="B568" s="152"/>
      <c r="C568" s="153" t="s">
        <v>1734</v>
      </c>
      <c r="D568" s="153" t="s">
        <v>153</v>
      </c>
      <c r="E568" s="154" t="s">
        <v>2141</v>
      </c>
      <c r="F568" s="155" t="s">
        <v>2142</v>
      </c>
      <c r="G568" s="156" t="s">
        <v>216</v>
      </c>
      <c r="H568" s="157">
        <v>30</v>
      </c>
      <c r="I568" s="158"/>
      <c r="J568" s="159">
        <f>ROUND(I568*H568,2)</f>
        <v>0</v>
      </c>
      <c r="K568" s="155" t="s">
        <v>3</v>
      </c>
      <c r="L568" s="34"/>
      <c r="M568" s="160" t="s">
        <v>3</v>
      </c>
      <c r="N568" s="161" t="s">
        <v>43</v>
      </c>
      <c r="O568" s="54"/>
      <c r="P568" s="162">
        <f>O568*H568</f>
        <v>0</v>
      </c>
      <c r="Q568" s="162">
        <v>0</v>
      </c>
      <c r="R568" s="162">
        <f>Q568*H568</f>
        <v>0</v>
      </c>
      <c r="S568" s="162">
        <v>0</v>
      </c>
      <c r="T568" s="163">
        <f>S568*H568</f>
        <v>0</v>
      </c>
      <c r="U568" s="33"/>
      <c r="V568" s="33"/>
      <c r="W568" s="33"/>
      <c r="X568" s="33"/>
      <c r="Y568" s="33"/>
      <c r="Z568" s="33"/>
      <c r="AA568" s="33"/>
      <c r="AB568" s="33"/>
      <c r="AC568" s="33"/>
      <c r="AD568" s="33"/>
      <c r="AE568" s="33"/>
      <c r="AR568" s="164" t="s">
        <v>158</v>
      </c>
      <c r="AT568" s="164" t="s">
        <v>153</v>
      </c>
      <c r="AU568" s="164" t="s">
        <v>158</v>
      </c>
      <c r="AY568" s="18" t="s">
        <v>150</v>
      </c>
      <c r="BE568" s="165">
        <f>IF(N568="základní",J568,0)</f>
        <v>0</v>
      </c>
      <c r="BF568" s="165">
        <f>IF(N568="snížená",J568,0)</f>
        <v>0</v>
      </c>
      <c r="BG568" s="165">
        <f>IF(N568="zákl. přenesená",J568,0)</f>
        <v>0</v>
      </c>
      <c r="BH568" s="165">
        <f>IF(N568="sníž. přenesená",J568,0)</f>
        <v>0</v>
      </c>
      <c r="BI568" s="165">
        <f>IF(N568="nulová",J568,0)</f>
        <v>0</v>
      </c>
      <c r="BJ568" s="18" t="s">
        <v>80</v>
      </c>
      <c r="BK568" s="165">
        <f>ROUND(I568*H568,2)</f>
        <v>0</v>
      </c>
      <c r="BL568" s="18" t="s">
        <v>158</v>
      </c>
      <c r="BM568" s="164" t="s">
        <v>2143</v>
      </c>
    </row>
    <row r="569" spans="1:65" s="15" customFormat="1" ht="20.85" customHeight="1">
      <c r="B569" s="201"/>
      <c r="D569" s="202" t="s">
        <v>71</v>
      </c>
      <c r="E569" s="202" t="s">
        <v>1313</v>
      </c>
      <c r="F569" s="202" t="s">
        <v>1525</v>
      </c>
      <c r="I569" s="203"/>
      <c r="J569" s="204">
        <f>BK569</f>
        <v>0</v>
      </c>
      <c r="L569" s="201"/>
      <c r="M569" s="205"/>
      <c r="N569" s="206"/>
      <c r="O569" s="206"/>
      <c r="P569" s="207">
        <f>SUM(P570:P572)</f>
        <v>0</v>
      </c>
      <c r="Q569" s="206"/>
      <c r="R569" s="207">
        <f>SUM(R570:R572)</f>
        <v>0</v>
      </c>
      <c r="S569" s="206"/>
      <c r="T569" s="208">
        <f>SUM(T570:T572)</f>
        <v>0</v>
      </c>
      <c r="AR569" s="202" t="s">
        <v>80</v>
      </c>
      <c r="AT569" s="209" t="s">
        <v>71</v>
      </c>
      <c r="AU569" s="209" t="s">
        <v>151</v>
      </c>
      <c r="AY569" s="202" t="s">
        <v>150</v>
      </c>
      <c r="BK569" s="210">
        <f>SUM(BK570:BK572)</f>
        <v>0</v>
      </c>
    </row>
    <row r="570" spans="1:65" s="2" customFormat="1" ht="16.5" customHeight="1">
      <c r="A570" s="33"/>
      <c r="B570" s="152"/>
      <c r="C570" s="153" t="s">
        <v>2144</v>
      </c>
      <c r="D570" s="153" t="s">
        <v>153</v>
      </c>
      <c r="E570" s="154" t="s">
        <v>2145</v>
      </c>
      <c r="F570" s="155" t="s">
        <v>2146</v>
      </c>
      <c r="G570" s="156" t="s">
        <v>216</v>
      </c>
      <c r="H570" s="157">
        <v>2500</v>
      </c>
      <c r="I570" s="158"/>
      <c r="J570" s="159">
        <f>ROUND(I570*H570,2)</f>
        <v>0</v>
      </c>
      <c r="K570" s="155" t="s">
        <v>3</v>
      </c>
      <c r="L570" s="34"/>
      <c r="M570" s="160" t="s">
        <v>3</v>
      </c>
      <c r="N570" s="161" t="s">
        <v>43</v>
      </c>
      <c r="O570" s="54"/>
      <c r="P570" s="162">
        <f>O570*H570</f>
        <v>0</v>
      </c>
      <c r="Q570" s="162">
        <v>0</v>
      </c>
      <c r="R570" s="162">
        <f>Q570*H570</f>
        <v>0</v>
      </c>
      <c r="S570" s="162">
        <v>0</v>
      </c>
      <c r="T570" s="163">
        <f>S570*H570</f>
        <v>0</v>
      </c>
      <c r="U570" s="33"/>
      <c r="V570" s="33"/>
      <c r="W570" s="33"/>
      <c r="X570" s="33"/>
      <c r="Y570" s="33"/>
      <c r="Z570" s="33"/>
      <c r="AA570" s="33"/>
      <c r="AB570" s="33"/>
      <c r="AC570" s="33"/>
      <c r="AD570" s="33"/>
      <c r="AE570" s="33"/>
      <c r="AR570" s="164" t="s">
        <v>158</v>
      </c>
      <c r="AT570" s="164" t="s">
        <v>153</v>
      </c>
      <c r="AU570" s="164" t="s">
        <v>158</v>
      </c>
      <c r="AY570" s="18" t="s">
        <v>150</v>
      </c>
      <c r="BE570" s="165">
        <f>IF(N570="základní",J570,0)</f>
        <v>0</v>
      </c>
      <c r="BF570" s="165">
        <f>IF(N570="snížená",J570,0)</f>
        <v>0</v>
      </c>
      <c r="BG570" s="165">
        <f>IF(N570="zákl. přenesená",J570,0)</f>
        <v>0</v>
      </c>
      <c r="BH570" s="165">
        <f>IF(N570="sníž. přenesená",J570,0)</f>
        <v>0</v>
      </c>
      <c r="BI570" s="165">
        <f>IF(N570="nulová",J570,0)</f>
        <v>0</v>
      </c>
      <c r="BJ570" s="18" t="s">
        <v>80</v>
      </c>
      <c r="BK570" s="165">
        <f>ROUND(I570*H570,2)</f>
        <v>0</v>
      </c>
      <c r="BL570" s="18" t="s">
        <v>158</v>
      </c>
      <c r="BM570" s="164" t="s">
        <v>2147</v>
      </c>
    </row>
    <row r="571" spans="1:65" s="2" customFormat="1" ht="16.5" customHeight="1">
      <c r="A571" s="33"/>
      <c r="B571" s="152"/>
      <c r="C571" s="153" t="s">
        <v>1738</v>
      </c>
      <c r="D571" s="153" t="s">
        <v>153</v>
      </c>
      <c r="E571" s="154" t="s">
        <v>2148</v>
      </c>
      <c r="F571" s="155" t="s">
        <v>2149</v>
      </c>
      <c r="G571" s="156" t="s">
        <v>216</v>
      </c>
      <c r="H571" s="157">
        <v>12</v>
      </c>
      <c r="I571" s="158"/>
      <c r="J571" s="159">
        <f>ROUND(I571*H571,2)</f>
        <v>0</v>
      </c>
      <c r="K571" s="155" t="s">
        <v>3</v>
      </c>
      <c r="L571" s="34"/>
      <c r="M571" s="160" t="s">
        <v>3</v>
      </c>
      <c r="N571" s="161" t="s">
        <v>43</v>
      </c>
      <c r="O571" s="54"/>
      <c r="P571" s="162">
        <f>O571*H571</f>
        <v>0</v>
      </c>
      <c r="Q571" s="162">
        <v>0</v>
      </c>
      <c r="R571" s="162">
        <f>Q571*H571</f>
        <v>0</v>
      </c>
      <c r="S571" s="162">
        <v>0</v>
      </c>
      <c r="T571" s="163">
        <f>S571*H571</f>
        <v>0</v>
      </c>
      <c r="U571" s="33"/>
      <c r="V571" s="33"/>
      <c r="W571" s="33"/>
      <c r="X571" s="33"/>
      <c r="Y571" s="33"/>
      <c r="Z571" s="33"/>
      <c r="AA571" s="33"/>
      <c r="AB571" s="33"/>
      <c r="AC571" s="33"/>
      <c r="AD571" s="33"/>
      <c r="AE571" s="33"/>
      <c r="AR571" s="164" t="s">
        <v>158</v>
      </c>
      <c r="AT571" s="164" t="s">
        <v>153</v>
      </c>
      <c r="AU571" s="164" t="s">
        <v>158</v>
      </c>
      <c r="AY571" s="18" t="s">
        <v>150</v>
      </c>
      <c r="BE571" s="165">
        <f>IF(N571="základní",J571,0)</f>
        <v>0</v>
      </c>
      <c r="BF571" s="165">
        <f>IF(N571="snížená",J571,0)</f>
        <v>0</v>
      </c>
      <c r="BG571" s="165">
        <f>IF(N571="zákl. přenesená",J571,0)</f>
        <v>0</v>
      </c>
      <c r="BH571" s="165">
        <f>IF(N571="sníž. přenesená",J571,0)</f>
        <v>0</v>
      </c>
      <c r="BI571" s="165">
        <f>IF(N571="nulová",J571,0)</f>
        <v>0</v>
      </c>
      <c r="BJ571" s="18" t="s">
        <v>80</v>
      </c>
      <c r="BK571" s="165">
        <f>ROUND(I571*H571,2)</f>
        <v>0</v>
      </c>
      <c r="BL571" s="18" t="s">
        <v>158</v>
      </c>
      <c r="BM571" s="164" t="s">
        <v>2150</v>
      </c>
    </row>
    <row r="572" spans="1:65" s="2" customFormat="1" ht="16.5" customHeight="1">
      <c r="A572" s="33"/>
      <c r="B572" s="152"/>
      <c r="C572" s="153" t="s">
        <v>2151</v>
      </c>
      <c r="D572" s="153" t="s">
        <v>153</v>
      </c>
      <c r="E572" s="154" t="s">
        <v>2152</v>
      </c>
      <c r="F572" s="155" t="s">
        <v>2153</v>
      </c>
      <c r="G572" s="156" t="s">
        <v>216</v>
      </c>
      <c r="H572" s="157">
        <v>340</v>
      </c>
      <c r="I572" s="158"/>
      <c r="J572" s="159">
        <f>ROUND(I572*H572,2)</f>
        <v>0</v>
      </c>
      <c r="K572" s="155" t="s">
        <v>3</v>
      </c>
      <c r="L572" s="34"/>
      <c r="M572" s="160" t="s">
        <v>3</v>
      </c>
      <c r="N572" s="161" t="s">
        <v>43</v>
      </c>
      <c r="O572" s="54"/>
      <c r="P572" s="162">
        <f>O572*H572</f>
        <v>0</v>
      </c>
      <c r="Q572" s="162">
        <v>0</v>
      </c>
      <c r="R572" s="162">
        <f>Q572*H572</f>
        <v>0</v>
      </c>
      <c r="S572" s="162">
        <v>0</v>
      </c>
      <c r="T572" s="163">
        <f>S572*H572</f>
        <v>0</v>
      </c>
      <c r="U572" s="33"/>
      <c r="V572" s="33"/>
      <c r="W572" s="33"/>
      <c r="X572" s="33"/>
      <c r="Y572" s="33"/>
      <c r="Z572" s="33"/>
      <c r="AA572" s="33"/>
      <c r="AB572" s="33"/>
      <c r="AC572" s="33"/>
      <c r="AD572" s="33"/>
      <c r="AE572" s="33"/>
      <c r="AR572" s="164" t="s">
        <v>158</v>
      </c>
      <c r="AT572" s="164" t="s">
        <v>153</v>
      </c>
      <c r="AU572" s="164" t="s">
        <v>158</v>
      </c>
      <c r="AY572" s="18" t="s">
        <v>150</v>
      </c>
      <c r="BE572" s="165">
        <f>IF(N572="základní",J572,0)</f>
        <v>0</v>
      </c>
      <c r="BF572" s="165">
        <f>IF(N572="snížená",J572,0)</f>
        <v>0</v>
      </c>
      <c r="BG572" s="165">
        <f>IF(N572="zákl. přenesená",J572,0)</f>
        <v>0</v>
      </c>
      <c r="BH572" s="165">
        <f>IF(N572="sníž. přenesená",J572,0)</f>
        <v>0</v>
      </c>
      <c r="BI572" s="165">
        <f>IF(N572="nulová",J572,0)</f>
        <v>0</v>
      </c>
      <c r="BJ572" s="18" t="s">
        <v>80</v>
      </c>
      <c r="BK572" s="165">
        <f>ROUND(I572*H572,2)</f>
        <v>0</v>
      </c>
      <c r="BL572" s="18" t="s">
        <v>158</v>
      </c>
      <c r="BM572" s="164" t="s">
        <v>2154</v>
      </c>
    </row>
    <row r="573" spans="1:65" s="15" customFormat="1" ht="20.85" customHeight="1">
      <c r="B573" s="201"/>
      <c r="D573" s="202" t="s">
        <v>71</v>
      </c>
      <c r="E573" s="202" t="s">
        <v>1295</v>
      </c>
      <c r="F573" s="202" t="s">
        <v>1479</v>
      </c>
      <c r="I573" s="203"/>
      <c r="J573" s="204">
        <f>BK573</f>
        <v>0</v>
      </c>
      <c r="L573" s="201"/>
      <c r="M573" s="205"/>
      <c r="N573" s="206"/>
      <c r="O573" s="206"/>
      <c r="P573" s="207">
        <f>SUM(P574:P581)</f>
        <v>0</v>
      </c>
      <c r="Q573" s="206"/>
      <c r="R573" s="207">
        <f>SUM(R574:R581)</f>
        <v>0</v>
      </c>
      <c r="S573" s="206"/>
      <c r="T573" s="208">
        <f>SUM(T574:T581)</f>
        <v>0</v>
      </c>
      <c r="AR573" s="202" t="s">
        <v>80</v>
      </c>
      <c r="AT573" s="209" t="s">
        <v>71</v>
      </c>
      <c r="AU573" s="209" t="s">
        <v>151</v>
      </c>
      <c r="AY573" s="202" t="s">
        <v>150</v>
      </c>
      <c r="BK573" s="210">
        <f>SUM(BK574:BK581)</f>
        <v>0</v>
      </c>
    </row>
    <row r="574" spans="1:65" s="2" customFormat="1" ht="16.5" customHeight="1">
      <c r="A574" s="33"/>
      <c r="B574" s="152"/>
      <c r="C574" s="153" t="s">
        <v>1741</v>
      </c>
      <c r="D574" s="153" t="s">
        <v>153</v>
      </c>
      <c r="E574" s="154" t="s">
        <v>2155</v>
      </c>
      <c r="F574" s="155" t="s">
        <v>1483</v>
      </c>
      <c r="G574" s="156" t="s">
        <v>1212</v>
      </c>
      <c r="H574" s="157">
        <v>1</v>
      </c>
      <c r="I574" s="158"/>
      <c r="J574" s="159">
        <f t="shared" ref="J574:J581" si="90">ROUND(I574*H574,2)</f>
        <v>0</v>
      </c>
      <c r="K574" s="155" t="s">
        <v>3</v>
      </c>
      <c r="L574" s="34"/>
      <c r="M574" s="160" t="s">
        <v>3</v>
      </c>
      <c r="N574" s="161" t="s">
        <v>43</v>
      </c>
      <c r="O574" s="54"/>
      <c r="P574" s="162">
        <f t="shared" ref="P574:P581" si="91">O574*H574</f>
        <v>0</v>
      </c>
      <c r="Q574" s="162">
        <v>0</v>
      </c>
      <c r="R574" s="162">
        <f t="shared" ref="R574:R581" si="92">Q574*H574</f>
        <v>0</v>
      </c>
      <c r="S574" s="162">
        <v>0</v>
      </c>
      <c r="T574" s="163">
        <f t="shared" ref="T574:T581" si="93">S574*H574</f>
        <v>0</v>
      </c>
      <c r="U574" s="33"/>
      <c r="V574" s="33"/>
      <c r="W574" s="33"/>
      <c r="X574" s="33"/>
      <c r="Y574" s="33"/>
      <c r="Z574" s="33"/>
      <c r="AA574" s="33"/>
      <c r="AB574" s="33"/>
      <c r="AC574" s="33"/>
      <c r="AD574" s="33"/>
      <c r="AE574" s="33"/>
      <c r="AR574" s="164" t="s">
        <v>158</v>
      </c>
      <c r="AT574" s="164" t="s">
        <v>153</v>
      </c>
      <c r="AU574" s="164" t="s">
        <v>158</v>
      </c>
      <c r="AY574" s="18" t="s">
        <v>150</v>
      </c>
      <c r="BE574" s="165">
        <f t="shared" ref="BE574:BE581" si="94">IF(N574="základní",J574,0)</f>
        <v>0</v>
      </c>
      <c r="BF574" s="165">
        <f t="shared" ref="BF574:BF581" si="95">IF(N574="snížená",J574,0)</f>
        <v>0</v>
      </c>
      <c r="BG574" s="165">
        <f t="shared" ref="BG574:BG581" si="96">IF(N574="zákl. přenesená",J574,0)</f>
        <v>0</v>
      </c>
      <c r="BH574" s="165">
        <f t="shared" ref="BH574:BH581" si="97">IF(N574="sníž. přenesená",J574,0)</f>
        <v>0</v>
      </c>
      <c r="BI574" s="165">
        <f t="shared" ref="BI574:BI581" si="98">IF(N574="nulová",J574,0)</f>
        <v>0</v>
      </c>
      <c r="BJ574" s="18" t="s">
        <v>80</v>
      </c>
      <c r="BK574" s="165">
        <f t="shared" ref="BK574:BK581" si="99">ROUND(I574*H574,2)</f>
        <v>0</v>
      </c>
      <c r="BL574" s="18" t="s">
        <v>158</v>
      </c>
      <c r="BM574" s="164" t="s">
        <v>2156</v>
      </c>
    </row>
    <row r="575" spans="1:65" s="2" customFormat="1" ht="24" customHeight="1">
      <c r="A575" s="33"/>
      <c r="B575" s="152"/>
      <c r="C575" s="153" t="s">
        <v>2157</v>
      </c>
      <c r="D575" s="153" t="s">
        <v>153</v>
      </c>
      <c r="E575" s="154" t="s">
        <v>1484</v>
      </c>
      <c r="F575" s="155" t="s">
        <v>1485</v>
      </c>
      <c r="G575" s="156" t="s">
        <v>1440</v>
      </c>
      <c r="H575" s="157">
        <v>1</v>
      </c>
      <c r="I575" s="158"/>
      <c r="J575" s="159">
        <f t="shared" si="90"/>
        <v>0</v>
      </c>
      <c r="K575" s="155" t="s">
        <v>3</v>
      </c>
      <c r="L575" s="34"/>
      <c r="M575" s="160" t="s">
        <v>3</v>
      </c>
      <c r="N575" s="161" t="s">
        <v>43</v>
      </c>
      <c r="O575" s="54"/>
      <c r="P575" s="162">
        <f t="shared" si="91"/>
        <v>0</v>
      </c>
      <c r="Q575" s="162">
        <v>0</v>
      </c>
      <c r="R575" s="162">
        <f t="shared" si="92"/>
        <v>0</v>
      </c>
      <c r="S575" s="162">
        <v>0</v>
      </c>
      <c r="T575" s="163">
        <f t="shared" si="93"/>
        <v>0</v>
      </c>
      <c r="U575" s="33"/>
      <c r="V575" s="33"/>
      <c r="W575" s="33"/>
      <c r="X575" s="33"/>
      <c r="Y575" s="33"/>
      <c r="Z575" s="33"/>
      <c r="AA575" s="33"/>
      <c r="AB575" s="33"/>
      <c r="AC575" s="33"/>
      <c r="AD575" s="33"/>
      <c r="AE575" s="33"/>
      <c r="AR575" s="164" t="s">
        <v>158</v>
      </c>
      <c r="AT575" s="164" t="s">
        <v>153</v>
      </c>
      <c r="AU575" s="164" t="s">
        <v>158</v>
      </c>
      <c r="AY575" s="18" t="s">
        <v>150</v>
      </c>
      <c r="BE575" s="165">
        <f t="shared" si="94"/>
        <v>0</v>
      </c>
      <c r="BF575" s="165">
        <f t="shared" si="95"/>
        <v>0</v>
      </c>
      <c r="BG575" s="165">
        <f t="shared" si="96"/>
        <v>0</v>
      </c>
      <c r="BH575" s="165">
        <f t="shared" si="97"/>
        <v>0</v>
      </c>
      <c r="BI575" s="165">
        <f t="shared" si="98"/>
        <v>0</v>
      </c>
      <c r="BJ575" s="18" t="s">
        <v>80</v>
      </c>
      <c r="BK575" s="165">
        <f t="shared" si="99"/>
        <v>0</v>
      </c>
      <c r="BL575" s="18" t="s">
        <v>158</v>
      </c>
      <c r="BM575" s="164" t="s">
        <v>2158</v>
      </c>
    </row>
    <row r="576" spans="1:65" s="2" customFormat="1" ht="16.5" customHeight="1">
      <c r="A576" s="33"/>
      <c r="B576" s="152"/>
      <c r="C576" s="153" t="s">
        <v>1744</v>
      </c>
      <c r="D576" s="153" t="s">
        <v>153</v>
      </c>
      <c r="E576" s="154" t="s">
        <v>1531</v>
      </c>
      <c r="F576" s="155" t="s">
        <v>1489</v>
      </c>
      <c r="G576" s="156" t="s">
        <v>1111</v>
      </c>
      <c r="H576" s="157">
        <v>8</v>
      </c>
      <c r="I576" s="158"/>
      <c r="J576" s="159">
        <f t="shared" si="90"/>
        <v>0</v>
      </c>
      <c r="K576" s="155" t="s">
        <v>3</v>
      </c>
      <c r="L576" s="34"/>
      <c r="M576" s="160" t="s">
        <v>3</v>
      </c>
      <c r="N576" s="161" t="s">
        <v>43</v>
      </c>
      <c r="O576" s="54"/>
      <c r="P576" s="162">
        <f t="shared" si="91"/>
        <v>0</v>
      </c>
      <c r="Q576" s="162">
        <v>0</v>
      </c>
      <c r="R576" s="162">
        <f t="shared" si="92"/>
        <v>0</v>
      </c>
      <c r="S576" s="162">
        <v>0</v>
      </c>
      <c r="T576" s="163">
        <f t="shared" si="93"/>
        <v>0</v>
      </c>
      <c r="U576" s="33"/>
      <c r="V576" s="33"/>
      <c r="W576" s="33"/>
      <c r="X576" s="33"/>
      <c r="Y576" s="33"/>
      <c r="Z576" s="33"/>
      <c r="AA576" s="33"/>
      <c r="AB576" s="33"/>
      <c r="AC576" s="33"/>
      <c r="AD576" s="33"/>
      <c r="AE576" s="33"/>
      <c r="AR576" s="164" t="s">
        <v>158</v>
      </c>
      <c r="AT576" s="164" t="s">
        <v>153</v>
      </c>
      <c r="AU576" s="164" t="s">
        <v>158</v>
      </c>
      <c r="AY576" s="18" t="s">
        <v>150</v>
      </c>
      <c r="BE576" s="165">
        <f t="shared" si="94"/>
        <v>0</v>
      </c>
      <c r="BF576" s="165">
        <f t="shared" si="95"/>
        <v>0</v>
      </c>
      <c r="BG576" s="165">
        <f t="shared" si="96"/>
        <v>0</v>
      </c>
      <c r="BH576" s="165">
        <f t="shared" si="97"/>
        <v>0</v>
      </c>
      <c r="BI576" s="165">
        <f t="shared" si="98"/>
        <v>0</v>
      </c>
      <c r="BJ576" s="18" t="s">
        <v>80</v>
      </c>
      <c r="BK576" s="165">
        <f t="shared" si="99"/>
        <v>0</v>
      </c>
      <c r="BL576" s="18" t="s">
        <v>158</v>
      </c>
      <c r="BM576" s="164" t="s">
        <v>2159</v>
      </c>
    </row>
    <row r="577" spans="1:65" s="2" customFormat="1" ht="16.5" customHeight="1">
      <c r="A577" s="33"/>
      <c r="B577" s="152"/>
      <c r="C577" s="153" t="s">
        <v>2160</v>
      </c>
      <c r="D577" s="153" t="s">
        <v>153</v>
      </c>
      <c r="E577" s="154" t="s">
        <v>2161</v>
      </c>
      <c r="F577" s="155" t="s">
        <v>1635</v>
      </c>
      <c r="G577" s="156" t="s">
        <v>1111</v>
      </c>
      <c r="H577" s="157">
        <v>8</v>
      </c>
      <c r="I577" s="158"/>
      <c r="J577" s="159">
        <f t="shared" si="90"/>
        <v>0</v>
      </c>
      <c r="K577" s="155" t="s">
        <v>3</v>
      </c>
      <c r="L577" s="34"/>
      <c r="M577" s="160" t="s">
        <v>3</v>
      </c>
      <c r="N577" s="161" t="s">
        <v>43</v>
      </c>
      <c r="O577" s="54"/>
      <c r="P577" s="162">
        <f t="shared" si="91"/>
        <v>0</v>
      </c>
      <c r="Q577" s="162">
        <v>0</v>
      </c>
      <c r="R577" s="162">
        <f t="shared" si="92"/>
        <v>0</v>
      </c>
      <c r="S577" s="162">
        <v>0</v>
      </c>
      <c r="T577" s="163">
        <f t="shared" si="93"/>
        <v>0</v>
      </c>
      <c r="U577" s="33"/>
      <c r="V577" s="33"/>
      <c r="W577" s="33"/>
      <c r="X577" s="33"/>
      <c r="Y577" s="33"/>
      <c r="Z577" s="33"/>
      <c r="AA577" s="33"/>
      <c r="AB577" s="33"/>
      <c r="AC577" s="33"/>
      <c r="AD577" s="33"/>
      <c r="AE577" s="33"/>
      <c r="AR577" s="164" t="s">
        <v>158</v>
      </c>
      <c r="AT577" s="164" t="s">
        <v>153</v>
      </c>
      <c r="AU577" s="164" t="s">
        <v>158</v>
      </c>
      <c r="AY577" s="18" t="s">
        <v>150</v>
      </c>
      <c r="BE577" s="165">
        <f t="shared" si="94"/>
        <v>0</v>
      </c>
      <c r="BF577" s="165">
        <f t="shared" si="95"/>
        <v>0</v>
      </c>
      <c r="BG577" s="165">
        <f t="shared" si="96"/>
        <v>0</v>
      </c>
      <c r="BH577" s="165">
        <f t="shared" si="97"/>
        <v>0</v>
      </c>
      <c r="BI577" s="165">
        <f t="shared" si="98"/>
        <v>0</v>
      </c>
      <c r="BJ577" s="18" t="s">
        <v>80</v>
      </c>
      <c r="BK577" s="165">
        <f t="shared" si="99"/>
        <v>0</v>
      </c>
      <c r="BL577" s="18" t="s">
        <v>158</v>
      </c>
      <c r="BM577" s="164" t="s">
        <v>2162</v>
      </c>
    </row>
    <row r="578" spans="1:65" s="2" customFormat="1" ht="16.5" customHeight="1">
      <c r="A578" s="33"/>
      <c r="B578" s="152"/>
      <c r="C578" s="153" t="s">
        <v>1747</v>
      </c>
      <c r="D578" s="153" t="s">
        <v>153</v>
      </c>
      <c r="E578" s="154" t="s">
        <v>2163</v>
      </c>
      <c r="F578" s="155" t="s">
        <v>2164</v>
      </c>
      <c r="G578" s="156" t="s">
        <v>1111</v>
      </c>
      <c r="H578" s="157">
        <v>8</v>
      </c>
      <c r="I578" s="158"/>
      <c r="J578" s="159">
        <f t="shared" si="90"/>
        <v>0</v>
      </c>
      <c r="K578" s="155" t="s">
        <v>3</v>
      </c>
      <c r="L578" s="34"/>
      <c r="M578" s="160" t="s">
        <v>3</v>
      </c>
      <c r="N578" s="161" t="s">
        <v>43</v>
      </c>
      <c r="O578" s="54"/>
      <c r="P578" s="162">
        <f t="shared" si="91"/>
        <v>0</v>
      </c>
      <c r="Q578" s="162">
        <v>0</v>
      </c>
      <c r="R578" s="162">
        <f t="shared" si="92"/>
        <v>0</v>
      </c>
      <c r="S578" s="162">
        <v>0</v>
      </c>
      <c r="T578" s="163">
        <f t="shared" si="93"/>
        <v>0</v>
      </c>
      <c r="U578" s="33"/>
      <c r="V578" s="33"/>
      <c r="W578" s="33"/>
      <c r="X578" s="33"/>
      <c r="Y578" s="33"/>
      <c r="Z578" s="33"/>
      <c r="AA578" s="33"/>
      <c r="AB578" s="33"/>
      <c r="AC578" s="33"/>
      <c r="AD578" s="33"/>
      <c r="AE578" s="33"/>
      <c r="AR578" s="164" t="s">
        <v>158</v>
      </c>
      <c r="AT578" s="164" t="s">
        <v>153</v>
      </c>
      <c r="AU578" s="164" t="s">
        <v>158</v>
      </c>
      <c r="AY578" s="18" t="s">
        <v>150</v>
      </c>
      <c r="BE578" s="165">
        <f t="shared" si="94"/>
        <v>0</v>
      </c>
      <c r="BF578" s="165">
        <f t="shared" si="95"/>
        <v>0</v>
      </c>
      <c r="BG578" s="165">
        <f t="shared" si="96"/>
        <v>0</v>
      </c>
      <c r="BH578" s="165">
        <f t="shared" si="97"/>
        <v>0</v>
      </c>
      <c r="BI578" s="165">
        <f t="shared" si="98"/>
        <v>0</v>
      </c>
      <c r="BJ578" s="18" t="s">
        <v>80</v>
      </c>
      <c r="BK578" s="165">
        <f t="shared" si="99"/>
        <v>0</v>
      </c>
      <c r="BL578" s="18" t="s">
        <v>158</v>
      </c>
      <c r="BM578" s="164" t="s">
        <v>2165</v>
      </c>
    </row>
    <row r="579" spans="1:65" s="2" customFormat="1" ht="16.5" customHeight="1">
      <c r="A579" s="33"/>
      <c r="B579" s="152"/>
      <c r="C579" s="153" t="s">
        <v>2166</v>
      </c>
      <c r="D579" s="153" t="s">
        <v>153</v>
      </c>
      <c r="E579" s="154" t="s">
        <v>2167</v>
      </c>
      <c r="F579" s="155" t="s">
        <v>2168</v>
      </c>
      <c r="G579" s="156" t="s">
        <v>1212</v>
      </c>
      <c r="H579" s="157">
        <v>1</v>
      </c>
      <c r="I579" s="158"/>
      <c r="J579" s="159">
        <f t="shared" si="90"/>
        <v>0</v>
      </c>
      <c r="K579" s="155" t="s">
        <v>3</v>
      </c>
      <c r="L579" s="34"/>
      <c r="M579" s="160" t="s">
        <v>3</v>
      </c>
      <c r="N579" s="161" t="s">
        <v>43</v>
      </c>
      <c r="O579" s="54"/>
      <c r="P579" s="162">
        <f t="shared" si="91"/>
        <v>0</v>
      </c>
      <c r="Q579" s="162">
        <v>0</v>
      </c>
      <c r="R579" s="162">
        <f t="shared" si="92"/>
        <v>0</v>
      </c>
      <c r="S579" s="162">
        <v>0</v>
      </c>
      <c r="T579" s="163">
        <f t="shared" si="93"/>
        <v>0</v>
      </c>
      <c r="U579" s="33"/>
      <c r="V579" s="33"/>
      <c r="W579" s="33"/>
      <c r="X579" s="33"/>
      <c r="Y579" s="33"/>
      <c r="Z579" s="33"/>
      <c r="AA579" s="33"/>
      <c r="AB579" s="33"/>
      <c r="AC579" s="33"/>
      <c r="AD579" s="33"/>
      <c r="AE579" s="33"/>
      <c r="AR579" s="164" t="s">
        <v>158</v>
      </c>
      <c r="AT579" s="164" t="s">
        <v>153</v>
      </c>
      <c r="AU579" s="164" t="s">
        <v>158</v>
      </c>
      <c r="AY579" s="18" t="s">
        <v>150</v>
      </c>
      <c r="BE579" s="165">
        <f t="shared" si="94"/>
        <v>0</v>
      </c>
      <c r="BF579" s="165">
        <f t="shared" si="95"/>
        <v>0</v>
      </c>
      <c r="BG579" s="165">
        <f t="shared" si="96"/>
        <v>0</v>
      </c>
      <c r="BH579" s="165">
        <f t="shared" si="97"/>
        <v>0</v>
      </c>
      <c r="BI579" s="165">
        <f t="shared" si="98"/>
        <v>0</v>
      </c>
      <c r="BJ579" s="18" t="s">
        <v>80</v>
      </c>
      <c r="BK579" s="165">
        <f t="shared" si="99"/>
        <v>0</v>
      </c>
      <c r="BL579" s="18" t="s">
        <v>158</v>
      </c>
      <c r="BM579" s="164" t="s">
        <v>2169</v>
      </c>
    </row>
    <row r="580" spans="1:65" s="2" customFormat="1" ht="16.5" customHeight="1">
      <c r="A580" s="33"/>
      <c r="B580" s="152"/>
      <c r="C580" s="153" t="s">
        <v>1750</v>
      </c>
      <c r="D580" s="153" t="s">
        <v>153</v>
      </c>
      <c r="E580" s="154" t="s">
        <v>2170</v>
      </c>
      <c r="F580" s="155" t="s">
        <v>1723</v>
      </c>
      <c r="G580" s="156" t="s">
        <v>1212</v>
      </c>
      <c r="H580" s="157">
        <v>1</v>
      </c>
      <c r="I580" s="158"/>
      <c r="J580" s="159">
        <f t="shared" si="90"/>
        <v>0</v>
      </c>
      <c r="K580" s="155" t="s">
        <v>3</v>
      </c>
      <c r="L580" s="34"/>
      <c r="M580" s="160" t="s">
        <v>3</v>
      </c>
      <c r="N580" s="161" t="s">
        <v>43</v>
      </c>
      <c r="O580" s="54"/>
      <c r="P580" s="162">
        <f t="shared" si="91"/>
        <v>0</v>
      </c>
      <c r="Q580" s="162">
        <v>0</v>
      </c>
      <c r="R580" s="162">
        <f t="shared" si="92"/>
        <v>0</v>
      </c>
      <c r="S580" s="162">
        <v>0</v>
      </c>
      <c r="T580" s="163">
        <f t="shared" si="93"/>
        <v>0</v>
      </c>
      <c r="U580" s="33"/>
      <c r="V580" s="33"/>
      <c r="W580" s="33"/>
      <c r="X580" s="33"/>
      <c r="Y580" s="33"/>
      <c r="Z580" s="33"/>
      <c r="AA580" s="33"/>
      <c r="AB580" s="33"/>
      <c r="AC580" s="33"/>
      <c r="AD580" s="33"/>
      <c r="AE580" s="33"/>
      <c r="AR580" s="164" t="s">
        <v>158</v>
      </c>
      <c r="AT580" s="164" t="s">
        <v>153</v>
      </c>
      <c r="AU580" s="164" t="s">
        <v>158</v>
      </c>
      <c r="AY580" s="18" t="s">
        <v>150</v>
      </c>
      <c r="BE580" s="165">
        <f t="shared" si="94"/>
        <v>0</v>
      </c>
      <c r="BF580" s="165">
        <f t="shared" si="95"/>
        <v>0</v>
      </c>
      <c r="BG580" s="165">
        <f t="shared" si="96"/>
        <v>0</v>
      </c>
      <c r="BH580" s="165">
        <f t="shared" si="97"/>
        <v>0</v>
      </c>
      <c r="BI580" s="165">
        <f t="shared" si="98"/>
        <v>0</v>
      </c>
      <c r="BJ580" s="18" t="s">
        <v>80</v>
      </c>
      <c r="BK580" s="165">
        <f t="shared" si="99"/>
        <v>0</v>
      </c>
      <c r="BL580" s="18" t="s">
        <v>158</v>
      </c>
      <c r="BM580" s="164" t="s">
        <v>2171</v>
      </c>
    </row>
    <row r="581" spans="1:65" s="2" customFormat="1" ht="16.5" customHeight="1">
      <c r="A581" s="33"/>
      <c r="B581" s="152"/>
      <c r="C581" s="153" t="s">
        <v>2172</v>
      </c>
      <c r="D581" s="153" t="s">
        <v>153</v>
      </c>
      <c r="E581" s="154" t="s">
        <v>2173</v>
      </c>
      <c r="F581" s="155" t="s">
        <v>1533</v>
      </c>
      <c r="G581" s="156" t="s">
        <v>1785</v>
      </c>
      <c r="H581" s="157">
        <v>1</v>
      </c>
      <c r="I581" s="158"/>
      <c r="J581" s="159">
        <f t="shared" si="90"/>
        <v>0</v>
      </c>
      <c r="K581" s="155" t="s">
        <v>3</v>
      </c>
      <c r="L581" s="34"/>
      <c r="M581" s="160" t="s">
        <v>3</v>
      </c>
      <c r="N581" s="161" t="s">
        <v>43</v>
      </c>
      <c r="O581" s="54"/>
      <c r="P581" s="162">
        <f t="shared" si="91"/>
        <v>0</v>
      </c>
      <c r="Q581" s="162">
        <v>0</v>
      </c>
      <c r="R581" s="162">
        <f t="shared" si="92"/>
        <v>0</v>
      </c>
      <c r="S581" s="162">
        <v>0</v>
      </c>
      <c r="T581" s="163">
        <f t="shared" si="93"/>
        <v>0</v>
      </c>
      <c r="U581" s="33"/>
      <c r="V581" s="33"/>
      <c r="W581" s="33"/>
      <c r="X581" s="33"/>
      <c r="Y581" s="33"/>
      <c r="Z581" s="33"/>
      <c r="AA581" s="33"/>
      <c r="AB581" s="33"/>
      <c r="AC581" s="33"/>
      <c r="AD581" s="33"/>
      <c r="AE581" s="33"/>
      <c r="AR581" s="164" t="s">
        <v>158</v>
      </c>
      <c r="AT581" s="164" t="s">
        <v>153</v>
      </c>
      <c r="AU581" s="164" t="s">
        <v>158</v>
      </c>
      <c r="AY581" s="18" t="s">
        <v>150</v>
      </c>
      <c r="BE581" s="165">
        <f t="shared" si="94"/>
        <v>0</v>
      </c>
      <c r="BF581" s="165">
        <f t="shared" si="95"/>
        <v>0</v>
      </c>
      <c r="BG581" s="165">
        <f t="shared" si="96"/>
        <v>0</v>
      </c>
      <c r="BH581" s="165">
        <f t="shared" si="97"/>
        <v>0</v>
      </c>
      <c r="BI581" s="165">
        <f t="shared" si="98"/>
        <v>0</v>
      </c>
      <c r="BJ581" s="18" t="s">
        <v>80</v>
      </c>
      <c r="BK581" s="165">
        <f t="shared" si="99"/>
        <v>0</v>
      </c>
      <c r="BL581" s="18" t="s">
        <v>158</v>
      </c>
      <c r="BM581" s="164" t="s">
        <v>2174</v>
      </c>
    </row>
    <row r="582" spans="1:65" s="12" customFormat="1" ht="22.9" customHeight="1">
      <c r="B582" s="139"/>
      <c r="D582" s="140" t="s">
        <v>71</v>
      </c>
      <c r="E582" s="150" t="s">
        <v>2175</v>
      </c>
      <c r="F582" s="150" t="s">
        <v>1122</v>
      </c>
      <c r="I582" s="142"/>
      <c r="J582" s="151">
        <f>BK582</f>
        <v>0</v>
      </c>
      <c r="L582" s="139"/>
      <c r="M582" s="144"/>
      <c r="N582" s="145"/>
      <c r="O582" s="145"/>
      <c r="P582" s="146">
        <f>P583</f>
        <v>0</v>
      </c>
      <c r="Q582" s="145"/>
      <c r="R582" s="146">
        <f>R583</f>
        <v>0</v>
      </c>
      <c r="S582" s="145"/>
      <c r="T582" s="147">
        <f>T583</f>
        <v>0</v>
      </c>
      <c r="AR582" s="140" t="s">
        <v>82</v>
      </c>
      <c r="AT582" s="148" t="s">
        <v>71</v>
      </c>
      <c r="AU582" s="148" t="s">
        <v>80</v>
      </c>
      <c r="AY582" s="140" t="s">
        <v>150</v>
      </c>
      <c r="BK582" s="149">
        <f>BK583</f>
        <v>0</v>
      </c>
    </row>
    <row r="583" spans="1:65" s="2" customFormat="1" ht="16.5" customHeight="1">
      <c r="A583" s="33"/>
      <c r="B583" s="152"/>
      <c r="C583" s="153" t="s">
        <v>1753</v>
      </c>
      <c r="D583" s="153" t="s">
        <v>153</v>
      </c>
      <c r="E583" s="154" t="s">
        <v>2176</v>
      </c>
      <c r="F583" s="155" t="s">
        <v>1383</v>
      </c>
      <c r="G583" s="156" t="s">
        <v>1384</v>
      </c>
      <c r="H583" s="157">
        <v>1</v>
      </c>
      <c r="I583" s="158"/>
      <c r="J583" s="159">
        <f>ROUND(I583*H583,2)</f>
        <v>0</v>
      </c>
      <c r="K583" s="155" t="s">
        <v>3</v>
      </c>
      <c r="L583" s="34"/>
      <c r="M583" s="196" t="s">
        <v>3</v>
      </c>
      <c r="N583" s="197" t="s">
        <v>43</v>
      </c>
      <c r="O583" s="198"/>
      <c r="P583" s="199">
        <f>O583*H583</f>
        <v>0</v>
      </c>
      <c r="Q583" s="199">
        <v>0</v>
      </c>
      <c r="R583" s="199">
        <f>Q583*H583</f>
        <v>0</v>
      </c>
      <c r="S583" s="199">
        <v>0</v>
      </c>
      <c r="T583" s="200">
        <f>S583*H583</f>
        <v>0</v>
      </c>
      <c r="U583" s="33"/>
      <c r="V583" s="33"/>
      <c r="W583" s="33"/>
      <c r="X583" s="33"/>
      <c r="Y583" s="33"/>
      <c r="Z583" s="33"/>
      <c r="AA583" s="33"/>
      <c r="AB583" s="33"/>
      <c r="AC583" s="33"/>
      <c r="AD583" s="33"/>
      <c r="AE583" s="33"/>
      <c r="AR583" s="164" t="s">
        <v>302</v>
      </c>
      <c r="AT583" s="164" t="s">
        <v>153</v>
      </c>
      <c r="AU583" s="164" t="s">
        <v>82</v>
      </c>
      <c r="AY583" s="18" t="s">
        <v>150</v>
      </c>
      <c r="BE583" s="165">
        <f>IF(N583="základní",J583,0)</f>
        <v>0</v>
      </c>
      <c r="BF583" s="165">
        <f>IF(N583="snížená",J583,0)</f>
        <v>0</v>
      </c>
      <c r="BG583" s="165">
        <f>IF(N583="zákl. přenesená",J583,0)</f>
        <v>0</v>
      </c>
      <c r="BH583" s="165">
        <f>IF(N583="sníž. přenesená",J583,0)</f>
        <v>0</v>
      </c>
      <c r="BI583" s="165">
        <f>IF(N583="nulová",J583,0)</f>
        <v>0</v>
      </c>
      <c r="BJ583" s="18" t="s">
        <v>80</v>
      </c>
      <c r="BK583" s="165">
        <f>ROUND(I583*H583,2)</f>
        <v>0</v>
      </c>
      <c r="BL583" s="18" t="s">
        <v>302</v>
      </c>
      <c r="BM583" s="164" t="s">
        <v>2177</v>
      </c>
    </row>
    <row r="584" spans="1:65" s="2" customFormat="1" ht="6.95" customHeight="1">
      <c r="A584" s="33"/>
      <c r="B584" s="43"/>
      <c r="C584" s="44"/>
      <c r="D584" s="44"/>
      <c r="E584" s="44"/>
      <c r="F584" s="44"/>
      <c r="G584" s="44"/>
      <c r="H584" s="44"/>
      <c r="I584" s="112"/>
      <c r="J584" s="44"/>
      <c r="K584" s="44"/>
      <c r="L584" s="34"/>
      <c r="M584" s="33"/>
      <c r="O584" s="33"/>
      <c r="P584" s="33"/>
      <c r="Q584" s="33"/>
      <c r="R584" s="33"/>
      <c r="S584" s="33"/>
      <c r="T584" s="33"/>
      <c r="U584" s="33"/>
      <c r="V584" s="33"/>
      <c r="W584" s="33"/>
      <c r="X584" s="33"/>
      <c r="Y584" s="33"/>
      <c r="Z584" s="33"/>
      <c r="AA584" s="33"/>
      <c r="AB584" s="33"/>
      <c r="AC584" s="33"/>
      <c r="AD584" s="33"/>
      <c r="AE584" s="33"/>
    </row>
  </sheetData>
  <autoFilter ref="C135:K583" xr:uid="{00000000-0009-0000-0000-000003000000}"/>
  <mergeCells count="9">
    <mergeCell ref="E50:H50"/>
    <mergeCell ref="E126:H126"/>
    <mergeCell ref="E128:H12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9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91</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2178</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ROUND(J90,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ROUND((SUM(BE90:BE289)),  2)</f>
        <v>0</v>
      </c>
      <c r="G33" s="33"/>
      <c r="H33" s="33"/>
      <c r="I33" s="104">
        <v>0.21</v>
      </c>
      <c r="J33" s="103">
        <f>ROUND(((SUM(BE90:BE289))*I33),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ROUND((SUM(BF90:BF289)),  2)</f>
        <v>0</v>
      </c>
      <c r="G34" s="33"/>
      <c r="H34" s="33"/>
      <c r="I34" s="104">
        <v>0.15</v>
      </c>
      <c r="J34" s="103">
        <f>ROUND(((SUM(BF90:BF289))*I34),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ROUND((SUM(BG90:BG289)),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ROUND((SUM(BH90:BH289)),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ROUND((SUM(BI90:BI289)),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04 - zdravotechnické instalace</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J90</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114</v>
      </c>
      <c r="E60" s="120"/>
      <c r="F60" s="120"/>
      <c r="G60" s="120"/>
      <c r="H60" s="120"/>
      <c r="I60" s="121"/>
      <c r="J60" s="122">
        <f>J91</f>
        <v>0</v>
      </c>
      <c r="L60" s="118"/>
    </row>
    <row r="61" spans="1:47" s="10" customFormat="1" ht="19.899999999999999" customHeight="1">
      <c r="B61" s="123"/>
      <c r="D61" s="124" t="s">
        <v>2179</v>
      </c>
      <c r="E61" s="125"/>
      <c r="F61" s="125"/>
      <c r="G61" s="125"/>
      <c r="H61" s="125"/>
      <c r="I61" s="126"/>
      <c r="J61" s="127">
        <f>J92</f>
        <v>0</v>
      </c>
      <c r="L61" s="123"/>
    </row>
    <row r="62" spans="1:47" s="10" customFormat="1" ht="19.899999999999999" customHeight="1">
      <c r="B62" s="123"/>
      <c r="D62" s="124" t="s">
        <v>2180</v>
      </c>
      <c r="E62" s="125"/>
      <c r="F62" s="125"/>
      <c r="G62" s="125"/>
      <c r="H62" s="125"/>
      <c r="I62" s="126"/>
      <c r="J62" s="127">
        <f>J98</f>
        <v>0</v>
      </c>
      <c r="L62" s="123"/>
    </row>
    <row r="63" spans="1:47" s="10" customFormat="1" ht="19.899999999999999" customHeight="1">
      <c r="B63" s="123"/>
      <c r="D63" s="124" t="s">
        <v>2181</v>
      </c>
      <c r="E63" s="125"/>
      <c r="F63" s="125"/>
      <c r="G63" s="125"/>
      <c r="H63" s="125"/>
      <c r="I63" s="126"/>
      <c r="J63" s="127">
        <f>J102</f>
        <v>0</v>
      </c>
      <c r="L63" s="123"/>
    </row>
    <row r="64" spans="1:47" s="10" customFormat="1" ht="19.899999999999999" customHeight="1">
      <c r="B64" s="123"/>
      <c r="D64" s="124" t="s">
        <v>118</v>
      </c>
      <c r="E64" s="125"/>
      <c r="F64" s="125"/>
      <c r="G64" s="125"/>
      <c r="H64" s="125"/>
      <c r="I64" s="126"/>
      <c r="J64" s="127">
        <f>J110</f>
        <v>0</v>
      </c>
      <c r="L64" s="123"/>
    </row>
    <row r="65" spans="1:31" s="10" customFormat="1" ht="19.899999999999999" customHeight="1">
      <c r="B65" s="123"/>
      <c r="D65" s="124" t="s">
        <v>119</v>
      </c>
      <c r="E65" s="125"/>
      <c r="F65" s="125"/>
      <c r="G65" s="125"/>
      <c r="H65" s="125"/>
      <c r="I65" s="126"/>
      <c r="J65" s="127">
        <f>J118</f>
        <v>0</v>
      </c>
      <c r="L65" s="123"/>
    </row>
    <row r="66" spans="1:31" s="9" customFormat="1" ht="24.95" customHeight="1">
      <c r="B66" s="118"/>
      <c r="D66" s="119" t="s">
        <v>120</v>
      </c>
      <c r="E66" s="120"/>
      <c r="F66" s="120"/>
      <c r="G66" s="120"/>
      <c r="H66" s="120"/>
      <c r="I66" s="121"/>
      <c r="J66" s="122">
        <f>J121</f>
        <v>0</v>
      </c>
      <c r="L66" s="118"/>
    </row>
    <row r="67" spans="1:31" s="10" customFormat="1" ht="19.899999999999999" customHeight="1">
      <c r="B67" s="123"/>
      <c r="D67" s="124" t="s">
        <v>2182</v>
      </c>
      <c r="E67" s="125"/>
      <c r="F67" s="125"/>
      <c r="G67" s="125"/>
      <c r="H67" s="125"/>
      <c r="I67" s="126"/>
      <c r="J67" s="127">
        <f>J122</f>
        <v>0</v>
      </c>
      <c r="L67" s="123"/>
    </row>
    <row r="68" spans="1:31" s="10" customFormat="1" ht="19.899999999999999" customHeight="1">
      <c r="B68" s="123"/>
      <c r="D68" s="124" t="s">
        <v>2183</v>
      </c>
      <c r="E68" s="125"/>
      <c r="F68" s="125"/>
      <c r="G68" s="125"/>
      <c r="H68" s="125"/>
      <c r="I68" s="126"/>
      <c r="J68" s="127">
        <f>J173</f>
        <v>0</v>
      </c>
      <c r="L68" s="123"/>
    </row>
    <row r="69" spans="1:31" s="10" customFormat="1" ht="19.899999999999999" customHeight="1">
      <c r="B69" s="123"/>
      <c r="D69" s="124" t="s">
        <v>2184</v>
      </c>
      <c r="E69" s="125"/>
      <c r="F69" s="125"/>
      <c r="G69" s="125"/>
      <c r="H69" s="125"/>
      <c r="I69" s="126"/>
      <c r="J69" s="127">
        <f>J249</f>
        <v>0</v>
      </c>
      <c r="L69" s="123"/>
    </row>
    <row r="70" spans="1:31" s="10" customFormat="1" ht="19.899999999999999" customHeight="1">
      <c r="B70" s="123"/>
      <c r="D70" s="124" t="s">
        <v>123</v>
      </c>
      <c r="E70" s="125"/>
      <c r="F70" s="125"/>
      <c r="G70" s="125"/>
      <c r="H70" s="125"/>
      <c r="I70" s="126"/>
      <c r="J70" s="127">
        <f>J286</f>
        <v>0</v>
      </c>
      <c r="L70" s="123"/>
    </row>
    <row r="71" spans="1:31" s="2" customFormat="1" ht="21.75" customHeight="1">
      <c r="A71" s="33"/>
      <c r="B71" s="34"/>
      <c r="C71" s="33"/>
      <c r="D71" s="33"/>
      <c r="E71" s="33"/>
      <c r="F71" s="33"/>
      <c r="G71" s="33"/>
      <c r="H71" s="33"/>
      <c r="I71" s="92"/>
      <c r="J71" s="33"/>
      <c r="K71" s="33"/>
      <c r="L71" s="93"/>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112"/>
      <c r="J72" s="44"/>
      <c r="K72" s="44"/>
      <c r="L72" s="93"/>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113"/>
      <c r="J76" s="46"/>
      <c r="K76" s="46"/>
      <c r="L76" s="93"/>
      <c r="S76" s="33"/>
      <c r="T76" s="33"/>
      <c r="U76" s="33"/>
      <c r="V76" s="33"/>
      <c r="W76" s="33"/>
      <c r="X76" s="33"/>
      <c r="Y76" s="33"/>
      <c r="Z76" s="33"/>
      <c r="AA76" s="33"/>
      <c r="AB76" s="33"/>
      <c r="AC76" s="33"/>
      <c r="AD76" s="33"/>
      <c r="AE76" s="33"/>
    </row>
    <row r="77" spans="1:31" s="2" customFormat="1" ht="24.95" customHeight="1">
      <c r="A77" s="33"/>
      <c r="B77" s="34"/>
      <c r="C77" s="22" t="s">
        <v>135</v>
      </c>
      <c r="D77" s="33"/>
      <c r="E77" s="33"/>
      <c r="F77" s="33"/>
      <c r="G77" s="33"/>
      <c r="H77" s="33"/>
      <c r="I77" s="92"/>
      <c r="J77" s="33"/>
      <c r="K77" s="33"/>
      <c r="L77" s="93"/>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92"/>
      <c r="J79" s="33"/>
      <c r="K79" s="33"/>
      <c r="L79" s="93"/>
      <c r="S79" s="33"/>
      <c r="T79" s="33"/>
      <c r="U79" s="33"/>
      <c r="V79" s="33"/>
      <c r="W79" s="33"/>
      <c r="X79" s="33"/>
      <c r="Y79" s="33"/>
      <c r="Z79" s="33"/>
      <c r="AA79" s="33"/>
      <c r="AB79" s="33"/>
      <c r="AC79" s="33"/>
      <c r="AD79" s="33"/>
      <c r="AE79" s="33"/>
    </row>
    <row r="80" spans="1:31" s="2" customFormat="1" ht="25.5" customHeight="1">
      <c r="A80" s="33"/>
      <c r="B80" s="34"/>
      <c r="C80" s="33"/>
      <c r="D80" s="33"/>
      <c r="E80" s="330" t="str">
        <f>E7</f>
        <v>Stavební úpravy 2.NP - 3.NP pavilonu A přestavba dětského oddělení na LDN - 3.část - 1.NP</v>
      </c>
      <c r="F80" s="331"/>
      <c r="G80" s="331"/>
      <c r="H80" s="331"/>
      <c r="I80" s="92"/>
      <c r="J80" s="33"/>
      <c r="K80" s="33"/>
      <c r="L80" s="93"/>
      <c r="S80" s="33"/>
      <c r="T80" s="33"/>
      <c r="U80" s="33"/>
      <c r="V80" s="33"/>
      <c r="W80" s="33"/>
      <c r="X80" s="33"/>
      <c r="Y80" s="33"/>
      <c r="Z80" s="33"/>
      <c r="AA80" s="33"/>
      <c r="AB80" s="33"/>
      <c r="AC80" s="33"/>
      <c r="AD80" s="33"/>
      <c r="AE80" s="33"/>
    </row>
    <row r="81" spans="1:65" s="2" customFormat="1" ht="12" customHeight="1">
      <c r="A81" s="33"/>
      <c r="B81" s="34"/>
      <c r="C81" s="28" t="s">
        <v>108</v>
      </c>
      <c r="D81" s="33"/>
      <c r="E81" s="33"/>
      <c r="F81" s="33"/>
      <c r="G81" s="33"/>
      <c r="H81" s="33"/>
      <c r="I81" s="92"/>
      <c r="J81" s="33"/>
      <c r="K81" s="33"/>
      <c r="L81" s="93"/>
      <c r="S81" s="33"/>
      <c r="T81" s="33"/>
      <c r="U81" s="33"/>
      <c r="V81" s="33"/>
      <c r="W81" s="33"/>
      <c r="X81" s="33"/>
      <c r="Y81" s="33"/>
      <c r="Z81" s="33"/>
      <c r="AA81" s="33"/>
      <c r="AB81" s="33"/>
      <c r="AC81" s="33"/>
      <c r="AD81" s="33"/>
      <c r="AE81" s="33"/>
    </row>
    <row r="82" spans="1:65" s="2" customFormat="1" ht="16.5" customHeight="1">
      <c r="A82" s="33"/>
      <c r="B82" s="34"/>
      <c r="C82" s="33"/>
      <c r="D82" s="33"/>
      <c r="E82" s="311" t="str">
        <f>E9</f>
        <v>04 - zdravotechnické instalace</v>
      </c>
      <c r="F82" s="332"/>
      <c r="G82" s="332"/>
      <c r="H82" s="332"/>
      <c r="I82" s="92"/>
      <c r="J82" s="33"/>
      <c r="K82" s="33"/>
      <c r="L82" s="93"/>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92"/>
      <c r="J83" s="33"/>
      <c r="K83" s="33"/>
      <c r="L83" s="93"/>
      <c r="S83" s="33"/>
      <c r="T83" s="33"/>
      <c r="U83" s="33"/>
      <c r="V83" s="33"/>
      <c r="W83" s="33"/>
      <c r="X83" s="33"/>
      <c r="Y83" s="33"/>
      <c r="Z83" s="33"/>
      <c r="AA83" s="33"/>
      <c r="AB83" s="33"/>
      <c r="AC83" s="33"/>
      <c r="AD83" s="33"/>
      <c r="AE83" s="33"/>
    </row>
    <row r="84" spans="1:65" s="2" customFormat="1" ht="12" customHeight="1">
      <c r="A84" s="33"/>
      <c r="B84" s="34"/>
      <c r="C84" s="28" t="s">
        <v>22</v>
      </c>
      <c r="D84" s="33"/>
      <c r="E84" s="33"/>
      <c r="F84" s="26" t="str">
        <f>F12</f>
        <v>Jindřichův Hradec</v>
      </c>
      <c r="G84" s="33"/>
      <c r="H84" s="33"/>
      <c r="I84" s="94" t="s">
        <v>24</v>
      </c>
      <c r="J84" s="51" t="str">
        <f>IF(J12="","",J12)</f>
        <v>3. 8. 2019</v>
      </c>
      <c r="K84" s="33"/>
      <c r="L84" s="93"/>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92"/>
      <c r="J85" s="33"/>
      <c r="K85" s="33"/>
      <c r="L85" s="93"/>
      <c r="S85" s="33"/>
      <c r="T85" s="33"/>
      <c r="U85" s="33"/>
      <c r="V85" s="33"/>
      <c r="W85" s="33"/>
      <c r="X85" s="33"/>
      <c r="Y85" s="33"/>
      <c r="Z85" s="33"/>
      <c r="AA85" s="33"/>
      <c r="AB85" s="33"/>
      <c r="AC85" s="33"/>
      <c r="AD85" s="33"/>
      <c r="AE85" s="33"/>
    </row>
    <row r="86" spans="1:65" s="2" customFormat="1" ht="27.95" customHeight="1">
      <c r="A86" s="33"/>
      <c r="B86" s="34"/>
      <c r="C86" s="28" t="s">
        <v>26</v>
      </c>
      <c r="D86" s="33"/>
      <c r="E86" s="33"/>
      <c r="F86" s="26" t="str">
        <f>E15</f>
        <v xml:space="preserve"> </v>
      </c>
      <c r="G86" s="33"/>
      <c r="H86" s="33"/>
      <c r="I86" s="94" t="s">
        <v>32</v>
      </c>
      <c r="J86" s="31" t="str">
        <f>E21</f>
        <v>ATELIER G+G s.r.o.</v>
      </c>
      <c r="K86" s="33"/>
      <c r="L86" s="93"/>
      <c r="S86" s="33"/>
      <c r="T86" s="33"/>
      <c r="U86" s="33"/>
      <c r="V86" s="33"/>
      <c r="W86" s="33"/>
      <c r="X86" s="33"/>
      <c r="Y86" s="33"/>
      <c r="Z86" s="33"/>
      <c r="AA86" s="33"/>
      <c r="AB86" s="33"/>
      <c r="AC86" s="33"/>
      <c r="AD86" s="33"/>
      <c r="AE86" s="33"/>
    </row>
    <row r="87" spans="1:65" s="2" customFormat="1" ht="15.2" customHeight="1">
      <c r="A87" s="33"/>
      <c r="B87" s="34"/>
      <c r="C87" s="28" t="s">
        <v>30</v>
      </c>
      <c r="D87" s="33"/>
      <c r="E87" s="33"/>
      <c r="F87" s="26" t="str">
        <f>IF(E18="","",E18)</f>
        <v>Vyplň údaj</v>
      </c>
      <c r="G87" s="33"/>
      <c r="H87" s="33"/>
      <c r="I87" s="94" t="s">
        <v>35</v>
      </c>
      <c r="J87" s="31" t="str">
        <f>E24</f>
        <v xml:space="preserve"> </v>
      </c>
      <c r="K87" s="33"/>
      <c r="L87" s="93"/>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92"/>
      <c r="J88" s="33"/>
      <c r="K88" s="33"/>
      <c r="L88" s="93"/>
      <c r="S88" s="33"/>
      <c r="T88" s="33"/>
      <c r="U88" s="33"/>
      <c r="V88" s="33"/>
      <c r="W88" s="33"/>
      <c r="X88" s="33"/>
      <c r="Y88" s="33"/>
      <c r="Z88" s="33"/>
      <c r="AA88" s="33"/>
      <c r="AB88" s="33"/>
      <c r="AC88" s="33"/>
      <c r="AD88" s="33"/>
      <c r="AE88" s="33"/>
    </row>
    <row r="89" spans="1:65" s="11" customFormat="1" ht="29.25" customHeight="1">
      <c r="A89" s="128"/>
      <c r="B89" s="129"/>
      <c r="C89" s="130" t="s">
        <v>136</v>
      </c>
      <c r="D89" s="131" t="s">
        <v>57</v>
      </c>
      <c r="E89" s="131" t="s">
        <v>53</v>
      </c>
      <c r="F89" s="131" t="s">
        <v>54</v>
      </c>
      <c r="G89" s="131" t="s">
        <v>137</v>
      </c>
      <c r="H89" s="131" t="s">
        <v>138</v>
      </c>
      <c r="I89" s="132" t="s">
        <v>139</v>
      </c>
      <c r="J89" s="131" t="s">
        <v>112</v>
      </c>
      <c r="K89" s="133" t="s">
        <v>140</v>
      </c>
      <c r="L89" s="134"/>
      <c r="M89" s="58" t="s">
        <v>3</v>
      </c>
      <c r="N89" s="59" t="s">
        <v>42</v>
      </c>
      <c r="O89" s="59" t="s">
        <v>141</v>
      </c>
      <c r="P89" s="59" t="s">
        <v>142</v>
      </c>
      <c r="Q89" s="59" t="s">
        <v>143</v>
      </c>
      <c r="R89" s="59" t="s">
        <v>144</v>
      </c>
      <c r="S89" s="59" t="s">
        <v>145</v>
      </c>
      <c r="T89" s="60" t="s">
        <v>146</v>
      </c>
      <c r="U89" s="128"/>
      <c r="V89" s="128"/>
      <c r="W89" s="128"/>
      <c r="X89" s="128"/>
      <c r="Y89" s="128"/>
      <c r="Z89" s="128"/>
      <c r="AA89" s="128"/>
      <c r="AB89" s="128"/>
      <c r="AC89" s="128"/>
      <c r="AD89" s="128"/>
      <c r="AE89" s="128"/>
    </row>
    <row r="90" spans="1:65" s="2" customFormat="1" ht="22.9" customHeight="1">
      <c r="A90" s="33"/>
      <c r="B90" s="34"/>
      <c r="C90" s="65" t="s">
        <v>147</v>
      </c>
      <c r="D90" s="33"/>
      <c r="E90" s="33"/>
      <c r="F90" s="33"/>
      <c r="G90" s="33"/>
      <c r="H90" s="33"/>
      <c r="I90" s="92"/>
      <c r="J90" s="135">
        <f>BK90</f>
        <v>0</v>
      </c>
      <c r="K90" s="33"/>
      <c r="L90" s="34"/>
      <c r="M90" s="61"/>
      <c r="N90" s="52"/>
      <c r="O90" s="62"/>
      <c r="P90" s="136">
        <f>P91+P121</f>
        <v>0</v>
      </c>
      <c r="Q90" s="62"/>
      <c r="R90" s="136">
        <f>R91+R121</f>
        <v>1.4848489999999999</v>
      </c>
      <c r="S90" s="62"/>
      <c r="T90" s="137">
        <f>T91+T121</f>
        <v>4.2965</v>
      </c>
      <c r="U90" s="33"/>
      <c r="V90" s="33"/>
      <c r="W90" s="33"/>
      <c r="X90" s="33"/>
      <c r="Y90" s="33"/>
      <c r="Z90" s="33"/>
      <c r="AA90" s="33"/>
      <c r="AB90" s="33"/>
      <c r="AC90" s="33"/>
      <c r="AD90" s="33"/>
      <c r="AE90" s="33"/>
      <c r="AT90" s="18" t="s">
        <v>71</v>
      </c>
      <c r="AU90" s="18" t="s">
        <v>113</v>
      </c>
      <c r="BK90" s="138">
        <f>BK91+BK121</f>
        <v>0</v>
      </c>
    </row>
    <row r="91" spans="1:65" s="12" customFormat="1" ht="25.9" customHeight="1">
      <c r="B91" s="139"/>
      <c r="D91" s="140" t="s">
        <v>71</v>
      </c>
      <c r="E91" s="141" t="s">
        <v>148</v>
      </c>
      <c r="F91" s="141" t="s">
        <v>149</v>
      </c>
      <c r="I91" s="142"/>
      <c r="J91" s="143">
        <f>BK91</f>
        <v>0</v>
      </c>
      <c r="L91" s="139"/>
      <c r="M91" s="144"/>
      <c r="N91" s="145"/>
      <c r="O91" s="145"/>
      <c r="P91" s="146">
        <f>P92+P98+P102+P110+P118</f>
        <v>0</v>
      </c>
      <c r="Q91" s="145"/>
      <c r="R91" s="146">
        <f>R92+R98+R102+R110+R118</f>
        <v>0.46812999999999999</v>
      </c>
      <c r="S91" s="145"/>
      <c r="T91" s="147">
        <f>T92+T98+T102+T110+T118</f>
        <v>0</v>
      </c>
      <c r="AR91" s="140" t="s">
        <v>80</v>
      </c>
      <c r="AT91" s="148" t="s">
        <v>71</v>
      </c>
      <c r="AU91" s="148" t="s">
        <v>72</v>
      </c>
      <c r="AY91" s="140" t="s">
        <v>150</v>
      </c>
      <c r="BK91" s="149">
        <f>BK92+BK98+BK102+BK110+BK118</f>
        <v>0</v>
      </c>
    </row>
    <row r="92" spans="1:65" s="12" customFormat="1" ht="22.9" customHeight="1">
      <c r="B92" s="139"/>
      <c r="D92" s="140" t="s">
        <v>71</v>
      </c>
      <c r="E92" s="150" t="s">
        <v>80</v>
      </c>
      <c r="F92" s="150" t="s">
        <v>2185</v>
      </c>
      <c r="I92" s="142"/>
      <c r="J92" s="151">
        <f>BK92</f>
        <v>0</v>
      </c>
      <c r="L92" s="139"/>
      <c r="M92" s="144"/>
      <c r="N92" s="145"/>
      <c r="O92" s="145"/>
      <c r="P92" s="146">
        <f>SUM(P93:P97)</f>
        <v>0</v>
      </c>
      <c r="Q92" s="145"/>
      <c r="R92" s="146">
        <f>SUM(R93:R97)</f>
        <v>0</v>
      </c>
      <c r="S92" s="145"/>
      <c r="T92" s="147">
        <f>SUM(T93:T97)</f>
        <v>0</v>
      </c>
      <c r="AR92" s="140" t="s">
        <v>80</v>
      </c>
      <c r="AT92" s="148" t="s">
        <v>71</v>
      </c>
      <c r="AU92" s="148" t="s">
        <v>80</v>
      </c>
      <c r="AY92" s="140" t="s">
        <v>150</v>
      </c>
      <c r="BK92" s="149">
        <f>SUM(BK93:BK97)</f>
        <v>0</v>
      </c>
    </row>
    <row r="93" spans="1:65" s="2" customFormat="1" ht="72" customHeight="1">
      <c r="A93" s="33"/>
      <c r="B93" s="152"/>
      <c r="C93" s="178" t="s">
        <v>80</v>
      </c>
      <c r="D93" s="178" t="s">
        <v>170</v>
      </c>
      <c r="E93" s="179" t="s">
        <v>2186</v>
      </c>
      <c r="F93" s="180" t="s">
        <v>2187</v>
      </c>
      <c r="G93" s="181" t="s">
        <v>2188</v>
      </c>
      <c r="H93" s="182">
        <v>3</v>
      </c>
      <c r="I93" s="183"/>
      <c r="J93" s="184">
        <f>ROUND(I93*H93,2)</f>
        <v>0</v>
      </c>
      <c r="K93" s="180" t="s">
        <v>3</v>
      </c>
      <c r="L93" s="185"/>
      <c r="M93" s="186" t="s">
        <v>3</v>
      </c>
      <c r="N93" s="187" t="s">
        <v>43</v>
      </c>
      <c r="O93" s="54"/>
      <c r="P93" s="162">
        <f>O93*H93</f>
        <v>0</v>
      </c>
      <c r="Q93" s="162">
        <v>0</v>
      </c>
      <c r="R93" s="162">
        <f>Q93*H93</f>
        <v>0</v>
      </c>
      <c r="S93" s="162">
        <v>0</v>
      </c>
      <c r="T93" s="163">
        <f>S93*H93</f>
        <v>0</v>
      </c>
      <c r="U93" s="33"/>
      <c r="V93" s="33"/>
      <c r="W93" s="33"/>
      <c r="X93" s="33"/>
      <c r="Y93" s="33"/>
      <c r="Z93" s="33"/>
      <c r="AA93" s="33"/>
      <c r="AB93" s="33"/>
      <c r="AC93" s="33"/>
      <c r="AD93" s="33"/>
      <c r="AE93" s="33"/>
      <c r="AR93" s="164" t="s">
        <v>173</v>
      </c>
      <c r="AT93" s="164" t="s">
        <v>170</v>
      </c>
      <c r="AU93" s="164" t="s">
        <v>82</v>
      </c>
      <c r="AY93" s="18" t="s">
        <v>150</v>
      </c>
      <c r="BE93" s="165">
        <f>IF(N93="základní",J93,0)</f>
        <v>0</v>
      </c>
      <c r="BF93" s="165">
        <f>IF(N93="snížená",J93,0)</f>
        <v>0</v>
      </c>
      <c r="BG93" s="165">
        <f>IF(N93="zákl. přenesená",J93,0)</f>
        <v>0</v>
      </c>
      <c r="BH93" s="165">
        <f>IF(N93="sníž. přenesená",J93,0)</f>
        <v>0</v>
      </c>
      <c r="BI93" s="165">
        <f>IF(N93="nulová",J93,0)</f>
        <v>0</v>
      </c>
      <c r="BJ93" s="18" t="s">
        <v>80</v>
      </c>
      <c r="BK93" s="165">
        <f>ROUND(I93*H93,2)</f>
        <v>0</v>
      </c>
      <c r="BL93" s="18" t="s">
        <v>158</v>
      </c>
      <c r="BM93" s="164" t="s">
        <v>2189</v>
      </c>
    </row>
    <row r="94" spans="1:65" s="2" customFormat="1" ht="60" customHeight="1">
      <c r="A94" s="33"/>
      <c r="B94" s="152"/>
      <c r="C94" s="178" t="s">
        <v>82</v>
      </c>
      <c r="D94" s="178" t="s">
        <v>170</v>
      </c>
      <c r="E94" s="179" t="s">
        <v>2190</v>
      </c>
      <c r="F94" s="180" t="s">
        <v>2191</v>
      </c>
      <c r="G94" s="181" t="s">
        <v>216</v>
      </c>
      <c r="H94" s="182">
        <v>27</v>
      </c>
      <c r="I94" s="183"/>
      <c r="J94" s="184">
        <f>ROUND(I94*H94,2)</f>
        <v>0</v>
      </c>
      <c r="K94" s="180" t="s">
        <v>3</v>
      </c>
      <c r="L94" s="185"/>
      <c r="M94" s="186" t="s">
        <v>3</v>
      </c>
      <c r="N94" s="187" t="s">
        <v>43</v>
      </c>
      <c r="O94" s="54"/>
      <c r="P94" s="162">
        <f>O94*H94</f>
        <v>0</v>
      </c>
      <c r="Q94" s="162">
        <v>0</v>
      </c>
      <c r="R94" s="162">
        <f>Q94*H94</f>
        <v>0</v>
      </c>
      <c r="S94" s="162">
        <v>0</v>
      </c>
      <c r="T94" s="163">
        <f>S94*H94</f>
        <v>0</v>
      </c>
      <c r="U94" s="33"/>
      <c r="V94" s="33"/>
      <c r="W94" s="33"/>
      <c r="X94" s="33"/>
      <c r="Y94" s="33"/>
      <c r="Z94" s="33"/>
      <c r="AA94" s="33"/>
      <c r="AB94" s="33"/>
      <c r="AC94" s="33"/>
      <c r="AD94" s="33"/>
      <c r="AE94" s="33"/>
      <c r="AR94" s="164" t="s">
        <v>173</v>
      </c>
      <c r="AT94" s="164" t="s">
        <v>170</v>
      </c>
      <c r="AU94" s="164" t="s">
        <v>82</v>
      </c>
      <c r="AY94" s="18" t="s">
        <v>150</v>
      </c>
      <c r="BE94" s="165">
        <f>IF(N94="základní",J94,0)</f>
        <v>0</v>
      </c>
      <c r="BF94" s="165">
        <f>IF(N94="snížená",J94,0)</f>
        <v>0</v>
      </c>
      <c r="BG94" s="165">
        <f>IF(N94="zákl. přenesená",J94,0)</f>
        <v>0</v>
      </c>
      <c r="BH94" s="165">
        <f>IF(N94="sníž. přenesená",J94,0)</f>
        <v>0</v>
      </c>
      <c r="BI94" s="165">
        <f>IF(N94="nulová",J94,0)</f>
        <v>0</v>
      </c>
      <c r="BJ94" s="18" t="s">
        <v>80</v>
      </c>
      <c r="BK94" s="165">
        <f>ROUND(I94*H94,2)</f>
        <v>0</v>
      </c>
      <c r="BL94" s="18" t="s">
        <v>158</v>
      </c>
      <c r="BM94" s="164" t="s">
        <v>2192</v>
      </c>
    </row>
    <row r="95" spans="1:65" s="13" customFormat="1" ht="11.25">
      <c r="B95" s="170"/>
      <c r="D95" s="166" t="s">
        <v>162</v>
      </c>
      <c r="E95" s="171" t="s">
        <v>3</v>
      </c>
      <c r="F95" s="172" t="s">
        <v>2193</v>
      </c>
      <c r="H95" s="173">
        <v>27</v>
      </c>
      <c r="I95" s="174"/>
      <c r="L95" s="170"/>
      <c r="M95" s="175"/>
      <c r="N95" s="176"/>
      <c r="O95" s="176"/>
      <c r="P95" s="176"/>
      <c r="Q95" s="176"/>
      <c r="R95" s="176"/>
      <c r="S95" s="176"/>
      <c r="T95" s="177"/>
      <c r="AT95" s="171" t="s">
        <v>162</v>
      </c>
      <c r="AU95" s="171" t="s">
        <v>82</v>
      </c>
      <c r="AV95" s="13" t="s">
        <v>82</v>
      </c>
      <c r="AW95" s="13" t="s">
        <v>34</v>
      </c>
      <c r="AX95" s="13" t="s">
        <v>80</v>
      </c>
      <c r="AY95" s="171" t="s">
        <v>150</v>
      </c>
    </row>
    <row r="96" spans="1:65" s="2" customFormat="1" ht="60" customHeight="1">
      <c r="A96" s="33"/>
      <c r="B96" s="152"/>
      <c r="C96" s="178" t="s">
        <v>151</v>
      </c>
      <c r="D96" s="178" t="s">
        <v>170</v>
      </c>
      <c r="E96" s="179" t="s">
        <v>2194</v>
      </c>
      <c r="F96" s="180" t="s">
        <v>2195</v>
      </c>
      <c r="G96" s="181" t="s">
        <v>216</v>
      </c>
      <c r="H96" s="182">
        <v>21.4</v>
      </c>
      <c r="I96" s="183"/>
      <c r="J96" s="184">
        <f>ROUND(I96*H96,2)</f>
        <v>0</v>
      </c>
      <c r="K96" s="180" t="s">
        <v>3</v>
      </c>
      <c r="L96" s="185"/>
      <c r="M96" s="186" t="s">
        <v>3</v>
      </c>
      <c r="N96" s="187" t="s">
        <v>43</v>
      </c>
      <c r="O96" s="54"/>
      <c r="P96" s="162">
        <f>O96*H96</f>
        <v>0</v>
      </c>
      <c r="Q96" s="162">
        <v>0</v>
      </c>
      <c r="R96" s="162">
        <f>Q96*H96</f>
        <v>0</v>
      </c>
      <c r="S96" s="162">
        <v>0</v>
      </c>
      <c r="T96" s="163">
        <f>S96*H96</f>
        <v>0</v>
      </c>
      <c r="U96" s="33"/>
      <c r="V96" s="33"/>
      <c r="W96" s="33"/>
      <c r="X96" s="33"/>
      <c r="Y96" s="33"/>
      <c r="Z96" s="33"/>
      <c r="AA96" s="33"/>
      <c r="AB96" s="33"/>
      <c r="AC96" s="33"/>
      <c r="AD96" s="33"/>
      <c r="AE96" s="33"/>
      <c r="AR96" s="164" t="s">
        <v>173</v>
      </c>
      <c r="AT96" s="164" t="s">
        <v>170</v>
      </c>
      <c r="AU96" s="164" t="s">
        <v>82</v>
      </c>
      <c r="AY96" s="18" t="s">
        <v>150</v>
      </c>
      <c r="BE96" s="165">
        <f>IF(N96="základní",J96,0)</f>
        <v>0</v>
      </c>
      <c r="BF96" s="165">
        <f>IF(N96="snížená",J96,0)</f>
        <v>0</v>
      </c>
      <c r="BG96" s="165">
        <f>IF(N96="zákl. přenesená",J96,0)</f>
        <v>0</v>
      </c>
      <c r="BH96" s="165">
        <f>IF(N96="sníž. přenesená",J96,0)</f>
        <v>0</v>
      </c>
      <c r="BI96" s="165">
        <f>IF(N96="nulová",J96,0)</f>
        <v>0</v>
      </c>
      <c r="BJ96" s="18" t="s">
        <v>80</v>
      </c>
      <c r="BK96" s="165">
        <f>ROUND(I96*H96,2)</f>
        <v>0</v>
      </c>
      <c r="BL96" s="18" t="s">
        <v>158</v>
      </c>
      <c r="BM96" s="164" t="s">
        <v>2196</v>
      </c>
    </row>
    <row r="97" spans="1:65" s="2" customFormat="1" ht="60" customHeight="1">
      <c r="A97" s="33"/>
      <c r="B97" s="152"/>
      <c r="C97" s="178" t="s">
        <v>158</v>
      </c>
      <c r="D97" s="178" t="s">
        <v>170</v>
      </c>
      <c r="E97" s="179" t="s">
        <v>2197</v>
      </c>
      <c r="F97" s="180" t="s">
        <v>2198</v>
      </c>
      <c r="G97" s="181" t="s">
        <v>216</v>
      </c>
      <c r="H97" s="182">
        <v>7.2</v>
      </c>
      <c r="I97" s="183"/>
      <c r="J97" s="184">
        <f>ROUND(I97*H97,2)</f>
        <v>0</v>
      </c>
      <c r="K97" s="180" t="s">
        <v>3</v>
      </c>
      <c r="L97" s="185"/>
      <c r="M97" s="186" t="s">
        <v>3</v>
      </c>
      <c r="N97" s="187" t="s">
        <v>43</v>
      </c>
      <c r="O97" s="54"/>
      <c r="P97" s="162">
        <f>O97*H97</f>
        <v>0</v>
      </c>
      <c r="Q97" s="162">
        <v>0</v>
      </c>
      <c r="R97" s="162">
        <f>Q97*H97</f>
        <v>0</v>
      </c>
      <c r="S97" s="162">
        <v>0</v>
      </c>
      <c r="T97" s="163">
        <f>S97*H97</f>
        <v>0</v>
      </c>
      <c r="U97" s="33"/>
      <c r="V97" s="33"/>
      <c r="W97" s="33"/>
      <c r="X97" s="33"/>
      <c r="Y97" s="33"/>
      <c r="Z97" s="33"/>
      <c r="AA97" s="33"/>
      <c r="AB97" s="33"/>
      <c r="AC97" s="33"/>
      <c r="AD97" s="33"/>
      <c r="AE97" s="33"/>
      <c r="AR97" s="164" t="s">
        <v>173</v>
      </c>
      <c r="AT97" s="164" t="s">
        <v>170</v>
      </c>
      <c r="AU97" s="164" t="s">
        <v>82</v>
      </c>
      <c r="AY97" s="18" t="s">
        <v>150</v>
      </c>
      <c r="BE97" s="165">
        <f>IF(N97="základní",J97,0)</f>
        <v>0</v>
      </c>
      <c r="BF97" s="165">
        <f>IF(N97="snížená",J97,0)</f>
        <v>0</v>
      </c>
      <c r="BG97" s="165">
        <f>IF(N97="zákl. přenesená",J97,0)</f>
        <v>0</v>
      </c>
      <c r="BH97" s="165">
        <f>IF(N97="sníž. přenesená",J97,0)</f>
        <v>0</v>
      </c>
      <c r="BI97" s="165">
        <f>IF(N97="nulová",J97,0)</f>
        <v>0</v>
      </c>
      <c r="BJ97" s="18" t="s">
        <v>80</v>
      </c>
      <c r="BK97" s="165">
        <f>ROUND(I97*H97,2)</f>
        <v>0</v>
      </c>
      <c r="BL97" s="18" t="s">
        <v>158</v>
      </c>
      <c r="BM97" s="164" t="s">
        <v>2199</v>
      </c>
    </row>
    <row r="98" spans="1:65" s="12" customFormat="1" ht="22.9" customHeight="1">
      <c r="B98" s="139"/>
      <c r="D98" s="140" t="s">
        <v>71</v>
      </c>
      <c r="E98" s="150" t="s">
        <v>158</v>
      </c>
      <c r="F98" s="150" t="s">
        <v>2200</v>
      </c>
      <c r="I98" s="142"/>
      <c r="J98" s="151">
        <f>BK98</f>
        <v>0</v>
      </c>
      <c r="L98" s="139"/>
      <c r="M98" s="144"/>
      <c r="N98" s="145"/>
      <c r="O98" s="145"/>
      <c r="P98" s="146">
        <f>SUM(P99:P101)</f>
        <v>0</v>
      </c>
      <c r="Q98" s="145"/>
      <c r="R98" s="146">
        <f>SUM(R99:R101)</f>
        <v>0</v>
      </c>
      <c r="S98" s="145"/>
      <c r="T98" s="147">
        <f>SUM(T99:T101)</f>
        <v>0</v>
      </c>
      <c r="AR98" s="140" t="s">
        <v>80</v>
      </c>
      <c r="AT98" s="148" t="s">
        <v>71</v>
      </c>
      <c r="AU98" s="148" t="s">
        <v>80</v>
      </c>
      <c r="AY98" s="140" t="s">
        <v>150</v>
      </c>
      <c r="BK98" s="149">
        <f>SUM(BK99:BK101)</f>
        <v>0</v>
      </c>
    </row>
    <row r="99" spans="1:65" s="2" customFormat="1" ht="24" customHeight="1">
      <c r="A99" s="33"/>
      <c r="B99" s="152"/>
      <c r="C99" s="153" t="s">
        <v>182</v>
      </c>
      <c r="D99" s="153" t="s">
        <v>153</v>
      </c>
      <c r="E99" s="154" t="s">
        <v>2201</v>
      </c>
      <c r="F99" s="155" t="s">
        <v>2202</v>
      </c>
      <c r="G99" s="156" t="s">
        <v>156</v>
      </c>
      <c r="H99" s="157">
        <v>0.3</v>
      </c>
      <c r="I99" s="158"/>
      <c r="J99" s="159">
        <f>ROUND(I99*H99,2)</f>
        <v>0</v>
      </c>
      <c r="K99" s="155" t="s">
        <v>157</v>
      </c>
      <c r="L99" s="34"/>
      <c r="M99" s="160" t="s">
        <v>3</v>
      </c>
      <c r="N99" s="161" t="s">
        <v>43</v>
      </c>
      <c r="O99" s="54"/>
      <c r="P99" s="162">
        <f>O99*H99</f>
        <v>0</v>
      </c>
      <c r="Q99" s="162">
        <v>0</v>
      </c>
      <c r="R99" s="162">
        <f>Q99*H99</f>
        <v>0</v>
      </c>
      <c r="S99" s="162">
        <v>0</v>
      </c>
      <c r="T99" s="163">
        <f>S99*H99</f>
        <v>0</v>
      </c>
      <c r="U99" s="33"/>
      <c r="V99" s="33"/>
      <c r="W99" s="33"/>
      <c r="X99" s="33"/>
      <c r="Y99" s="33"/>
      <c r="Z99" s="33"/>
      <c r="AA99" s="33"/>
      <c r="AB99" s="33"/>
      <c r="AC99" s="33"/>
      <c r="AD99" s="33"/>
      <c r="AE99" s="33"/>
      <c r="AR99" s="164" t="s">
        <v>158</v>
      </c>
      <c r="AT99" s="164" t="s">
        <v>153</v>
      </c>
      <c r="AU99" s="164" t="s">
        <v>82</v>
      </c>
      <c r="AY99" s="18" t="s">
        <v>150</v>
      </c>
      <c r="BE99" s="165">
        <f>IF(N99="základní",J99,0)</f>
        <v>0</v>
      </c>
      <c r="BF99" s="165">
        <f>IF(N99="snížená",J99,0)</f>
        <v>0</v>
      </c>
      <c r="BG99" s="165">
        <f>IF(N99="zákl. přenesená",J99,0)</f>
        <v>0</v>
      </c>
      <c r="BH99" s="165">
        <f>IF(N99="sníž. přenesená",J99,0)</f>
        <v>0</v>
      </c>
      <c r="BI99" s="165">
        <f>IF(N99="nulová",J99,0)</f>
        <v>0</v>
      </c>
      <c r="BJ99" s="18" t="s">
        <v>80</v>
      </c>
      <c r="BK99" s="165">
        <f>ROUND(I99*H99,2)</f>
        <v>0</v>
      </c>
      <c r="BL99" s="18" t="s">
        <v>158</v>
      </c>
      <c r="BM99" s="164" t="s">
        <v>2203</v>
      </c>
    </row>
    <row r="100" spans="1:65" s="2" customFormat="1" ht="58.5">
      <c r="A100" s="33"/>
      <c r="B100" s="34"/>
      <c r="C100" s="33"/>
      <c r="D100" s="166" t="s">
        <v>160</v>
      </c>
      <c r="E100" s="33"/>
      <c r="F100" s="167" t="s">
        <v>2204</v>
      </c>
      <c r="G100" s="33"/>
      <c r="H100" s="33"/>
      <c r="I100" s="92"/>
      <c r="J100" s="33"/>
      <c r="K100" s="33"/>
      <c r="L100" s="34"/>
      <c r="M100" s="168"/>
      <c r="N100" s="169"/>
      <c r="O100" s="54"/>
      <c r="P100" s="54"/>
      <c r="Q100" s="54"/>
      <c r="R100" s="54"/>
      <c r="S100" s="54"/>
      <c r="T100" s="55"/>
      <c r="U100" s="33"/>
      <c r="V100" s="33"/>
      <c r="W100" s="33"/>
      <c r="X100" s="33"/>
      <c r="Y100" s="33"/>
      <c r="Z100" s="33"/>
      <c r="AA100" s="33"/>
      <c r="AB100" s="33"/>
      <c r="AC100" s="33"/>
      <c r="AD100" s="33"/>
      <c r="AE100" s="33"/>
      <c r="AT100" s="18" t="s">
        <v>160</v>
      </c>
      <c r="AU100" s="18" t="s">
        <v>82</v>
      </c>
    </row>
    <row r="101" spans="1:65" s="13" customFormat="1" ht="11.25">
      <c r="B101" s="170"/>
      <c r="D101" s="166" t="s">
        <v>162</v>
      </c>
      <c r="E101" s="171" t="s">
        <v>3</v>
      </c>
      <c r="F101" s="172" t="s">
        <v>2205</v>
      </c>
      <c r="H101" s="173">
        <v>0.3</v>
      </c>
      <c r="I101" s="174"/>
      <c r="L101" s="170"/>
      <c r="M101" s="175"/>
      <c r="N101" s="176"/>
      <c r="O101" s="176"/>
      <c r="P101" s="176"/>
      <c r="Q101" s="176"/>
      <c r="R101" s="176"/>
      <c r="S101" s="176"/>
      <c r="T101" s="177"/>
      <c r="AT101" s="171" t="s">
        <v>162</v>
      </c>
      <c r="AU101" s="171" t="s">
        <v>82</v>
      </c>
      <c r="AV101" s="13" t="s">
        <v>82</v>
      </c>
      <c r="AW101" s="13" t="s">
        <v>34</v>
      </c>
      <c r="AX101" s="13" t="s">
        <v>80</v>
      </c>
      <c r="AY101" s="171" t="s">
        <v>150</v>
      </c>
    </row>
    <row r="102" spans="1:65" s="12" customFormat="1" ht="22.9" customHeight="1">
      <c r="B102" s="139"/>
      <c r="D102" s="140" t="s">
        <v>71</v>
      </c>
      <c r="E102" s="150" t="s">
        <v>173</v>
      </c>
      <c r="F102" s="150" t="s">
        <v>2206</v>
      </c>
      <c r="I102" s="142"/>
      <c r="J102" s="151">
        <f>BK102</f>
        <v>0</v>
      </c>
      <c r="L102" s="139"/>
      <c r="M102" s="144"/>
      <c r="N102" s="145"/>
      <c r="O102" s="145"/>
      <c r="P102" s="146">
        <f>SUM(P103:P109)</f>
        <v>0</v>
      </c>
      <c r="Q102" s="145"/>
      <c r="R102" s="146">
        <f>SUM(R103:R109)</f>
        <v>0.46812999999999999</v>
      </c>
      <c r="S102" s="145"/>
      <c r="T102" s="147">
        <f>SUM(T103:T109)</f>
        <v>0</v>
      </c>
      <c r="AR102" s="140" t="s">
        <v>80</v>
      </c>
      <c r="AT102" s="148" t="s">
        <v>71</v>
      </c>
      <c r="AU102" s="148" t="s">
        <v>80</v>
      </c>
      <c r="AY102" s="140" t="s">
        <v>150</v>
      </c>
      <c r="BK102" s="149">
        <f>SUM(BK103:BK109)</f>
        <v>0</v>
      </c>
    </row>
    <row r="103" spans="1:65" s="2" customFormat="1" ht="36" customHeight="1">
      <c r="A103" s="33"/>
      <c r="B103" s="152"/>
      <c r="C103" s="153" t="s">
        <v>187</v>
      </c>
      <c r="D103" s="153" t="s">
        <v>153</v>
      </c>
      <c r="E103" s="154" t="s">
        <v>2207</v>
      </c>
      <c r="F103" s="155" t="s">
        <v>2208</v>
      </c>
      <c r="G103" s="156" t="s">
        <v>216</v>
      </c>
      <c r="H103" s="157">
        <v>3</v>
      </c>
      <c r="I103" s="158"/>
      <c r="J103" s="159">
        <f>ROUND(I103*H103,2)</f>
        <v>0</v>
      </c>
      <c r="K103" s="155" t="s">
        <v>157</v>
      </c>
      <c r="L103" s="34"/>
      <c r="M103" s="160" t="s">
        <v>3</v>
      </c>
      <c r="N103" s="161" t="s">
        <v>43</v>
      </c>
      <c r="O103" s="54"/>
      <c r="P103" s="162">
        <f>O103*H103</f>
        <v>0</v>
      </c>
      <c r="Q103" s="162">
        <v>2.6800000000000001E-3</v>
      </c>
      <c r="R103" s="162">
        <f>Q103*H103</f>
        <v>8.0400000000000003E-3</v>
      </c>
      <c r="S103" s="162">
        <v>0</v>
      </c>
      <c r="T103" s="163">
        <f>S103*H103</f>
        <v>0</v>
      </c>
      <c r="U103" s="33"/>
      <c r="V103" s="33"/>
      <c r="W103" s="33"/>
      <c r="X103" s="33"/>
      <c r="Y103" s="33"/>
      <c r="Z103" s="33"/>
      <c r="AA103" s="33"/>
      <c r="AB103" s="33"/>
      <c r="AC103" s="33"/>
      <c r="AD103" s="33"/>
      <c r="AE103" s="33"/>
      <c r="AR103" s="164" t="s">
        <v>158</v>
      </c>
      <c r="AT103" s="164" t="s">
        <v>153</v>
      </c>
      <c r="AU103" s="164" t="s">
        <v>82</v>
      </c>
      <c r="AY103" s="18" t="s">
        <v>150</v>
      </c>
      <c r="BE103" s="165">
        <f>IF(N103="základní",J103,0)</f>
        <v>0</v>
      </c>
      <c r="BF103" s="165">
        <f>IF(N103="snížená",J103,0)</f>
        <v>0</v>
      </c>
      <c r="BG103" s="165">
        <f>IF(N103="zákl. přenesená",J103,0)</f>
        <v>0</v>
      </c>
      <c r="BH103" s="165">
        <f>IF(N103="sníž. přenesená",J103,0)</f>
        <v>0</v>
      </c>
      <c r="BI103" s="165">
        <f>IF(N103="nulová",J103,0)</f>
        <v>0</v>
      </c>
      <c r="BJ103" s="18" t="s">
        <v>80</v>
      </c>
      <c r="BK103" s="165">
        <f>ROUND(I103*H103,2)</f>
        <v>0</v>
      </c>
      <c r="BL103" s="18" t="s">
        <v>158</v>
      </c>
      <c r="BM103" s="164" t="s">
        <v>2209</v>
      </c>
    </row>
    <row r="104" spans="1:65" s="2" customFormat="1" ht="156">
      <c r="A104" s="33"/>
      <c r="B104" s="34"/>
      <c r="C104" s="33"/>
      <c r="D104" s="166" t="s">
        <v>160</v>
      </c>
      <c r="E104" s="33"/>
      <c r="F104" s="167" t="s">
        <v>2210</v>
      </c>
      <c r="G104" s="33"/>
      <c r="H104" s="33"/>
      <c r="I104" s="92"/>
      <c r="J104" s="33"/>
      <c r="K104" s="33"/>
      <c r="L104" s="34"/>
      <c r="M104" s="168"/>
      <c r="N104" s="169"/>
      <c r="O104" s="54"/>
      <c r="P104" s="54"/>
      <c r="Q104" s="54"/>
      <c r="R104" s="54"/>
      <c r="S104" s="54"/>
      <c r="T104" s="55"/>
      <c r="U104" s="33"/>
      <c r="V104" s="33"/>
      <c r="W104" s="33"/>
      <c r="X104" s="33"/>
      <c r="Y104" s="33"/>
      <c r="Z104" s="33"/>
      <c r="AA104" s="33"/>
      <c r="AB104" s="33"/>
      <c r="AC104" s="33"/>
      <c r="AD104" s="33"/>
      <c r="AE104" s="33"/>
      <c r="AT104" s="18" t="s">
        <v>160</v>
      </c>
      <c r="AU104" s="18" t="s">
        <v>82</v>
      </c>
    </row>
    <row r="105" spans="1:65" s="2" customFormat="1" ht="16.5" customHeight="1">
      <c r="A105" s="33"/>
      <c r="B105" s="152"/>
      <c r="C105" s="153" t="s">
        <v>192</v>
      </c>
      <c r="D105" s="153" t="s">
        <v>153</v>
      </c>
      <c r="E105" s="154" t="s">
        <v>2211</v>
      </c>
      <c r="F105" s="155" t="s">
        <v>2212</v>
      </c>
      <c r="G105" s="156" t="s">
        <v>216</v>
      </c>
      <c r="H105" s="157">
        <v>3</v>
      </c>
      <c r="I105" s="158"/>
      <c r="J105" s="159">
        <f>ROUND(I105*H105,2)</f>
        <v>0</v>
      </c>
      <c r="K105" s="155" t="s">
        <v>157</v>
      </c>
      <c r="L105" s="34"/>
      <c r="M105" s="160" t="s">
        <v>3</v>
      </c>
      <c r="N105" s="161" t="s">
        <v>43</v>
      </c>
      <c r="O105" s="54"/>
      <c r="P105" s="162">
        <f>O105*H105</f>
        <v>0</v>
      </c>
      <c r="Q105" s="162">
        <v>0</v>
      </c>
      <c r="R105" s="162">
        <f>Q105*H105</f>
        <v>0</v>
      </c>
      <c r="S105" s="162">
        <v>0</v>
      </c>
      <c r="T105" s="163">
        <f>S105*H105</f>
        <v>0</v>
      </c>
      <c r="U105" s="33"/>
      <c r="V105" s="33"/>
      <c r="W105" s="33"/>
      <c r="X105" s="33"/>
      <c r="Y105" s="33"/>
      <c r="Z105" s="33"/>
      <c r="AA105" s="33"/>
      <c r="AB105" s="33"/>
      <c r="AC105" s="33"/>
      <c r="AD105" s="33"/>
      <c r="AE105" s="33"/>
      <c r="AR105" s="164" t="s">
        <v>158</v>
      </c>
      <c r="AT105" s="164" t="s">
        <v>153</v>
      </c>
      <c r="AU105" s="164" t="s">
        <v>82</v>
      </c>
      <c r="AY105" s="18" t="s">
        <v>150</v>
      </c>
      <c r="BE105" s="165">
        <f>IF(N105="základní",J105,0)</f>
        <v>0</v>
      </c>
      <c r="BF105" s="165">
        <f>IF(N105="snížená",J105,0)</f>
        <v>0</v>
      </c>
      <c r="BG105" s="165">
        <f>IF(N105="zákl. přenesená",J105,0)</f>
        <v>0</v>
      </c>
      <c r="BH105" s="165">
        <f>IF(N105="sníž. přenesená",J105,0)</f>
        <v>0</v>
      </c>
      <c r="BI105" s="165">
        <f>IF(N105="nulová",J105,0)</f>
        <v>0</v>
      </c>
      <c r="BJ105" s="18" t="s">
        <v>80</v>
      </c>
      <c r="BK105" s="165">
        <f>ROUND(I105*H105,2)</f>
        <v>0</v>
      </c>
      <c r="BL105" s="18" t="s">
        <v>158</v>
      </c>
      <c r="BM105" s="164" t="s">
        <v>2213</v>
      </c>
    </row>
    <row r="106" spans="1:65" s="2" customFormat="1" ht="126.75">
      <c r="A106" s="33"/>
      <c r="B106" s="34"/>
      <c r="C106" s="33"/>
      <c r="D106" s="166" t="s">
        <v>160</v>
      </c>
      <c r="E106" s="33"/>
      <c r="F106" s="167" t="s">
        <v>2214</v>
      </c>
      <c r="G106" s="33"/>
      <c r="H106" s="33"/>
      <c r="I106" s="92"/>
      <c r="J106" s="33"/>
      <c r="K106" s="33"/>
      <c r="L106" s="34"/>
      <c r="M106" s="168"/>
      <c r="N106" s="169"/>
      <c r="O106" s="54"/>
      <c r="P106" s="54"/>
      <c r="Q106" s="54"/>
      <c r="R106" s="54"/>
      <c r="S106" s="54"/>
      <c r="T106" s="55"/>
      <c r="U106" s="33"/>
      <c r="V106" s="33"/>
      <c r="W106" s="33"/>
      <c r="X106" s="33"/>
      <c r="Y106" s="33"/>
      <c r="Z106" s="33"/>
      <c r="AA106" s="33"/>
      <c r="AB106" s="33"/>
      <c r="AC106" s="33"/>
      <c r="AD106" s="33"/>
      <c r="AE106" s="33"/>
      <c r="AT106" s="18" t="s">
        <v>160</v>
      </c>
      <c r="AU106" s="18" t="s">
        <v>82</v>
      </c>
    </row>
    <row r="107" spans="1:65" s="2" customFormat="1" ht="24" customHeight="1">
      <c r="A107" s="33"/>
      <c r="B107" s="152"/>
      <c r="C107" s="153" t="s">
        <v>173</v>
      </c>
      <c r="D107" s="153" t="s">
        <v>153</v>
      </c>
      <c r="E107" s="154" t="s">
        <v>2215</v>
      </c>
      <c r="F107" s="155" t="s">
        <v>2216</v>
      </c>
      <c r="G107" s="156" t="s">
        <v>433</v>
      </c>
      <c r="H107" s="157">
        <v>1</v>
      </c>
      <c r="I107" s="158"/>
      <c r="J107" s="159">
        <f>ROUND(I107*H107,2)</f>
        <v>0</v>
      </c>
      <c r="K107" s="155" t="s">
        <v>157</v>
      </c>
      <c r="L107" s="34"/>
      <c r="M107" s="160" t="s">
        <v>3</v>
      </c>
      <c r="N107" s="161" t="s">
        <v>43</v>
      </c>
      <c r="O107" s="54"/>
      <c r="P107" s="162">
        <f>O107*H107</f>
        <v>0</v>
      </c>
      <c r="Q107" s="162">
        <v>0.46009</v>
      </c>
      <c r="R107" s="162">
        <f>Q107*H107</f>
        <v>0.46009</v>
      </c>
      <c r="S107" s="162">
        <v>0</v>
      </c>
      <c r="T107" s="163">
        <f>S107*H107</f>
        <v>0</v>
      </c>
      <c r="U107" s="33"/>
      <c r="V107" s="33"/>
      <c r="W107" s="33"/>
      <c r="X107" s="33"/>
      <c r="Y107" s="33"/>
      <c r="Z107" s="33"/>
      <c r="AA107" s="33"/>
      <c r="AB107" s="33"/>
      <c r="AC107" s="33"/>
      <c r="AD107" s="33"/>
      <c r="AE107" s="33"/>
      <c r="AR107" s="164" t="s">
        <v>158</v>
      </c>
      <c r="AT107" s="164" t="s">
        <v>153</v>
      </c>
      <c r="AU107" s="164" t="s">
        <v>82</v>
      </c>
      <c r="AY107" s="18" t="s">
        <v>150</v>
      </c>
      <c r="BE107" s="165">
        <f>IF(N107="základní",J107,0)</f>
        <v>0</v>
      </c>
      <c r="BF107" s="165">
        <f>IF(N107="snížená",J107,0)</f>
        <v>0</v>
      </c>
      <c r="BG107" s="165">
        <f>IF(N107="zákl. přenesená",J107,0)</f>
        <v>0</v>
      </c>
      <c r="BH107" s="165">
        <f>IF(N107="sníž. přenesená",J107,0)</f>
        <v>0</v>
      </c>
      <c r="BI107" s="165">
        <f>IF(N107="nulová",J107,0)</f>
        <v>0</v>
      </c>
      <c r="BJ107" s="18" t="s">
        <v>80</v>
      </c>
      <c r="BK107" s="165">
        <f>ROUND(I107*H107,2)</f>
        <v>0</v>
      </c>
      <c r="BL107" s="18" t="s">
        <v>158</v>
      </c>
      <c r="BM107" s="164" t="s">
        <v>2217</v>
      </c>
    </row>
    <row r="108" spans="1:65" s="2" customFormat="1" ht="126.75">
      <c r="A108" s="33"/>
      <c r="B108" s="34"/>
      <c r="C108" s="33"/>
      <c r="D108" s="166" t="s">
        <v>160</v>
      </c>
      <c r="E108" s="33"/>
      <c r="F108" s="167" t="s">
        <v>2214</v>
      </c>
      <c r="G108" s="33"/>
      <c r="H108" s="33"/>
      <c r="I108" s="92"/>
      <c r="J108" s="33"/>
      <c r="K108" s="33"/>
      <c r="L108" s="34"/>
      <c r="M108" s="168"/>
      <c r="N108" s="169"/>
      <c r="O108" s="54"/>
      <c r="P108" s="54"/>
      <c r="Q108" s="54"/>
      <c r="R108" s="54"/>
      <c r="S108" s="54"/>
      <c r="T108" s="55"/>
      <c r="U108" s="33"/>
      <c r="V108" s="33"/>
      <c r="W108" s="33"/>
      <c r="X108" s="33"/>
      <c r="Y108" s="33"/>
      <c r="Z108" s="33"/>
      <c r="AA108" s="33"/>
      <c r="AB108" s="33"/>
      <c r="AC108" s="33"/>
      <c r="AD108" s="33"/>
      <c r="AE108" s="33"/>
      <c r="AT108" s="18" t="s">
        <v>160</v>
      </c>
      <c r="AU108" s="18" t="s">
        <v>82</v>
      </c>
    </row>
    <row r="109" spans="1:65" s="2" customFormat="1" ht="48" customHeight="1">
      <c r="A109" s="33"/>
      <c r="B109" s="152"/>
      <c r="C109" s="153" t="s">
        <v>203</v>
      </c>
      <c r="D109" s="153" t="s">
        <v>153</v>
      </c>
      <c r="E109" s="154" t="s">
        <v>2218</v>
      </c>
      <c r="F109" s="155" t="s">
        <v>2219</v>
      </c>
      <c r="G109" s="156" t="s">
        <v>433</v>
      </c>
      <c r="H109" s="157">
        <v>1</v>
      </c>
      <c r="I109" s="158"/>
      <c r="J109" s="159">
        <f>ROUND(I109*H109,2)</f>
        <v>0</v>
      </c>
      <c r="K109" s="155" t="s">
        <v>3</v>
      </c>
      <c r="L109" s="34"/>
      <c r="M109" s="160" t="s">
        <v>3</v>
      </c>
      <c r="N109" s="161" t="s">
        <v>43</v>
      </c>
      <c r="O109" s="54"/>
      <c r="P109" s="162">
        <f>O109*H109</f>
        <v>0</v>
      </c>
      <c r="Q109" s="162">
        <v>0</v>
      </c>
      <c r="R109" s="162">
        <f>Q109*H109</f>
        <v>0</v>
      </c>
      <c r="S109" s="162">
        <v>0</v>
      </c>
      <c r="T109" s="163">
        <f>S109*H109</f>
        <v>0</v>
      </c>
      <c r="U109" s="33"/>
      <c r="V109" s="33"/>
      <c r="W109" s="33"/>
      <c r="X109" s="33"/>
      <c r="Y109" s="33"/>
      <c r="Z109" s="33"/>
      <c r="AA109" s="33"/>
      <c r="AB109" s="33"/>
      <c r="AC109" s="33"/>
      <c r="AD109" s="33"/>
      <c r="AE109" s="33"/>
      <c r="AR109" s="164" t="s">
        <v>158</v>
      </c>
      <c r="AT109" s="164" t="s">
        <v>153</v>
      </c>
      <c r="AU109" s="164" t="s">
        <v>82</v>
      </c>
      <c r="AY109" s="18" t="s">
        <v>150</v>
      </c>
      <c r="BE109" s="165">
        <f>IF(N109="základní",J109,0)</f>
        <v>0</v>
      </c>
      <c r="BF109" s="165">
        <f>IF(N109="snížená",J109,0)</f>
        <v>0</v>
      </c>
      <c r="BG109" s="165">
        <f>IF(N109="zákl. přenesená",J109,0)</f>
        <v>0</v>
      </c>
      <c r="BH109" s="165">
        <f>IF(N109="sníž. přenesená",J109,0)</f>
        <v>0</v>
      </c>
      <c r="BI109" s="165">
        <f>IF(N109="nulová",J109,0)</f>
        <v>0</v>
      </c>
      <c r="BJ109" s="18" t="s">
        <v>80</v>
      </c>
      <c r="BK109" s="165">
        <f>ROUND(I109*H109,2)</f>
        <v>0</v>
      </c>
      <c r="BL109" s="18" t="s">
        <v>158</v>
      </c>
      <c r="BM109" s="164" t="s">
        <v>2220</v>
      </c>
    </row>
    <row r="110" spans="1:65" s="12" customFormat="1" ht="22.9" customHeight="1">
      <c r="B110" s="139"/>
      <c r="D110" s="140" t="s">
        <v>71</v>
      </c>
      <c r="E110" s="150" t="s">
        <v>505</v>
      </c>
      <c r="F110" s="150" t="s">
        <v>506</v>
      </c>
      <c r="I110" s="142"/>
      <c r="J110" s="151">
        <f>BK110</f>
        <v>0</v>
      </c>
      <c r="L110" s="139"/>
      <c r="M110" s="144"/>
      <c r="N110" s="145"/>
      <c r="O110" s="145"/>
      <c r="P110" s="146">
        <f>SUM(P111:P117)</f>
        <v>0</v>
      </c>
      <c r="Q110" s="145"/>
      <c r="R110" s="146">
        <f>SUM(R111:R117)</f>
        <v>0</v>
      </c>
      <c r="S110" s="145"/>
      <c r="T110" s="147">
        <f>SUM(T111:T117)</f>
        <v>0</v>
      </c>
      <c r="AR110" s="140" t="s">
        <v>80</v>
      </c>
      <c r="AT110" s="148" t="s">
        <v>71</v>
      </c>
      <c r="AU110" s="148" t="s">
        <v>80</v>
      </c>
      <c r="AY110" s="140" t="s">
        <v>150</v>
      </c>
      <c r="BK110" s="149">
        <f>SUM(BK111:BK117)</f>
        <v>0</v>
      </c>
    </row>
    <row r="111" spans="1:65" s="2" customFormat="1" ht="36" customHeight="1">
      <c r="A111" s="33"/>
      <c r="B111" s="152"/>
      <c r="C111" s="153" t="s">
        <v>208</v>
      </c>
      <c r="D111" s="153" t="s">
        <v>153</v>
      </c>
      <c r="E111" s="154" t="s">
        <v>513</v>
      </c>
      <c r="F111" s="155" t="s">
        <v>514</v>
      </c>
      <c r="G111" s="156" t="s">
        <v>166</v>
      </c>
      <c r="H111" s="157">
        <v>8.5939999999999994</v>
      </c>
      <c r="I111" s="158"/>
      <c r="J111" s="159">
        <f>ROUND(I111*H111,2)</f>
        <v>0</v>
      </c>
      <c r="K111" s="155" t="s">
        <v>157</v>
      </c>
      <c r="L111" s="34"/>
      <c r="M111" s="160" t="s">
        <v>3</v>
      </c>
      <c r="N111" s="161" t="s">
        <v>43</v>
      </c>
      <c r="O111" s="54"/>
      <c r="P111" s="162">
        <f>O111*H111</f>
        <v>0</v>
      </c>
      <c r="Q111" s="162">
        <v>0</v>
      </c>
      <c r="R111" s="162">
        <f>Q111*H111</f>
        <v>0</v>
      </c>
      <c r="S111" s="162">
        <v>0</v>
      </c>
      <c r="T111" s="163">
        <f>S111*H111</f>
        <v>0</v>
      </c>
      <c r="U111" s="33"/>
      <c r="V111" s="33"/>
      <c r="W111" s="33"/>
      <c r="X111" s="33"/>
      <c r="Y111" s="33"/>
      <c r="Z111" s="33"/>
      <c r="AA111" s="33"/>
      <c r="AB111" s="33"/>
      <c r="AC111" s="33"/>
      <c r="AD111" s="33"/>
      <c r="AE111" s="33"/>
      <c r="AR111" s="164" t="s">
        <v>158</v>
      </c>
      <c r="AT111" s="164" t="s">
        <v>153</v>
      </c>
      <c r="AU111" s="164" t="s">
        <v>82</v>
      </c>
      <c r="AY111" s="18" t="s">
        <v>150</v>
      </c>
      <c r="BE111" s="165">
        <f>IF(N111="základní",J111,0)</f>
        <v>0</v>
      </c>
      <c r="BF111" s="165">
        <f>IF(N111="snížená",J111,0)</f>
        <v>0</v>
      </c>
      <c r="BG111" s="165">
        <f>IF(N111="zákl. přenesená",J111,0)</f>
        <v>0</v>
      </c>
      <c r="BH111" s="165">
        <f>IF(N111="sníž. přenesená",J111,0)</f>
        <v>0</v>
      </c>
      <c r="BI111" s="165">
        <f>IF(N111="nulová",J111,0)</f>
        <v>0</v>
      </c>
      <c r="BJ111" s="18" t="s">
        <v>80</v>
      </c>
      <c r="BK111" s="165">
        <f>ROUND(I111*H111,2)</f>
        <v>0</v>
      </c>
      <c r="BL111" s="18" t="s">
        <v>158</v>
      </c>
      <c r="BM111" s="164" t="s">
        <v>2221</v>
      </c>
    </row>
    <row r="112" spans="1:65" s="2" customFormat="1" ht="87.75">
      <c r="A112" s="33"/>
      <c r="B112" s="34"/>
      <c r="C112" s="33"/>
      <c r="D112" s="166" t="s">
        <v>160</v>
      </c>
      <c r="E112" s="33"/>
      <c r="F112" s="167" t="s">
        <v>516</v>
      </c>
      <c r="G112" s="33"/>
      <c r="H112" s="33"/>
      <c r="I112" s="92"/>
      <c r="J112" s="33"/>
      <c r="K112" s="33"/>
      <c r="L112" s="34"/>
      <c r="M112" s="168"/>
      <c r="N112" s="169"/>
      <c r="O112" s="54"/>
      <c r="P112" s="54"/>
      <c r="Q112" s="54"/>
      <c r="R112" s="54"/>
      <c r="S112" s="54"/>
      <c r="T112" s="55"/>
      <c r="U112" s="33"/>
      <c r="V112" s="33"/>
      <c r="W112" s="33"/>
      <c r="X112" s="33"/>
      <c r="Y112" s="33"/>
      <c r="Z112" s="33"/>
      <c r="AA112" s="33"/>
      <c r="AB112" s="33"/>
      <c r="AC112" s="33"/>
      <c r="AD112" s="33"/>
      <c r="AE112" s="33"/>
      <c r="AT112" s="18" t="s">
        <v>160</v>
      </c>
      <c r="AU112" s="18" t="s">
        <v>82</v>
      </c>
    </row>
    <row r="113" spans="1:65" s="13" customFormat="1" ht="11.25">
      <c r="B113" s="170"/>
      <c r="D113" s="166" t="s">
        <v>162</v>
      </c>
      <c r="F113" s="172" t="s">
        <v>2222</v>
      </c>
      <c r="H113" s="173">
        <v>8.5939999999999994</v>
      </c>
      <c r="I113" s="174"/>
      <c r="L113" s="170"/>
      <c r="M113" s="175"/>
      <c r="N113" s="176"/>
      <c r="O113" s="176"/>
      <c r="P113" s="176"/>
      <c r="Q113" s="176"/>
      <c r="R113" s="176"/>
      <c r="S113" s="176"/>
      <c r="T113" s="177"/>
      <c r="AT113" s="171" t="s">
        <v>162</v>
      </c>
      <c r="AU113" s="171" t="s">
        <v>82</v>
      </c>
      <c r="AV113" s="13" t="s">
        <v>82</v>
      </c>
      <c r="AW113" s="13" t="s">
        <v>4</v>
      </c>
      <c r="AX113" s="13" t="s">
        <v>80</v>
      </c>
      <c r="AY113" s="171" t="s">
        <v>150</v>
      </c>
    </row>
    <row r="114" spans="1:65" s="2" customFormat="1" ht="36" customHeight="1">
      <c r="A114" s="33"/>
      <c r="B114" s="152"/>
      <c r="C114" s="153" t="s">
        <v>213</v>
      </c>
      <c r="D114" s="153" t="s">
        <v>153</v>
      </c>
      <c r="E114" s="154" t="s">
        <v>519</v>
      </c>
      <c r="F114" s="155" t="s">
        <v>520</v>
      </c>
      <c r="G114" s="156" t="s">
        <v>166</v>
      </c>
      <c r="H114" s="157">
        <v>4.2969999999999997</v>
      </c>
      <c r="I114" s="158"/>
      <c r="J114" s="159">
        <f>ROUND(I114*H114,2)</f>
        <v>0</v>
      </c>
      <c r="K114" s="155" t="s">
        <v>157</v>
      </c>
      <c r="L114" s="34"/>
      <c r="M114" s="160" t="s">
        <v>3</v>
      </c>
      <c r="N114" s="161" t="s">
        <v>43</v>
      </c>
      <c r="O114" s="54"/>
      <c r="P114" s="162">
        <f>O114*H114</f>
        <v>0</v>
      </c>
      <c r="Q114" s="162">
        <v>0</v>
      </c>
      <c r="R114" s="162">
        <f>Q114*H114</f>
        <v>0</v>
      </c>
      <c r="S114" s="162">
        <v>0</v>
      </c>
      <c r="T114" s="163">
        <f>S114*H114</f>
        <v>0</v>
      </c>
      <c r="U114" s="33"/>
      <c r="V114" s="33"/>
      <c r="W114" s="33"/>
      <c r="X114" s="33"/>
      <c r="Y114" s="33"/>
      <c r="Z114" s="33"/>
      <c r="AA114" s="33"/>
      <c r="AB114" s="33"/>
      <c r="AC114" s="33"/>
      <c r="AD114" s="33"/>
      <c r="AE114" s="33"/>
      <c r="AR114" s="164" t="s">
        <v>158</v>
      </c>
      <c r="AT114" s="164" t="s">
        <v>153</v>
      </c>
      <c r="AU114" s="164" t="s">
        <v>82</v>
      </c>
      <c r="AY114" s="18" t="s">
        <v>150</v>
      </c>
      <c r="BE114" s="165">
        <f>IF(N114="základní",J114,0)</f>
        <v>0</v>
      </c>
      <c r="BF114" s="165">
        <f>IF(N114="snížená",J114,0)</f>
        <v>0</v>
      </c>
      <c r="BG114" s="165">
        <f>IF(N114="zákl. přenesená",J114,0)</f>
        <v>0</v>
      </c>
      <c r="BH114" s="165">
        <f>IF(N114="sníž. přenesená",J114,0)</f>
        <v>0</v>
      </c>
      <c r="BI114" s="165">
        <f>IF(N114="nulová",J114,0)</f>
        <v>0</v>
      </c>
      <c r="BJ114" s="18" t="s">
        <v>80</v>
      </c>
      <c r="BK114" s="165">
        <f>ROUND(I114*H114,2)</f>
        <v>0</v>
      </c>
      <c r="BL114" s="18" t="s">
        <v>158</v>
      </c>
      <c r="BM114" s="164" t="s">
        <v>2223</v>
      </c>
    </row>
    <row r="115" spans="1:65" s="2" customFormat="1" ht="97.5">
      <c r="A115" s="33"/>
      <c r="B115" s="34"/>
      <c r="C115" s="33"/>
      <c r="D115" s="166" t="s">
        <v>160</v>
      </c>
      <c r="E115" s="33"/>
      <c r="F115" s="167" t="s">
        <v>522</v>
      </c>
      <c r="G115" s="33"/>
      <c r="H115" s="33"/>
      <c r="I115" s="92"/>
      <c r="J115" s="33"/>
      <c r="K115" s="33"/>
      <c r="L115" s="34"/>
      <c r="M115" s="168"/>
      <c r="N115" s="169"/>
      <c r="O115" s="54"/>
      <c r="P115" s="54"/>
      <c r="Q115" s="54"/>
      <c r="R115" s="54"/>
      <c r="S115" s="54"/>
      <c r="T115" s="55"/>
      <c r="U115" s="33"/>
      <c r="V115" s="33"/>
      <c r="W115" s="33"/>
      <c r="X115" s="33"/>
      <c r="Y115" s="33"/>
      <c r="Z115" s="33"/>
      <c r="AA115" s="33"/>
      <c r="AB115" s="33"/>
      <c r="AC115" s="33"/>
      <c r="AD115" s="33"/>
      <c r="AE115" s="33"/>
      <c r="AT115" s="18" t="s">
        <v>160</v>
      </c>
      <c r="AU115" s="18" t="s">
        <v>82</v>
      </c>
    </row>
    <row r="116" spans="1:65" s="2" customFormat="1" ht="36" customHeight="1">
      <c r="A116" s="33"/>
      <c r="B116" s="152"/>
      <c r="C116" s="153" t="s">
        <v>220</v>
      </c>
      <c r="D116" s="153" t="s">
        <v>153</v>
      </c>
      <c r="E116" s="154" t="s">
        <v>535</v>
      </c>
      <c r="F116" s="155" t="s">
        <v>536</v>
      </c>
      <c r="G116" s="156" t="s">
        <v>166</v>
      </c>
      <c r="H116" s="157">
        <v>4.2969999999999997</v>
      </c>
      <c r="I116" s="158"/>
      <c r="J116" s="159">
        <f>ROUND(I116*H116,2)</f>
        <v>0</v>
      </c>
      <c r="K116" s="155" t="s">
        <v>157</v>
      </c>
      <c r="L116" s="34"/>
      <c r="M116" s="160" t="s">
        <v>3</v>
      </c>
      <c r="N116" s="161" t="s">
        <v>43</v>
      </c>
      <c r="O116" s="54"/>
      <c r="P116" s="162">
        <f>O116*H116</f>
        <v>0</v>
      </c>
      <c r="Q116" s="162">
        <v>0</v>
      </c>
      <c r="R116" s="162">
        <f>Q116*H116</f>
        <v>0</v>
      </c>
      <c r="S116" s="162">
        <v>0</v>
      </c>
      <c r="T116" s="163">
        <f>S116*H116</f>
        <v>0</v>
      </c>
      <c r="U116" s="33"/>
      <c r="V116" s="33"/>
      <c r="W116" s="33"/>
      <c r="X116" s="33"/>
      <c r="Y116" s="33"/>
      <c r="Z116" s="33"/>
      <c r="AA116" s="33"/>
      <c r="AB116" s="33"/>
      <c r="AC116" s="33"/>
      <c r="AD116" s="33"/>
      <c r="AE116" s="33"/>
      <c r="AR116" s="164" t="s">
        <v>158</v>
      </c>
      <c r="AT116" s="164" t="s">
        <v>153</v>
      </c>
      <c r="AU116" s="164" t="s">
        <v>82</v>
      </c>
      <c r="AY116" s="18" t="s">
        <v>150</v>
      </c>
      <c r="BE116" s="165">
        <f>IF(N116="základní",J116,0)</f>
        <v>0</v>
      </c>
      <c r="BF116" s="165">
        <f>IF(N116="snížená",J116,0)</f>
        <v>0</v>
      </c>
      <c r="BG116" s="165">
        <f>IF(N116="zákl. přenesená",J116,0)</f>
        <v>0</v>
      </c>
      <c r="BH116" s="165">
        <f>IF(N116="sníž. přenesená",J116,0)</f>
        <v>0</v>
      </c>
      <c r="BI116" s="165">
        <f>IF(N116="nulová",J116,0)</f>
        <v>0</v>
      </c>
      <c r="BJ116" s="18" t="s">
        <v>80</v>
      </c>
      <c r="BK116" s="165">
        <f>ROUND(I116*H116,2)</f>
        <v>0</v>
      </c>
      <c r="BL116" s="18" t="s">
        <v>158</v>
      </c>
      <c r="BM116" s="164" t="s">
        <v>2224</v>
      </c>
    </row>
    <row r="117" spans="1:65" s="2" customFormat="1" ht="97.5">
      <c r="A117" s="33"/>
      <c r="B117" s="34"/>
      <c r="C117" s="33"/>
      <c r="D117" s="166" t="s">
        <v>160</v>
      </c>
      <c r="E117" s="33"/>
      <c r="F117" s="167" t="s">
        <v>527</v>
      </c>
      <c r="G117" s="33"/>
      <c r="H117" s="33"/>
      <c r="I117" s="92"/>
      <c r="J117" s="33"/>
      <c r="K117" s="33"/>
      <c r="L117" s="34"/>
      <c r="M117" s="168"/>
      <c r="N117" s="169"/>
      <c r="O117" s="54"/>
      <c r="P117" s="54"/>
      <c r="Q117" s="54"/>
      <c r="R117" s="54"/>
      <c r="S117" s="54"/>
      <c r="T117" s="55"/>
      <c r="U117" s="33"/>
      <c r="V117" s="33"/>
      <c r="W117" s="33"/>
      <c r="X117" s="33"/>
      <c r="Y117" s="33"/>
      <c r="Z117" s="33"/>
      <c r="AA117" s="33"/>
      <c r="AB117" s="33"/>
      <c r="AC117" s="33"/>
      <c r="AD117" s="33"/>
      <c r="AE117" s="33"/>
      <c r="AT117" s="18" t="s">
        <v>160</v>
      </c>
      <c r="AU117" s="18" t="s">
        <v>82</v>
      </c>
    </row>
    <row r="118" spans="1:65" s="12" customFormat="1" ht="22.9" customHeight="1">
      <c r="B118" s="139"/>
      <c r="D118" s="140" t="s">
        <v>71</v>
      </c>
      <c r="E118" s="150" t="s">
        <v>547</v>
      </c>
      <c r="F118" s="150" t="s">
        <v>548</v>
      </c>
      <c r="I118" s="142"/>
      <c r="J118" s="151">
        <f>BK118</f>
        <v>0</v>
      </c>
      <c r="L118" s="139"/>
      <c r="M118" s="144"/>
      <c r="N118" s="145"/>
      <c r="O118" s="145"/>
      <c r="P118" s="146">
        <f>SUM(P119:P120)</f>
        <v>0</v>
      </c>
      <c r="Q118" s="145"/>
      <c r="R118" s="146">
        <f>SUM(R119:R120)</f>
        <v>0</v>
      </c>
      <c r="S118" s="145"/>
      <c r="T118" s="147">
        <f>SUM(T119:T120)</f>
        <v>0</v>
      </c>
      <c r="AR118" s="140" t="s">
        <v>80</v>
      </c>
      <c r="AT118" s="148" t="s">
        <v>71</v>
      </c>
      <c r="AU118" s="148" t="s">
        <v>80</v>
      </c>
      <c r="AY118" s="140" t="s">
        <v>150</v>
      </c>
      <c r="BK118" s="149">
        <f>SUM(BK119:BK120)</f>
        <v>0</v>
      </c>
    </row>
    <row r="119" spans="1:65" s="2" customFormat="1" ht="48" customHeight="1">
      <c r="A119" s="33"/>
      <c r="B119" s="152"/>
      <c r="C119" s="153" t="s">
        <v>224</v>
      </c>
      <c r="D119" s="153" t="s">
        <v>153</v>
      </c>
      <c r="E119" s="154" t="s">
        <v>2225</v>
      </c>
      <c r="F119" s="155" t="s">
        <v>2226</v>
      </c>
      <c r="G119" s="156" t="s">
        <v>166</v>
      </c>
      <c r="H119" s="157">
        <v>0.46800000000000003</v>
      </c>
      <c r="I119" s="158"/>
      <c r="J119" s="159">
        <f>ROUND(I119*H119,2)</f>
        <v>0</v>
      </c>
      <c r="K119" s="155" t="s">
        <v>157</v>
      </c>
      <c r="L119" s="34"/>
      <c r="M119" s="160" t="s">
        <v>3</v>
      </c>
      <c r="N119" s="161" t="s">
        <v>43</v>
      </c>
      <c r="O119" s="54"/>
      <c r="P119" s="162">
        <f>O119*H119</f>
        <v>0</v>
      </c>
      <c r="Q119" s="162">
        <v>0</v>
      </c>
      <c r="R119" s="162">
        <f>Q119*H119</f>
        <v>0</v>
      </c>
      <c r="S119" s="162">
        <v>0</v>
      </c>
      <c r="T119" s="163">
        <f>S119*H119</f>
        <v>0</v>
      </c>
      <c r="U119" s="33"/>
      <c r="V119" s="33"/>
      <c r="W119" s="33"/>
      <c r="X119" s="33"/>
      <c r="Y119" s="33"/>
      <c r="Z119" s="33"/>
      <c r="AA119" s="33"/>
      <c r="AB119" s="33"/>
      <c r="AC119" s="33"/>
      <c r="AD119" s="33"/>
      <c r="AE119" s="33"/>
      <c r="AR119" s="164" t="s">
        <v>158</v>
      </c>
      <c r="AT119" s="164" t="s">
        <v>153</v>
      </c>
      <c r="AU119" s="164" t="s">
        <v>82</v>
      </c>
      <c r="AY119" s="18" t="s">
        <v>150</v>
      </c>
      <c r="BE119" s="165">
        <f>IF(N119="základní",J119,0)</f>
        <v>0</v>
      </c>
      <c r="BF119" s="165">
        <f>IF(N119="snížená",J119,0)</f>
        <v>0</v>
      </c>
      <c r="BG119" s="165">
        <f>IF(N119="zákl. přenesená",J119,0)</f>
        <v>0</v>
      </c>
      <c r="BH119" s="165">
        <f>IF(N119="sníž. přenesená",J119,0)</f>
        <v>0</v>
      </c>
      <c r="BI119" s="165">
        <f>IF(N119="nulová",J119,0)</f>
        <v>0</v>
      </c>
      <c r="BJ119" s="18" t="s">
        <v>80</v>
      </c>
      <c r="BK119" s="165">
        <f>ROUND(I119*H119,2)</f>
        <v>0</v>
      </c>
      <c r="BL119" s="18" t="s">
        <v>158</v>
      </c>
      <c r="BM119" s="164" t="s">
        <v>2227</v>
      </c>
    </row>
    <row r="120" spans="1:65" s="2" customFormat="1" ht="58.5">
      <c r="A120" s="33"/>
      <c r="B120" s="34"/>
      <c r="C120" s="33"/>
      <c r="D120" s="166" t="s">
        <v>160</v>
      </c>
      <c r="E120" s="33"/>
      <c r="F120" s="167" t="s">
        <v>2228</v>
      </c>
      <c r="G120" s="33"/>
      <c r="H120" s="33"/>
      <c r="I120" s="92"/>
      <c r="J120" s="33"/>
      <c r="K120" s="33"/>
      <c r="L120" s="34"/>
      <c r="M120" s="168"/>
      <c r="N120" s="169"/>
      <c r="O120" s="54"/>
      <c r="P120" s="54"/>
      <c r="Q120" s="54"/>
      <c r="R120" s="54"/>
      <c r="S120" s="54"/>
      <c r="T120" s="55"/>
      <c r="U120" s="33"/>
      <c r="V120" s="33"/>
      <c r="W120" s="33"/>
      <c r="X120" s="33"/>
      <c r="Y120" s="33"/>
      <c r="Z120" s="33"/>
      <c r="AA120" s="33"/>
      <c r="AB120" s="33"/>
      <c r="AC120" s="33"/>
      <c r="AD120" s="33"/>
      <c r="AE120" s="33"/>
      <c r="AT120" s="18" t="s">
        <v>160</v>
      </c>
      <c r="AU120" s="18" t="s">
        <v>82</v>
      </c>
    </row>
    <row r="121" spans="1:65" s="12" customFormat="1" ht="25.9" customHeight="1">
      <c r="B121" s="139"/>
      <c r="D121" s="140" t="s">
        <v>71</v>
      </c>
      <c r="E121" s="141" t="s">
        <v>554</v>
      </c>
      <c r="F121" s="141" t="s">
        <v>555</v>
      </c>
      <c r="I121" s="142"/>
      <c r="J121" s="143">
        <f>BK121</f>
        <v>0</v>
      </c>
      <c r="L121" s="139"/>
      <c r="M121" s="144"/>
      <c r="N121" s="145"/>
      <c r="O121" s="145"/>
      <c r="P121" s="146">
        <f>P122+P173+P249+P286</f>
        <v>0</v>
      </c>
      <c r="Q121" s="145"/>
      <c r="R121" s="146">
        <f>R122+R173+R249+R286</f>
        <v>1.0167189999999999</v>
      </c>
      <c r="S121" s="145"/>
      <c r="T121" s="147">
        <f>T122+T173+T249+T286</f>
        <v>4.2965</v>
      </c>
      <c r="AR121" s="140" t="s">
        <v>82</v>
      </c>
      <c r="AT121" s="148" t="s">
        <v>71</v>
      </c>
      <c r="AU121" s="148" t="s">
        <v>72</v>
      </c>
      <c r="AY121" s="140" t="s">
        <v>150</v>
      </c>
      <c r="BK121" s="149">
        <f>BK122+BK173+BK249+BK286</f>
        <v>0</v>
      </c>
    </row>
    <row r="122" spans="1:65" s="12" customFormat="1" ht="22.9" customHeight="1">
      <c r="B122" s="139"/>
      <c r="D122" s="140" t="s">
        <v>71</v>
      </c>
      <c r="E122" s="150" t="s">
        <v>2229</v>
      </c>
      <c r="F122" s="150" t="s">
        <v>2230</v>
      </c>
      <c r="I122" s="142"/>
      <c r="J122" s="151">
        <f>BK122</f>
        <v>0</v>
      </c>
      <c r="L122" s="139"/>
      <c r="M122" s="144"/>
      <c r="N122" s="145"/>
      <c r="O122" s="145"/>
      <c r="P122" s="146">
        <f>SUM(P123:P172)</f>
        <v>0</v>
      </c>
      <c r="Q122" s="145"/>
      <c r="R122" s="146">
        <f>SUM(R123:R172)</f>
        <v>0.21267900000000001</v>
      </c>
      <c r="S122" s="145"/>
      <c r="T122" s="147">
        <f>SUM(T123:T172)</f>
        <v>1.2128399999999999</v>
      </c>
      <c r="AR122" s="140" t="s">
        <v>82</v>
      </c>
      <c r="AT122" s="148" t="s">
        <v>71</v>
      </c>
      <c r="AU122" s="148" t="s">
        <v>80</v>
      </c>
      <c r="AY122" s="140" t="s">
        <v>150</v>
      </c>
      <c r="BK122" s="149">
        <f>SUM(BK123:BK172)</f>
        <v>0</v>
      </c>
    </row>
    <row r="123" spans="1:65" s="2" customFormat="1" ht="24" customHeight="1">
      <c r="A123" s="33"/>
      <c r="B123" s="152"/>
      <c r="C123" s="153" t="s">
        <v>279</v>
      </c>
      <c r="D123" s="153" t="s">
        <v>153</v>
      </c>
      <c r="E123" s="154" t="s">
        <v>2231</v>
      </c>
      <c r="F123" s="155" t="s">
        <v>2232</v>
      </c>
      <c r="G123" s="156" t="s">
        <v>433</v>
      </c>
      <c r="H123" s="157">
        <v>4</v>
      </c>
      <c r="I123" s="158"/>
      <c r="J123" s="159">
        <f>ROUND(I123*H123,2)</f>
        <v>0</v>
      </c>
      <c r="K123" s="155" t="s">
        <v>157</v>
      </c>
      <c r="L123" s="34"/>
      <c r="M123" s="160" t="s">
        <v>3</v>
      </c>
      <c r="N123" s="161" t="s">
        <v>43</v>
      </c>
      <c r="O123" s="54"/>
      <c r="P123" s="162">
        <f>O123*H123</f>
        <v>0</v>
      </c>
      <c r="Q123" s="162">
        <v>1.8400000000000001E-3</v>
      </c>
      <c r="R123" s="162">
        <f>Q123*H123</f>
        <v>7.3600000000000002E-3</v>
      </c>
      <c r="S123" s="162">
        <v>0</v>
      </c>
      <c r="T123" s="163">
        <f>S123*H123</f>
        <v>0</v>
      </c>
      <c r="U123" s="33"/>
      <c r="V123" s="33"/>
      <c r="W123" s="33"/>
      <c r="X123" s="33"/>
      <c r="Y123" s="33"/>
      <c r="Z123" s="33"/>
      <c r="AA123" s="33"/>
      <c r="AB123" s="33"/>
      <c r="AC123" s="33"/>
      <c r="AD123" s="33"/>
      <c r="AE123" s="33"/>
      <c r="AR123" s="164" t="s">
        <v>302</v>
      </c>
      <c r="AT123" s="164" t="s">
        <v>153</v>
      </c>
      <c r="AU123" s="164" t="s">
        <v>82</v>
      </c>
      <c r="AY123" s="18" t="s">
        <v>150</v>
      </c>
      <c r="BE123" s="165">
        <f>IF(N123="základní",J123,0)</f>
        <v>0</v>
      </c>
      <c r="BF123" s="165">
        <f>IF(N123="snížená",J123,0)</f>
        <v>0</v>
      </c>
      <c r="BG123" s="165">
        <f>IF(N123="zákl. přenesená",J123,0)</f>
        <v>0</v>
      </c>
      <c r="BH123" s="165">
        <f>IF(N123="sníž. přenesená",J123,0)</f>
        <v>0</v>
      </c>
      <c r="BI123" s="165">
        <f>IF(N123="nulová",J123,0)</f>
        <v>0</v>
      </c>
      <c r="BJ123" s="18" t="s">
        <v>80</v>
      </c>
      <c r="BK123" s="165">
        <f>ROUND(I123*H123,2)</f>
        <v>0</v>
      </c>
      <c r="BL123" s="18" t="s">
        <v>302</v>
      </c>
      <c r="BM123" s="164" t="s">
        <v>2233</v>
      </c>
    </row>
    <row r="124" spans="1:65" s="13" customFormat="1" ht="11.25">
      <c r="B124" s="170"/>
      <c r="D124" s="166" t="s">
        <v>162</v>
      </c>
      <c r="E124" s="171" t="s">
        <v>3</v>
      </c>
      <c r="F124" s="172" t="s">
        <v>2234</v>
      </c>
      <c r="H124" s="173">
        <v>4</v>
      </c>
      <c r="I124" s="174"/>
      <c r="L124" s="170"/>
      <c r="M124" s="175"/>
      <c r="N124" s="176"/>
      <c r="O124" s="176"/>
      <c r="P124" s="176"/>
      <c r="Q124" s="176"/>
      <c r="R124" s="176"/>
      <c r="S124" s="176"/>
      <c r="T124" s="177"/>
      <c r="AT124" s="171" t="s">
        <v>162</v>
      </c>
      <c r="AU124" s="171" t="s">
        <v>82</v>
      </c>
      <c r="AV124" s="13" t="s">
        <v>82</v>
      </c>
      <c r="AW124" s="13" t="s">
        <v>34</v>
      </c>
      <c r="AX124" s="13" t="s">
        <v>80</v>
      </c>
      <c r="AY124" s="171" t="s">
        <v>150</v>
      </c>
    </row>
    <row r="125" spans="1:65" s="2" customFormat="1" ht="24" customHeight="1">
      <c r="A125" s="33"/>
      <c r="B125" s="152"/>
      <c r="C125" s="153" t="s">
        <v>9</v>
      </c>
      <c r="D125" s="153" t="s">
        <v>153</v>
      </c>
      <c r="E125" s="154" t="s">
        <v>2235</v>
      </c>
      <c r="F125" s="155" t="s">
        <v>2236</v>
      </c>
      <c r="G125" s="156" t="s">
        <v>216</v>
      </c>
      <c r="H125" s="157">
        <v>72</v>
      </c>
      <c r="I125" s="158"/>
      <c r="J125" s="159">
        <f>ROUND(I125*H125,2)</f>
        <v>0</v>
      </c>
      <c r="K125" s="155" t="s">
        <v>157</v>
      </c>
      <c r="L125" s="34"/>
      <c r="M125" s="160" t="s">
        <v>3</v>
      </c>
      <c r="N125" s="161" t="s">
        <v>43</v>
      </c>
      <c r="O125" s="54"/>
      <c r="P125" s="162">
        <f>O125*H125</f>
        <v>0</v>
      </c>
      <c r="Q125" s="162">
        <v>0</v>
      </c>
      <c r="R125" s="162">
        <f>Q125*H125</f>
        <v>0</v>
      </c>
      <c r="S125" s="162">
        <v>1.4919999999999999E-2</v>
      </c>
      <c r="T125" s="163">
        <f>S125*H125</f>
        <v>1.0742399999999999</v>
      </c>
      <c r="U125" s="33"/>
      <c r="V125" s="33"/>
      <c r="W125" s="33"/>
      <c r="X125" s="33"/>
      <c r="Y125" s="33"/>
      <c r="Z125" s="33"/>
      <c r="AA125" s="33"/>
      <c r="AB125" s="33"/>
      <c r="AC125" s="33"/>
      <c r="AD125" s="33"/>
      <c r="AE125" s="33"/>
      <c r="AR125" s="164" t="s">
        <v>302</v>
      </c>
      <c r="AT125" s="164" t="s">
        <v>153</v>
      </c>
      <c r="AU125" s="164" t="s">
        <v>82</v>
      </c>
      <c r="AY125" s="18" t="s">
        <v>150</v>
      </c>
      <c r="BE125" s="165">
        <f>IF(N125="základní",J125,0)</f>
        <v>0</v>
      </c>
      <c r="BF125" s="165">
        <f>IF(N125="snížená",J125,0)</f>
        <v>0</v>
      </c>
      <c r="BG125" s="165">
        <f>IF(N125="zákl. přenesená",J125,0)</f>
        <v>0</v>
      </c>
      <c r="BH125" s="165">
        <f>IF(N125="sníž. přenesená",J125,0)</f>
        <v>0</v>
      </c>
      <c r="BI125" s="165">
        <f>IF(N125="nulová",J125,0)</f>
        <v>0</v>
      </c>
      <c r="BJ125" s="18" t="s">
        <v>80</v>
      </c>
      <c r="BK125" s="165">
        <f>ROUND(I125*H125,2)</f>
        <v>0</v>
      </c>
      <c r="BL125" s="18" t="s">
        <v>302</v>
      </c>
      <c r="BM125" s="164" t="s">
        <v>2237</v>
      </c>
    </row>
    <row r="126" spans="1:65" s="2" customFormat="1" ht="24" customHeight="1">
      <c r="A126" s="33"/>
      <c r="B126" s="152"/>
      <c r="C126" s="153" t="s">
        <v>302</v>
      </c>
      <c r="D126" s="153" t="s">
        <v>153</v>
      </c>
      <c r="E126" s="154" t="s">
        <v>2238</v>
      </c>
      <c r="F126" s="155" t="s">
        <v>2239</v>
      </c>
      <c r="G126" s="156" t="s">
        <v>216</v>
      </c>
      <c r="H126" s="157">
        <v>70</v>
      </c>
      <c r="I126" s="158"/>
      <c r="J126" s="159">
        <f>ROUND(I126*H126,2)</f>
        <v>0</v>
      </c>
      <c r="K126" s="155" t="s">
        <v>157</v>
      </c>
      <c r="L126" s="34"/>
      <c r="M126" s="160" t="s">
        <v>3</v>
      </c>
      <c r="N126" s="161" t="s">
        <v>43</v>
      </c>
      <c r="O126" s="54"/>
      <c r="P126" s="162">
        <f>O126*H126</f>
        <v>0</v>
      </c>
      <c r="Q126" s="162">
        <v>0</v>
      </c>
      <c r="R126" s="162">
        <f>Q126*H126</f>
        <v>0</v>
      </c>
      <c r="S126" s="162">
        <v>1.98E-3</v>
      </c>
      <c r="T126" s="163">
        <f>S126*H126</f>
        <v>0.1386</v>
      </c>
      <c r="U126" s="33"/>
      <c r="V126" s="33"/>
      <c r="W126" s="33"/>
      <c r="X126" s="33"/>
      <c r="Y126" s="33"/>
      <c r="Z126" s="33"/>
      <c r="AA126" s="33"/>
      <c r="AB126" s="33"/>
      <c r="AC126" s="33"/>
      <c r="AD126" s="33"/>
      <c r="AE126" s="33"/>
      <c r="AR126" s="164" t="s">
        <v>302</v>
      </c>
      <c r="AT126" s="164" t="s">
        <v>153</v>
      </c>
      <c r="AU126" s="164" t="s">
        <v>82</v>
      </c>
      <c r="AY126" s="18" t="s">
        <v>150</v>
      </c>
      <c r="BE126" s="165">
        <f>IF(N126="základní",J126,0)</f>
        <v>0</v>
      </c>
      <c r="BF126" s="165">
        <f>IF(N126="snížená",J126,0)</f>
        <v>0</v>
      </c>
      <c r="BG126" s="165">
        <f>IF(N126="zákl. přenesená",J126,0)</f>
        <v>0</v>
      </c>
      <c r="BH126" s="165">
        <f>IF(N126="sníž. přenesená",J126,0)</f>
        <v>0</v>
      </c>
      <c r="BI126" s="165">
        <f>IF(N126="nulová",J126,0)</f>
        <v>0</v>
      </c>
      <c r="BJ126" s="18" t="s">
        <v>80</v>
      </c>
      <c r="BK126" s="165">
        <f>ROUND(I126*H126,2)</f>
        <v>0</v>
      </c>
      <c r="BL126" s="18" t="s">
        <v>302</v>
      </c>
      <c r="BM126" s="164" t="s">
        <v>2240</v>
      </c>
    </row>
    <row r="127" spans="1:65" s="2" customFormat="1" ht="39">
      <c r="A127" s="33"/>
      <c r="B127" s="34"/>
      <c r="C127" s="33"/>
      <c r="D127" s="166" t="s">
        <v>160</v>
      </c>
      <c r="E127" s="33"/>
      <c r="F127" s="167" t="s">
        <v>2241</v>
      </c>
      <c r="G127" s="33"/>
      <c r="H127" s="33"/>
      <c r="I127" s="92"/>
      <c r="J127" s="33"/>
      <c r="K127" s="33"/>
      <c r="L127" s="34"/>
      <c r="M127" s="168"/>
      <c r="N127" s="169"/>
      <c r="O127" s="54"/>
      <c r="P127" s="54"/>
      <c r="Q127" s="54"/>
      <c r="R127" s="54"/>
      <c r="S127" s="54"/>
      <c r="T127" s="55"/>
      <c r="U127" s="33"/>
      <c r="V127" s="33"/>
      <c r="W127" s="33"/>
      <c r="X127" s="33"/>
      <c r="Y127" s="33"/>
      <c r="Z127" s="33"/>
      <c r="AA127" s="33"/>
      <c r="AB127" s="33"/>
      <c r="AC127" s="33"/>
      <c r="AD127" s="33"/>
      <c r="AE127" s="33"/>
      <c r="AT127" s="18" t="s">
        <v>160</v>
      </c>
      <c r="AU127" s="18" t="s">
        <v>82</v>
      </c>
    </row>
    <row r="128" spans="1:65" s="2" customFormat="1" ht="24" customHeight="1">
      <c r="A128" s="33"/>
      <c r="B128" s="152"/>
      <c r="C128" s="153" t="s">
        <v>308</v>
      </c>
      <c r="D128" s="153" t="s">
        <v>153</v>
      </c>
      <c r="E128" s="154" t="s">
        <v>2242</v>
      </c>
      <c r="F128" s="155" t="s">
        <v>2243</v>
      </c>
      <c r="G128" s="156" t="s">
        <v>216</v>
      </c>
      <c r="H128" s="157">
        <v>31.9</v>
      </c>
      <c r="I128" s="158"/>
      <c r="J128" s="159">
        <f>ROUND(I128*H128,2)</f>
        <v>0</v>
      </c>
      <c r="K128" s="155" t="s">
        <v>157</v>
      </c>
      <c r="L128" s="34"/>
      <c r="M128" s="160" t="s">
        <v>3</v>
      </c>
      <c r="N128" s="161" t="s">
        <v>43</v>
      </c>
      <c r="O128" s="54"/>
      <c r="P128" s="162">
        <f>O128*H128</f>
        <v>0</v>
      </c>
      <c r="Q128" s="162">
        <v>1.3799999999999999E-3</v>
      </c>
      <c r="R128" s="162">
        <f>Q128*H128</f>
        <v>4.4021999999999999E-2</v>
      </c>
      <c r="S128" s="162">
        <v>0</v>
      </c>
      <c r="T128" s="163">
        <f>S128*H128</f>
        <v>0</v>
      </c>
      <c r="U128" s="33"/>
      <c r="V128" s="33"/>
      <c r="W128" s="33"/>
      <c r="X128" s="33"/>
      <c r="Y128" s="33"/>
      <c r="Z128" s="33"/>
      <c r="AA128" s="33"/>
      <c r="AB128" s="33"/>
      <c r="AC128" s="33"/>
      <c r="AD128" s="33"/>
      <c r="AE128" s="33"/>
      <c r="AR128" s="164" t="s">
        <v>302</v>
      </c>
      <c r="AT128" s="164" t="s">
        <v>153</v>
      </c>
      <c r="AU128" s="164" t="s">
        <v>82</v>
      </c>
      <c r="AY128" s="18" t="s">
        <v>150</v>
      </c>
      <c r="BE128" s="165">
        <f>IF(N128="základní",J128,0)</f>
        <v>0</v>
      </c>
      <c r="BF128" s="165">
        <f>IF(N128="snížená",J128,0)</f>
        <v>0</v>
      </c>
      <c r="BG128" s="165">
        <f>IF(N128="zákl. přenesená",J128,0)</f>
        <v>0</v>
      </c>
      <c r="BH128" s="165">
        <f>IF(N128="sníž. přenesená",J128,0)</f>
        <v>0</v>
      </c>
      <c r="BI128" s="165">
        <f>IF(N128="nulová",J128,0)</f>
        <v>0</v>
      </c>
      <c r="BJ128" s="18" t="s">
        <v>80</v>
      </c>
      <c r="BK128" s="165">
        <f>ROUND(I128*H128,2)</f>
        <v>0</v>
      </c>
      <c r="BL128" s="18" t="s">
        <v>302</v>
      </c>
      <c r="BM128" s="164" t="s">
        <v>2244</v>
      </c>
    </row>
    <row r="129" spans="1:65" s="2" customFormat="1" ht="58.5">
      <c r="A129" s="33"/>
      <c r="B129" s="34"/>
      <c r="C129" s="33"/>
      <c r="D129" s="166" t="s">
        <v>160</v>
      </c>
      <c r="E129" s="33"/>
      <c r="F129" s="167" t="s">
        <v>2245</v>
      </c>
      <c r="G129" s="33"/>
      <c r="H129" s="33"/>
      <c r="I129" s="92"/>
      <c r="J129" s="33"/>
      <c r="K129" s="33"/>
      <c r="L129" s="34"/>
      <c r="M129" s="168"/>
      <c r="N129" s="169"/>
      <c r="O129" s="54"/>
      <c r="P129" s="54"/>
      <c r="Q129" s="54"/>
      <c r="R129" s="54"/>
      <c r="S129" s="54"/>
      <c r="T129" s="55"/>
      <c r="U129" s="33"/>
      <c r="V129" s="33"/>
      <c r="W129" s="33"/>
      <c r="X129" s="33"/>
      <c r="Y129" s="33"/>
      <c r="Z129" s="33"/>
      <c r="AA129" s="33"/>
      <c r="AB129" s="33"/>
      <c r="AC129" s="33"/>
      <c r="AD129" s="33"/>
      <c r="AE129" s="33"/>
      <c r="AT129" s="18" t="s">
        <v>160</v>
      </c>
      <c r="AU129" s="18" t="s">
        <v>82</v>
      </c>
    </row>
    <row r="130" spans="1:65" s="13" customFormat="1" ht="11.25">
      <c r="B130" s="170"/>
      <c r="D130" s="166" t="s">
        <v>162</v>
      </c>
      <c r="E130" s="171" t="s">
        <v>3</v>
      </c>
      <c r="F130" s="172" t="s">
        <v>2246</v>
      </c>
      <c r="H130" s="173">
        <v>31.9</v>
      </c>
      <c r="I130" s="174"/>
      <c r="L130" s="170"/>
      <c r="M130" s="175"/>
      <c r="N130" s="176"/>
      <c r="O130" s="176"/>
      <c r="P130" s="176"/>
      <c r="Q130" s="176"/>
      <c r="R130" s="176"/>
      <c r="S130" s="176"/>
      <c r="T130" s="177"/>
      <c r="AT130" s="171" t="s">
        <v>162</v>
      </c>
      <c r="AU130" s="171" t="s">
        <v>82</v>
      </c>
      <c r="AV130" s="13" t="s">
        <v>82</v>
      </c>
      <c r="AW130" s="13" t="s">
        <v>34</v>
      </c>
      <c r="AX130" s="13" t="s">
        <v>80</v>
      </c>
      <c r="AY130" s="171" t="s">
        <v>150</v>
      </c>
    </row>
    <row r="131" spans="1:65" s="2" customFormat="1" ht="24" customHeight="1">
      <c r="A131" s="33"/>
      <c r="B131" s="152"/>
      <c r="C131" s="153" t="s">
        <v>313</v>
      </c>
      <c r="D131" s="153" t="s">
        <v>153</v>
      </c>
      <c r="E131" s="154" t="s">
        <v>2247</v>
      </c>
      <c r="F131" s="155" t="s">
        <v>2248</v>
      </c>
      <c r="G131" s="156" t="s">
        <v>216</v>
      </c>
      <c r="H131" s="157">
        <v>12.5</v>
      </c>
      <c r="I131" s="158"/>
      <c r="J131" s="159">
        <f>ROUND(I131*H131,2)</f>
        <v>0</v>
      </c>
      <c r="K131" s="155" t="s">
        <v>157</v>
      </c>
      <c r="L131" s="34"/>
      <c r="M131" s="160" t="s">
        <v>3</v>
      </c>
      <c r="N131" s="161" t="s">
        <v>43</v>
      </c>
      <c r="O131" s="54"/>
      <c r="P131" s="162">
        <f>O131*H131</f>
        <v>0</v>
      </c>
      <c r="Q131" s="162">
        <v>1.92E-3</v>
      </c>
      <c r="R131" s="162">
        <f>Q131*H131</f>
        <v>2.4E-2</v>
      </c>
      <c r="S131" s="162">
        <v>0</v>
      </c>
      <c r="T131" s="163">
        <f>S131*H131</f>
        <v>0</v>
      </c>
      <c r="U131" s="33"/>
      <c r="V131" s="33"/>
      <c r="W131" s="33"/>
      <c r="X131" s="33"/>
      <c r="Y131" s="33"/>
      <c r="Z131" s="33"/>
      <c r="AA131" s="33"/>
      <c r="AB131" s="33"/>
      <c r="AC131" s="33"/>
      <c r="AD131" s="33"/>
      <c r="AE131" s="33"/>
      <c r="AR131" s="164" t="s">
        <v>302</v>
      </c>
      <c r="AT131" s="164" t="s">
        <v>153</v>
      </c>
      <c r="AU131" s="164" t="s">
        <v>82</v>
      </c>
      <c r="AY131" s="18" t="s">
        <v>150</v>
      </c>
      <c r="BE131" s="165">
        <f>IF(N131="základní",J131,0)</f>
        <v>0</v>
      </c>
      <c r="BF131" s="165">
        <f>IF(N131="snížená",J131,0)</f>
        <v>0</v>
      </c>
      <c r="BG131" s="165">
        <f>IF(N131="zákl. přenesená",J131,0)</f>
        <v>0</v>
      </c>
      <c r="BH131" s="165">
        <f>IF(N131="sníž. přenesená",J131,0)</f>
        <v>0</v>
      </c>
      <c r="BI131" s="165">
        <f>IF(N131="nulová",J131,0)</f>
        <v>0</v>
      </c>
      <c r="BJ131" s="18" t="s">
        <v>80</v>
      </c>
      <c r="BK131" s="165">
        <f>ROUND(I131*H131,2)</f>
        <v>0</v>
      </c>
      <c r="BL131" s="18" t="s">
        <v>302</v>
      </c>
      <c r="BM131" s="164" t="s">
        <v>2249</v>
      </c>
    </row>
    <row r="132" spans="1:65" s="2" customFormat="1" ht="58.5">
      <c r="A132" s="33"/>
      <c r="B132" s="34"/>
      <c r="C132" s="33"/>
      <c r="D132" s="166" t="s">
        <v>160</v>
      </c>
      <c r="E132" s="33"/>
      <c r="F132" s="167" t="s">
        <v>2245</v>
      </c>
      <c r="G132" s="33"/>
      <c r="H132" s="33"/>
      <c r="I132" s="92"/>
      <c r="J132" s="33"/>
      <c r="K132" s="33"/>
      <c r="L132" s="34"/>
      <c r="M132" s="168"/>
      <c r="N132" s="169"/>
      <c r="O132" s="54"/>
      <c r="P132" s="54"/>
      <c r="Q132" s="54"/>
      <c r="R132" s="54"/>
      <c r="S132" s="54"/>
      <c r="T132" s="55"/>
      <c r="U132" s="33"/>
      <c r="V132" s="33"/>
      <c r="W132" s="33"/>
      <c r="X132" s="33"/>
      <c r="Y132" s="33"/>
      <c r="Z132" s="33"/>
      <c r="AA132" s="33"/>
      <c r="AB132" s="33"/>
      <c r="AC132" s="33"/>
      <c r="AD132" s="33"/>
      <c r="AE132" s="33"/>
      <c r="AT132" s="18" t="s">
        <v>160</v>
      </c>
      <c r="AU132" s="18" t="s">
        <v>82</v>
      </c>
    </row>
    <row r="133" spans="1:65" s="2" customFormat="1" ht="24" customHeight="1">
      <c r="A133" s="33"/>
      <c r="B133" s="152"/>
      <c r="C133" s="153" t="s">
        <v>328</v>
      </c>
      <c r="D133" s="153" t="s">
        <v>153</v>
      </c>
      <c r="E133" s="154" t="s">
        <v>2250</v>
      </c>
      <c r="F133" s="155" t="s">
        <v>2251</v>
      </c>
      <c r="G133" s="156" t="s">
        <v>216</v>
      </c>
      <c r="H133" s="157">
        <v>7.5</v>
      </c>
      <c r="I133" s="158"/>
      <c r="J133" s="159">
        <f>ROUND(I133*H133,2)</f>
        <v>0</v>
      </c>
      <c r="K133" s="155" t="s">
        <v>157</v>
      </c>
      <c r="L133" s="34"/>
      <c r="M133" s="160" t="s">
        <v>3</v>
      </c>
      <c r="N133" s="161" t="s">
        <v>43</v>
      </c>
      <c r="O133" s="54"/>
      <c r="P133" s="162">
        <f>O133*H133</f>
        <v>0</v>
      </c>
      <c r="Q133" s="162">
        <v>3.0200000000000001E-3</v>
      </c>
      <c r="R133" s="162">
        <f>Q133*H133</f>
        <v>2.265E-2</v>
      </c>
      <c r="S133" s="162">
        <v>0</v>
      </c>
      <c r="T133" s="163">
        <f>S133*H133</f>
        <v>0</v>
      </c>
      <c r="U133" s="33"/>
      <c r="V133" s="33"/>
      <c r="W133" s="33"/>
      <c r="X133" s="33"/>
      <c r="Y133" s="33"/>
      <c r="Z133" s="33"/>
      <c r="AA133" s="33"/>
      <c r="AB133" s="33"/>
      <c r="AC133" s="33"/>
      <c r="AD133" s="33"/>
      <c r="AE133" s="33"/>
      <c r="AR133" s="164" t="s">
        <v>302</v>
      </c>
      <c r="AT133" s="164" t="s">
        <v>153</v>
      </c>
      <c r="AU133" s="164" t="s">
        <v>82</v>
      </c>
      <c r="AY133" s="18" t="s">
        <v>150</v>
      </c>
      <c r="BE133" s="165">
        <f>IF(N133="základní",J133,0)</f>
        <v>0</v>
      </c>
      <c r="BF133" s="165">
        <f>IF(N133="snížená",J133,0)</f>
        <v>0</v>
      </c>
      <c r="BG133" s="165">
        <f>IF(N133="zákl. přenesená",J133,0)</f>
        <v>0</v>
      </c>
      <c r="BH133" s="165">
        <f>IF(N133="sníž. přenesená",J133,0)</f>
        <v>0</v>
      </c>
      <c r="BI133" s="165">
        <f>IF(N133="nulová",J133,0)</f>
        <v>0</v>
      </c>
      <c r="BJ133" s="18" t="s">
        <v>80</v>
      </c>
      <c r="BK133" s="165">
        <f>ROUND(I133*H133,2)</f>
        <v>0</v>
      </c>
      <c r="BL133" s="18" t="s">
        <v>302</v>
      </c>
      <c r="BM133" s="164" t="s">
        <v>2252</v>
      </c>
    </row>
    <row r="134" spans="1:65" s="2" customFormat="1" ht="58.5">
      <c r="A134" s="33"/>
      <c r="B134" s="34"/>
      <c r="C134" s="33"/>
      <c r="D134" s="166" t="s">
        <v>160</v>
      </c>
      <c r="E134" s="33"/>
      <c r="F134" s="167" t="s">
        <v>2245</v>
      </c>
      <c r="G134" s="33"/>
      <c r="H134" s="33"/>
      <c r="I134" s="92"/>
      <c r="J134" s="33"/>
      <c r="K134" s="33"/>
      <c r="L134" s="34"/>
      <c r="M134" s="168"/>
      <c r="N134" s="169"/>
      <c r="O134" s="54"/>
      <c r="P134" s="54"/>
      <c r="Q134" s="54"/>
      <c r="R134" s="54"/>
      <c r="S134" s="54"/>
      <c r="T134" s="55"/>
      <c r="U134" s="33"/>
      <c r="V134" s="33"/>
      <c r="W134" s="33"/>
      <c r="X134" s="33"/>
      <c r="Y134" s="33"/>
      <c r="Z134" s="33"/>
      <c r="AA134" s="33"/>
      <c r="AB134" s="33"/>
      <c r="AC134" s="33"/>
      <c r="AD134" s="33"/>
      <c r="AE134" s="33"/>
      <c r="AT134" s="18" t="s">
        <v>160</v>
      </c>
      <c r="AU134" s="18" t="s">
        <v>82</v>
      </c>
    </row>
    <row r="135" spans="1:65" s="2" customFormat="1" ht="24" customHeight="1">
      <c r="A135" s="33"/>
      <c r="B135" s="152"/>
      <c r="C135" s="153" t="s">
        <v>345</v>
      </c>
      <c r="D135" s="153" t="s">
        <v>153</v>
      </c>
      <c r="E135" s="154" t="s">
        <v>2253</v>
      </c>
      <c r="F135" s="155" t="s">
        <v>2254</v>
      </c>
      <c r="G135" s="156" t="s">
        <v>216</v>
      </c>
      <c r="H135" s="157">
        <v>23.3</v>
      </c>
      <c r="I135" s="158"/>
      <c r="J135" s="159">
        <f>ROUND(I135*H135,2)</f>
        <v>0</v>
      </c>
      <c r="K135" s="155" t="s">
        <v>157</v>
      </c>
      <c r="L135" s="34"/>
      <c r="M135" s="160" t="s">
        <v>3</v>
      </c>
      <c r="N135" s="161" t="s">
        <v>43</v>
      </c>
      <c r="O135" s="54"/>
      <c r="P135" s="162">
        <f>O135*H135</f>
        <v>0</v>
      </c>
      <c r="Q135" s="162">
        <v>3.2000000000000003E-4</v>
      </c>
      <c r="R135" s="162">
        <f>Q135*H135</f>
        <v>7.4560000000000008E-3</v>
      </c>
      <c r="S135" s="162">
        <v>0</v>
      </c>
      <c r="T135" s="163">
        <f>S135*H135</f>
        <v>0</v>
      </c>
      <c r="U135" s="33"/>
      <c r="V135" s="33"/>
      <c r="W135" s="33"/>
      <c r="X135" s="33"/>
      <c r="Y135" s="33"/>
      <c r="Z135" s="33"/>
      <c r="AA135" s="33"/>
      <c r="AB135" s="33"/>
      <c r="AC135" s="33"/>
      <c r="AD135" s="33"/>
      <c r="AE135" s="33"/>
      <c r="AR135" s="164" t="s">
        <v>302</v>
      </c>
      <c r="AT135" s="164" t="s">
        <v>153</v>
      </c>
      <c r="AU135" s="164" t="s">
        <v>82</v>
      </c>
      <c r="AY135" s="18" t="s">
        <v>150</v>
      </c>
      <c r="BE135" s="165">
        <f>IF(N135="základní",J135,0)</f>
        <v>0</v>
      </c>
      <c r="BF135" s="165">
        <f>IF(N135="snížená",J135,0)</f>
        <v>0</v>
      </c>
      <c r="BG135" s="165">
        <f>IF(N135="zákl. přenesená",J135,0)</f>
        <v>0</v>
      </c>
      <c r="BH135" s="165">
        <f>IF(N135="sníž. přenesená",J135,0)</f>
        <v>0</v>
      </c>
      <c r="BI135" s="165">
        <f>IF(N135="nulová",J135,0)</f>
        <v>0</v>
      </c>
      <c r="BJ135" s="18" t="s">
        <v>80</v>
      </c>
      <c r="BK135" s="165">
        <f>ROUND(I135*H135,2)</f>
        <v>0</v>
      </c>
      <c r="BL135" s="18" t="s">
        <v>302</v>
      </c>
      <c r="BM135" s="164" t="s">
        <v>2255</v>
      </c>
    </row>
    <row r="136" spans="1:65" s="2" customFormat="1" ht="58.5">
      <c r="A136" s="33"/>
      <c r="B136" s="34"/>
      <c r="C136" s="33"/>
      <c r="D136" s="166" t="s">
        <v>160</v>
      </c>
      <c r="E136" s="33"/>
      <c r="F136" s="167" t="s">
        <v>2245</v>
      </c>
      <c r="G136" s="33"/>
      <c r="H136" s="33"/>
      <c r="I136" s="92"/>
      <c r="J136" s="33"/>
      <c r="K136" s="33"/>
      <c r="L136" s="34"/>
      <c r="M136" s="168"/>
      <c r="N136" s="169"/>
      <c r="O136" s="54"/>
      <c r="P136" s="54"/>
      <c r="Q136" s="54"/>
      <c r="R136" s="54"/>
      <c r="S136" s="54"/>
      <c r="T136" s="55"/>
      <c r="U136" s="33"/>
      <c r="V136" s="33"/>
      <c r="W136" s="33"/>
      <c r="X136" s="33"/>
      <c r="Y136" s="33"/>
      <c r="Z136" s="33"/>
      <c r="AA136" s="33"/>
      <c r="AB136" s="33"/>
      <c r="AC136" s="33"/>
      <c r="AD136" s="33"/>
      <c r="AE136" s="33"/>
      <c r="AT136" s="18" t="s">
        <v>160</v>
      </c>
      <c r="AU136" s="18" t="s">
        <v>82</v>
      </c>
    </row>
    <row r="137" spans="1:65" s="2" customFormat="1" ht="24" customHeight="1">
      <c r="A137" s="33"/>
      <c r="B137" s="152"/>
      <c r="C137" s="153" t="s">
        <v>8</v>
      </c>
      <c r="D137" s="153" t="s">
        <v>153</v>
      </c>
      <c r="E137" s="154" t="s">
        <v>2256</v>
      </c>
      <c r="F137" s="155" t="s">
        <v>2257</v>
      </c>
      <c r="G137" s="156" t="s">
        <v>216</v>
      </c>
      <c r="H137" s="157">
        <v>43.3</v>
      </c>
      <c r="I137" s="158"/>
      <c r="J137" s="159">
        <f>ROUND(I137*H137,2)</f>
        <v>0</v>
      </c>
      <c r="K137" s="155" t="s">
        <v>157</v>
      </c>
      <c r="L137" s="34"/>
      <c r="M137" s="160" t="s">
        <v>3</v>
      </c>
      <c r="N137" s="161" t="s">
        <v>43</v>
      </c>
      <c r="O137" s="54"/>
      <c r="P137" s="162">
        <f>O137*H137</f>
        <v>0</v>
      </c>
      <c r="Q137" s="162">
        <v>4.2999999999999999E-4</v>
      </c>
      <c r="R137" s="162">
        <f>Q137*H137</f>
        <v>1.8618999999999997E-2</v>
      </c>
      <c r="S137" s="162">
        <v>0</v>
      </c>
      <c r="T137" s="163">
        <f>S137*H137</f>
        <v>0</v>
      </c>
      <c r="U137" s="33"/>
      <c r="V137" s="33"/>
      <c r="W137" s="33"/>
      <c r="X137" s="33"/>
      <c r="Y137" s="33"/>
      <c r="Z137" s="33"/>
      <c r="AA137" s="33"/>
      <c r="AB137" s="33"/>
      <c r="AC137" s="33"/>
      <c r="AD137" s="33"/>
      <c r="AE137" s="33"/>
      <c r="AR137" s="164" t="s">
        <v>302</v>
      </c>
      <c r="AT137" s="164" t="s">
        <v>153</v>
      </c>
      <c r="AU137" s="164" t="s">
        <v>82</v>
      </c>
      <c r="AY137" s="18" t="s">
        <v>150</v>
      </c>
      <c r="BE137" s="165">
        <f>IF(N137="základní",J137,0)</f>
        <v>0</v>
      </c>
      <c r="BF137" s="165">
        <f>IF(N137="snížená",J137,0)</f>
        <v>0</v>
      </c>
      <c r="BG137" s="165">
        <f>IF(N137="zákl. přenesená",J137,0)</f>
        <v>0</v>
      </c>
      <c r="BH137" s="165">
        <f>IF(N137="sníž. přenesená",J137,0)</f>
        <v>0</v>
      </c>
      <c r="BI137" s="165">
        <f>IF(N137="nulová",J137,0)</f>
        <v>0</v>
      </c>
      <c r="BJ137" s="18" t="s">
        <v>80</v>
      </c>
      <c r="BK137" s="165">
        <f>ROUND(I137*H137,2)</f>
        <v>0</v>
      </c>
      <c r="BL137" s="18" t="s">
        <v>302</v>
      </c>
      <c r="BM137" s="164" t="s">
        <v>2258</v>
      </c>
    </row>
    <row r="138" spans="1:65" s="2" customFormat="1" ht="58.5">
      <c r="A138" s="33"/>
      <c r="B138" s="34"/>
      <c r="C138" s="33"/>
      <c r="D138" s="166" t="s">
        <v>160</v>
      </c>
      <c r="E138" s="33"/>
      <c r="F138" s="167" t="s">
        <v>2245</v>
      </c>
      <c r="G138" s="33"/>
      <c r="H138" s="33"/>
      <c r="I138" s="92"/>
      <c r="J138" s="33"/>
      <c r="K138" s="33"/>
      <c r="L138" s="34"/>
      <c r="M138" s="168"/>
      <c r="N138" s="169"/>
      <c r="O138" s="54"/>
      <c r="P138" s="54"/>
      <c r="Q138" s="54"/>
      <c r="R138" s="54"/>
      <c r="S138" s="54"/>
      <c r="T138" s="55"/>
      <c r="U138" s="33"/>
      <c r="V138" s="33"/>
      <c r="W138" s="33"/>
      <c r="X138" s="33"/>
      <c r="Y138" s="33"/>
      <c r="Z138" s="33"/>
      <c r="AA138" s="33"/>
      <c r="AB138" s="33"/>
      <c r="AC138" s="33"/>
      <c r="AD138" s="33"/>
      <c r="AE138" s="33"/>
      <c r="AT138" s="18" t="s">
        <v>160</v>
      </c>
      <c r="AU138" s="18" t="s">
        <v>82</v>
      </c>
    </row>
    <row r="139" spans="1:65" s="13" customFormat="1" ht="11.25">
      <c r="B139" s="170"/>
      <c r="D139" s="166" t="s">
        <v>162</v>
      </c>
      <c r="E139" s="171" t="s">
        <v>3</v>
      </c>
      <c r="F139" s="172" t="s">
        <v>2259</v>
      </c>
      <c r="H139" s="173">
        <v>43.3</v>
      </c>
      <c r="I139" s="174"/>
      <c r="L139" s="170"/>
      <c r="M139" s="175"/>
      <c r="N139" s="176"/>
      <c r="O139" s="176"/>
      <c r="P139" s="176"/>
      <c r="Q139" s="176"/>
      <c r="R139" s="176"/>
      <c r="S139" s="176"/>
      <c r="T139" s="177"/>
      <c r="AT139" s="171" t="s">
        <v>162</v>
      </c>
      <c r="AU139" s="171" t="s">
        <v>82</v>
      </c>
      <c r="AV139" s="13" t="s">
        <v>82</v>
      </c>
      <c r="AW139" s="13" t="s">
        <v>34</v>
      </c>
      <c r="AX139" s="13" t="s">
        <v>80</v>
      </c>
      <c r="AY139" s="171" t="s">
        <v>150</v>
      </c>
    </row>
    <row r="140" spans="1:65" s="2" customFormat="1" ht="24" customHeight="1">
      <c r="A140" s="33"/>
      <c r="B140" s="152"/>
      <c r="C140" s="153" t="s">
        <v>354</v>
      </c>
      <c r="D140" s="153" t="s">
        <v>153</v>
      </c>
      <c r="E140" s="154" t="s">
        <v>2260</v>
      </c>
      <c r="F140" s="155" t="s">
        <v>2261</v>
      </c>
      <c r="G140" s="156" t="s">
        <v>216</v>
      </c>
      <c r="H140" s="157">
        <v>33.1</v>
      </c>
      <c r="I140" s="158"/>
      <c r="J140" s="159">
        <f>ROUND(I140*H140,2)</f>
        <v>0</v>
      </c>
      <c r="K140" s="155" t="s">
        <v>157</v>
      </c>
      <c r="L140" s="34"/>
      <c r="M140" s="160" t="s">
        <v>3</v>
      </c>
      <c r="N140" s="161" t="s">
        <v>43</v>
      </c>
      <c r="O140" s="54"/>
      <c r="P140" s="162">
        <f>O140*H140</f>
        <v>0</v>
      </c>
      <c r="Q140" s="162">
        <v>8.9999999999999998E-4</v>
      </c>
      <c r="R140" s="162">
        <f>Q140*H140</f>
        <v>2.9790000000000001E-2</v>
      </c>
      <c r="S140" s="162">
        <v>0</v>
      </c>
      <c r="T140" s="163">
        <f>S140*H140</f>
        <v>0</v>
      </c>
      <c r="U140" s="33"/>
      <c r="V140" s="33"/>
      <c r="W140" s="33"/>
      <c r="X140" s="33"/>
      <c r="Y140" s="33"/>
      <c r="Z140" s="33"/>
      <c r="AA140" s="33"/>
      <c r="AB140" s="33"/>
      <c r="AC140" s="33"/>
      <c r="AD140" s="33"/>
      <c r="AE140" s="33"/>
      <c r="AR140" s="164" t="s">
        <v>302</v>
      </c>
      <c r="AT140" s="164" t="s">
        <v>153</v>
      </c>
      <c r="AU140" s="164" t="s">
        <v>82</v>
      </c>
      <c r="AY140" s="18" t="s">
        <v>150</v>
      </c>
      <c r="BE140" s="165">
        <f>IF(N140="základní",J140,0)</f>
        <v>0</v>
      </c>
      <c r="BF140" s="165">
        <f>IF(N140="snížená",J140,0)</f>
        <v>0</v>
      </c>
      <c r="BG140" s="165">
        <f>IF(N140="zákl. přenesená",J140,0)</f>
        <v>0</v>
      </c>
      <c r="BH140" s="165">
        <f>IF(N140="sníž. přenesená",J140,0)</f>
        <v>0</v>
      </c>
      <c r="BI140" s="165">
        <f>IF(N140="nulová",J140,0)</f>
        <v>0</v>
      </c>
      <c r="BJ140" s="18" t="s">
        <v>80</v>
      </c>
      <c r="BK140" s="165">
        <f>ROUND(I140*H140,2)</f>
        <v>0</v>
      </c>
      <c r="BL140" s="18" t="s">
        <v>302</v>
      </c>
      <c r="BM140" s="164" t="s">
        <v>2262</v>
      </c>
    </row>
    <row r="141" spans="1:65" s="2" customFormat="1" ht="58.5">
      <c r="A141" s="33"/>
      <c r="B141" s="34"/>
      <c r="C141" s="33"/>
      <c r="D141" s="166" t="s">
        <v>160</v>
      </c>
      <c r="E141" s="33"/>
      <c r="F141" s="167" t="s">
        <v>2245</v>
      </c>
      <c r="G141" s="33"/>
      <c r="H141" s="33"/>
      <c r="I141" s="92"/>
      <c r="J141" s="33"/>
      <c r="K141" s="33"/>
      <c r="L141" s="34"/>
      <c r="M141" s="168"/>
      <c r="N141" s="169"/>
      <c r="O141" s="54"/>
      <c r="P141" s="54"/>
      <c r="Q141" s="54"/>
      <c r="R141" s="54"/>
      <c r="S141" s="54"/>
      <c r="T141" s="55"/>
      <c r="U141" s="33"/>
      <c r="V141" s="33"/>
      <c r="W141" s="33"/>
      <c r="X141" s="33"/>
      <c r="Y141" s="33"/>
      <c r="Z141" s="33"/>
      <c r="AA141" s="33"/>
      <c r="AB141" s="33"/>
      <c r="AC141" s="33"/>
      <c r="AD141" s="33"/>
      <c r="AE141" s="33"/>
      <c r="AT141" s="18" t="s">
        <v>160</v>
      </c>
      <c r="AU141" s="18" t="s">
        <v>82</v>
      </c>
    </row>
    <row r="142" spans="1:65" s="2" customFormat="1" ht="24" customHeight="1">
      <c r="A142" s="33"/>
      <c r="B142" s="152"/>
      <c r="C142" s="153" t="s">
        <v>360</v>
      </c>
      <c r="D142" s="153" t="s">
        <v>153</v>
      </c>
      <c r="E142" s="154" t="s">
        <v>2263</v>
      </c>
      <c r="F142" s="155" t="s">
        <v>2264</v>
      </c>
      <c r="G142" s="156" t="s">
        <v>216</v>
      </c>
      <c r="H142" s="157">
        <v>21.4</v>
      </c>
      <c r="I142" s="158"/>
      <c r="J142" s="159">
        <f>ROUND(I142*H142,2)</f>
        <v>0</v>
      </c>
      <c r="K142" s="155" t="s">
        <v>157</v>
      </c>
      <c r="L142" s="34"/>
      <c r="M142" s="160" t="s">
        <v>3</v>
      </c>
      <c r="N142" s="161" t="s">
        <v>43</v>
      </c>
      <c r="O142" s="54"/>
      <c r="P142" s="162">
        <f>O142*H142</f>
        <v>0</v>
      </c>
      <c r="Q142" s="162">
        <v>1.73E-3</v>
      </c>
      <c r="R142" s="162">
        <f>Q142*H142</f>
        <v>3.7021999999999999E-2</v>
      </c>
      <c r="S142" s="162">
        <v>0</v>
      </c>
      <c r="T142" s="163">
        <f>S142*H142</f>
        <v>0</v>
      </c>
      <c r="U142" s="33"/>
      <c r="V142" s="33"/>
      <c r="W142" s="33"/>
      <c r="X142" s="33"/>
      <c r="Y142" s="33"/>
      <c r="Z142" s="33"/>
      <c r="AA142" s="33"/>
      <c r="AB142" s="33"/>
      <c r="AC142" s="33"/>
      <c r="AD142" s="33"/>
      <c r="AE142" s="33"/>
      <c r="AR142" s="164" t="s">
        <v>302</v>
      </c>
      <c r="AT142" s="164" t="s">
        <v>153</v>
      </c>
      <c r="AU142" s="164" t="s">
        <v>82</v>
      </c>
      <c r="AY142" s="18" t="s">
        <v>150</v>
      </c>
      <c r="BE142" s="165">
        <f>IF(N142="základní",J142,0)</f>
        <v>0</v>
      </c>
      <c r="BF142" s="165">
        <f>IF(N142="snížená",J142,0)</f>
        <v>0</v>
      </c>
      <c r="BG142" s="165">
        <f>IF(N142="zákl. přenesená",J142,0)</f>
        <v>0</v>
      </c>
      <c r="BH142" s="165">
        <f>IF(N142="sníž. přenesená",J142,0)</f>
        <v>0</v>
      </c>
      <c r="BI142" s="165">
        <f>IF(N142="nulová",J142,0)</f>
        <v>0</v>
      </c>
      <c r="BJ142" s="18" t="s">
        <v>80</v>
      </c>
      <c r="BK142" s="165">
        <f>ROUND(I142*H142,2)</f>
        <v>0</v>
      </c>
      <c r="BL142" s="18" t="s">
        <v>302</v>
      </c>
      <c r="BM142" s="164" t="s">
        <v>2265</v>
      </c>
    </row>
    <row r="143" spans="1:65" s="2" customFormat="1" ht="58.5">
      <c r="A143" s="33"/>
      <c r="B143" s="34"/>
      <c r="C143" s="33"/>
      <c r="D143" s="166" t="s">
        <v>160</v>
      </c>
      <c r="E143" s="33"/>
      <c r="F143" s="167" t="s">
        <v>2245</v>
      </c>
      <c r="G143" s="33"/>
      <c r="H143" s="33"/>
      <c r="I143" s="92"/>
      <c r="J143" s="33"/>
      <c r="K143" s="33"/>
      <c r="L143" s="34"/>
      <c r="M143" s="168"/>
      <c r="N143" s="169"/>
      <c r="O143" s="54"/>
      <c r="P143" s="54"/>
      <c r="Q143" s="54"/>
      <c r="R143" s="54"/>
      <c r="S143" s="54"/>
      <c r="T143" s="55"/>
      <c r="U143" s="33"/>
      <c r="V143" s="33"/>
      <c r="W143" s="33"/>
      <c r="X143" s="33"/>
      <c r="Y143" s="33"/>
      <c r="Z143" s="33"/>
      <c r="AA143" s="33"/>
      <c r="AB143" s="33"/>
      <c r="AC143" s="33"/>
      <c r="AD143" s="33"/>
      <c r="AE143" s="33"/>
      <c r="AT143" s="18" t="s">
        <v>160</v>
      </c>
      <c r="AU143" s="18" t="s">
        <v>82</v>
      </c>
    </row>
    <row r="144" spans="1:65" s="2" customFormat="1" ht="24" customHeight="1">
      <c r="A144" s="33"/>
      <c r="B144" s="152"/>
      <c r="C144" s="153" t="s">
        <v>365</v>
      </c>
      <c r="D144" s="153" t="s">
        <v>153</v>
      </c>
      <c r="E144" s="154" t="s">
        <v>2266</v>
      </c>
      <c r="F144" s="155" t="s">
        <v>2267</v>
      </c>
      <c r="G144" s="156" t="s">
        <v>216</v>
      </c>
      <c r="H144" s="157">
        <v>4.2</v>
      </c>
      <c r="I144" s="158"/>
      <c r="J144" s="159">
        <f>ROUND(I144*H144,2)</f>
        <v>0</v>
      </c>
      <c r="K144" s="155" t="s">
        <v>157</v>
      </c>
      <c r="L144" s="34"/>
      <c r="M144" s="160" t="s">
        <v>3</v>
      </c>
      <c r="N144" s="161" t="s">
        <v>43</v>
      </c>
      <c r="O144" s="54"/>
      <c r="P144" s="162">
        <f>O144*H144</f>
        <v>0</v>
      </c>
      <c r="Q144" s="162">
        <v>2.2200000000000002E-3</v>
      </c>
      <c r="R144" s="162">
        <f>Q144*H144</f>
        <v>9.3240000000000007E-3</v>
      </c>
      <c r="S144" s="162">
        <v>0</v>
      </c>
      <c r="T144" s="163">
        <f>S144*H144</f>
        <v>0</v>
      </c>
      <c r="U144" s="33"/>
      <c r="V144" s="33"/>
      <c r="W144" s="33"/>
      <c r="X144" s="33"/>
      <c r="Y144" s="33"/>
      <c r="Z144" s="33"/>
      <c r="AA144" s="33"/>
      <c r="AB144" s="33"/>
      <c r="AC144" s="33"/>
      <c r="AD144" s="33"/>
      <c r="AE144" s="33"/>
      <c r="AR144" s="164" t="s">
        <v>302</v>
      </c>
      <c r="AT144" s="164" t="s">
        <v>153</v>
      </c>
      <c r="AU144" s="164" t="s">
        <v>82</v>
      </c>
      <c r="AY144" s="18" t="s">
        <v>150</v>
      </c>
      <c r="BE144" s="165">
        <f>IF(N144="základní",J144,0)</f>
        <v>0</v>
      </c>
      <c r="BF144" s="165">
        <f>IF(N144="snížená",J144,0)</f>
        <v>0</v>
      </c>
      <c r="BG144" s="165">
        <f>IF(N144="zákl. přenesená",J144,0)</f>
        <v>0</v>
      </c>
      <c r="BH144" s="165">
        <f>IF(N144="sníž. přenesená",J144,0)</f>
        <v>0</v>
      </c>
      <c r="BI144" s="165">
        <f>IF(N144="nulová",J144,0)</f>
        <v>0</v>
      </c>
      <c r="BJ144" s="18" t="s">
        <v>80</v>
      </c>
      <c r="BK144" s="165">
        <f>ROUND(I144*H144,2)</f>
        <v>0</v>
      </c>
      <c r="BL144" s="18" t="s">
        <v>302</v>
      </c>
      <c r="BM144" s="164" t="s">
        <v>2268</v>
      </c>
    </row>
    <row r="145" spans="1:65" s="2" customFormat="1" ht="58.5">
      <c r="A145" s="33"/>
      <c r="B145" s="34"/>
      <c r="C145" s="33"/>
      <c r="D145" s="166" t="s">
        <v>160</v>
      </c>
      <c r="E145" s="33"/>
      <c r="F145" s="167" t="s">
        <v>2245</v>
      </c>
      <c r="G145" s="33"/>
      <c r="H145" s="33"/>
      <c r="I145" s="92"/>
      <c r="J145" s="33"/>
      <c r="K145" s="33"/>
      <c r="L145" s="34"/>
      <c r="M145" s="168"/>
      <c r="N145" s="169"/>
      <c r="O145" s="54"/>
      <c r="P145" s="54"/>
      <c r="Q145" s="54"/>
      <c r="R145" s="54"/>
      <c r="S145" s="54"/>
      <c r="T145" s="55"/>
      <c r="U145" s="33"/>
      <c r="V145" s="33"/>
      <c r="W145" s="33"/>
      <c r="X145" s="33"/>
      <c r="Y145" s="33"/>
      <c r="Z145" s="33"/>
      <c r="AA145" s="33"/>
      <c r="AB145" s="33"/>
      <c r="AC145" s="33"/>
      <c r="AD145" s="33"/>
      <c r="AE145" s="33"/>
      <c r="AT145" s="18" t="s">
        <v>160</v>
      </c>
      <c r="AU145" s="18" t="s">
        <v>82</v>
      </c>
    </row>
    <row r="146" spans="1:65" s="2" customFormat="1" ht="24" customHeight="1">
      <c r="A146" s="33"/>
      <c r="B146" s="152"/>
      <c r="C146" s="178" t="s">
        <v>371</v>
      </c>
      <c r="D146" s="178" t="s">
        <v>170</v>
      </c>
      <c r="E146" s="179" t="s">
        <v>2269</v>
      </c>
      <c r="F146" s="180" t="s">
        <v>2270</v>
      </c>
      <c r="G146" s="181" t="s">
        <v>433</v>
      </c>
      <c r="H146" s="182">
        <v>11</v>
      </c>
      <c r="I146" s="183"/>
      <c r="J146" s="184">
        <f>ROUND(I146*H146,2)</f>
        <v>0</v>
      </c>
      <c r="K146" s="180" t="s">
        <v>157</v>
      </c>
      <c r="L146" s="185"/>
      <c r="M146" s="186" t="s">
        <v>3</v>
      </c>
      <c r="N146" s="187" t="s">
        <v>43</v>
      </c>
      <c r="O146" s="54"/>
      <c r="P146" s="162">
        <f>O146*H146</f>
        <v>0</v>
      </c>
      <c r="Q146" s="162">
        <v>2.4000000000000001E-4</v>
      </c>
      <c r="R146" s="162">
        <f>Q146*H146</f>
        <v>2.64E-3</v>
      </c>
      <c r="S146" s="162">
        <v>0</v>
      </c>
      <c r="T146" s="163">
        <f>S146*H146</f>
        <v>0</v>
      </c>
      <c r="U146" s="33"/>
      <c r="V146" s="33"/>
      <c r="W146" s="33"/>
      <c r="X146" s="33"/>
      <c r="Y146" s="33"/>
      <c r="Z146" s="33"/>
      <c r="AA146" s="33"/>
      <c r="AB146" s="33"/>
      <c r="AC146" s="33"/>
      <c r="AD146" s="33"/>
      <c r="AE146" s="33"/>
      <c r="AR146" s="164" t="s">
        <v>409</v>
      </c>
      <c r="AT146" s="164" t="s">
        <v>170</v>
      </c>
      <c r="AU146" s="164" t="s">
        <v>82</v>
      </c>
      <c r="AY146" s="18" t="s">
        <v>150</v>
      </c>
      <c r="BE146" s="165">
        <f>IF(N146="základní",J146,0)</f>
        <v>0</v>
      </c>
      <c r="BF146" s="165">
        <f>IF(N146="snížená",J146,0)</f>
        <v>0</v>
      </c>
      <c r="BG146" s="165">
        <f>IF(N146="zákl. přenesená",J146,0)</f>
        <v>0</v>
      </c>
      <c r="BH146" s="165">
        <f>IF(N146="sníž. přenesená",J146,0)</f>
        <v>0</v>
      </c>
      <c r="BI146" s="165">
        <f>IF(N146="nulová",J146,0)</f>
        <v>0</v>
      </c>
      <c r="BJ146" s="18" t="s">
        <v>80</v>
      </c>
      <c r="BK146" s="165">
        <f>ROUND(I146*H146,2)</f>
        <v>0</v>
      </c>
      <c r="BL146" s="18" t="s">
        <v>302</v>
      </c>
      <c r="BM146" s="164" t="s">
        <v>2271</v>
      </c>
    </row>
    <row r="147" spans="1:65" s="2" customFormat="1" ht="24" customHeight="1">
      <c r="A147" s="33"/>
      <c r="B147" s="152"/>
      <c r="C147" s="178" t="s">
        <v>377</v>
      </c>
      <c r="D147" s="178" t="s">
        <v>170</v>
      </c>
      <c r="E147" s="179" t="s">
        <v>2272</v>
      </c>
      <c r="F147" s="180" t="s">
        <v>2273</v>
      </c>
      <c r="G147" s="181" t="s">
        <v>433</v>
      </c>
      <c r="H147" s="182">
        <v>6</v>
      </c>
      <c r="I147" s="183"/>
      <c r="J147" s="184">
        <f>ROUND(I147*H147,2)</f>
        <v>0</v>
      </c>
      <c r="K147" s="180" t="s">
        <v>157</v>
      </c>
      <c r="L147" s="185"/>
      <c r="M147" s="186" t="s">
        <v>3</v>
      </c>
      <c r="N147" s="187" t="s">
        <v>43</v>
      </c>
      <c r="O147" s="54"/>
      <c r="P147" s="162">
        <f>O147*H147</f>
        <v>0</v>
      </c>
      <c r="Q147" s="162">
        <v>4.4999999999999999E-4</v>
      </c>
      <c r="R147" s="162">
        <f>Q147*H147</f>
        <v>2.7000000000000001E-3</v>
      </c>
      <c r="S147" s="162">
        <v>0</v>
      </c>
      <c r="T147" s="163">
        <f>S147*H147</f>
        <v>0</v>
      </c>
      <c r="U147" s="33"/>
      <c r="V147" s="33"/>
      <c r="W147" s="33"/>
      <c r="X147" s="33"/>
      <c r="Y147" s="33"/>
      <c r="Z147" s="33"/>
      <c r="AA147" s="33"/>
      <c r="AB147" s="33"/>
      <c r="AC147" s="33"/>
      <c r="AD147" s="33"/>
      <c r="AE147" s="33"/>
      <c r="AR147" s="164" t="s">
        <v>409</v>
      </c>
      <c r="AT147" s="164" t="s">
        <v>170</v>
      </c>
      <c r="AU147" s="164" t="s">
        <v>82</v>
      </c>
      <c r="AY147" s="18" t="s">
        <v>150</v>
      </c>
      <c r="BE147" s="165">
        <f>IF(N147="základní",J147,0)</f>
        <v>0</v>
      </c>
      <c r="BF147" s="165">
        <f>IF(N147="snížená",J147,0)</f>
        <v>0</v>
      </c>
      <c r="BG147" s="165">
        <f>IF(N147="zákl. přenesená",J147,0)</f>
        <v>0</v>
      </c>
      <c r="BH147" s="165">
        <f>IF(N147="sníž. přenesená",J147,0)</f>
        <v>0</v>
      </c>
      <c r="BI147" s="165">
        <f>IF(N147="nulová",J147,0)</f>
        <v>0</v>
      </c>
      <c r="BJ147" s="18" t="s">
        <v>80</v>
      </c>
      <c r="BK147" s="165">
        <f>ROUND(I147*H147,2)</f>
        <v>0</v>
      </c>
      <c r="BL147" s="18" t="s">
        <v>302</v>
      </c>
      <c r="BM147" s="164" t="s">
        <v>2274</v>
      </c>
    </row>
    <row r="148" spans="1:65" s="2" customFormat="1" ht="24" customHeight="1">
      <c r="A148" s="33"/>
      <c r="B148" s="152"/>
      <c r="C148" s="178" t="s">
        <v>384</v>
      </c>
      <c r="D148" s="178" t="s">
        <v>170</v>
      </c>
      <c r="E148" s="179" t="s">
        <v>2275</v>
      </c>
      <c r="F148" s="180" t="s">
        <v>2276</v>
      </c>
      <c r="G148" s="181" t="s">
        <v>433</v>
      </c>
      <c r="H148" s="182">
        <v>1</v>
      </c>
      <c r="I148" s="183"/>
      <c r="J148" s="184">
        <f>ROUND(I148*H148,2)</f>
        <v>0</v>
      </c>
      <c r="K148" s="180" t="s">
        <v>157</v>
      </c>
      <c r="L148" s="185"/>
      <c r="M148" s="186" t="s">
        <v>3</v>
      </c>
      <c r="N148" s="187" t="s">
        <v>43</v>
      </c>
      <c r="O148" s="54"/>
      <c r="P148" s="162">
        <f>O148*H148</f>
        <v>0</v>
      </c>
      <c r="Q148" s="162">
        <v>5.5999999999999995E-4</v>
      </c>
      <c r="R148" s="162">
        <f>Q148*H148</f>
        <v>5.5999999999999995E-4</v>
      </c>
      <c r="S148" s="162">
        <v>0</v>
      </c>
      <c r="T148" s="163">
        <f>S148*H148</f>
        <v>0</v>
      </c>
      <c r="U148" s="33"/>
      <c r="V148" s="33"/>
      <c r="W148" s="33"/>
      <c r="X148" s="33"/>
      <c r="Y148" s="33"/>
      <c r="Z148" s="33"/>
      <c r="AA148" s="33"/>
      <c r="AB148" s="33"/>
      <c r="AC148" s="33"/>
      <c r="AD148" s="33"/>
      <c r="AE148" s="33"/>
      <c r="AR148" s="164" t="s">
        <v>409</v>
      </c>
      <c r="AT148" s="164" t="s">
        <v>170</v>
      </c>
      <c r="AU148" s="164" t="s">
        <v>82</v>
      </c>
      <c r="AY148" s="18" t="s">
        <v>150</v>
      </c>
      <c r="BE148" s="165">
        <f>IF(N148="základní",J148,0)</f>
        <v>0</v>
      </c>
      <c r="BF148" s="165">
        <f>IF(N148="snížená",J148,0)</f>
        <v>0</v>
      </c>
      <c r="BG148" s="165">
        <f>IF(N148="zákl. přenesená",J148,0)</f>
        <v>0</v>
      </c>
      <c r="BH148" s="165">
        <f>IF(N148="sníž. přenesená",J148,0)</f>
        <v>0</v>
      </c>
      <c r="BI148" s="165">
        <f>IF(N148="nulová",J148,0)</f>
        <v>0</v>
      </c>
      <c r="BJ148" s="18" t="s">
        <v>80</v>
      </c>
      <c r="BK148" s="165">
        <f>ROUND(I148*H148,2)</f>
        <v>0</v>
      </c>
      <c r="BL148" s="18" t="s">
        <v>302</v>
      </c>
      <c r="BM148" s="164" t="s">
        <v>2277</v>
      </c>
    </row>
    <row r="149" spans="1:65" s="2" customFormat="1" ht="24" customHeight="1">
      <c r="A149" s="33"/>
      <c r="B149" s="152"/>
      <c r="C149" s="153" t="s">
        <v>390</v>
      </c>
      <c r="D149" s="153" t="s">
        <v>153</v>
      </c>
      <c r="E149" s="154" t="s">
        <v>2278</v>
      </c>
      <c r="F149" s="155" t="s">
        <v>2279</v>
      </c>
      <c r="G149" s="156" t="s">
        <v>216</v>
      </c>
      <c r="H149" s="157">
        <v>3.8</v>
      </c>
      <c r="I149" s="158"/>
      <c r="J149" s="159">
        <f>ROUND(I149*H149,2)</f>
        <v>0</v>
      </c>
      <c r="K149" s="155" t="s">
        <v>157</v>
      </c>
      <c r="L149" s="34"/>
      <c r="M149" s="160" t="s">
        <v>3</v>
      </c>
      <c r="N149" s="161" t="s">
        <v>43</v>
      </c>
      <c r="O149" s="54"/>
      <c r="P149" s="162">
        <f>O149*H149</f>
        <v>0</v>
      </c>
      <c r="Q149" s="162">
        <v>1.72E-3</v>
      </c>
      <c r="R149" s="162">
        <f>Q149*H149</f>
        <v>6.5359999999999993E-3</v>
      </c>
      <c r="S149" s="162">
        <v>0</v>
      </c>
      <c r="T149" s="163">
        <f>S149*H149</f>
        <v>0</v>
      </c>
      <c r="U149" s="33"/>
      <c r="V149" s="33"/>
      <c r="W149" s="33"/>
      <c r="X149" s="33"/>
      <c r="Y149" s="33"/>
      <c r="Z149" s="33"/>
      <c r="AA149" s="33"/>
      <c r="AB149" s="33"/>
      <c r="AC149" s="33"/>
      <c r="AD149" s="33"/>
      <c r="AE149" s="33"/>
      <c r="AR149" s="164" t="s">
        <v>302</v>
      </c>
      <c r="AT149" s="164" t="s">
        <v>153</v>
      </c>
      <c r="AU149" s="164" t="s">
        <v>82</v>
      </c>
      <c r="AY149" s="18" t="s">
        <v>150</v>
      </c>
      <c r="BE149" s="165">
        <f>IF(N149="základní",J149,0)</f>
        <v>0</v>
      </c>
      <c r="BF149" s="165">
        <f>IF(N149="snížená",J149,0)</f>
        <v>0</v>
      </c>
      <c r="BG149" s="165">
        <f>IF(N149="zákl. přenesená",J149,0)</f>
        <v>0</v>
      </c>
      <c r="BH149" s="165">
        <f>IF(N149="sníž. přenesená",J149,0)</f>
        <v>0</v>
      </c>
      <c r="BI149" s="165">
        <f>IF(N149="nulová",J149,0)</f>
        <v>0</v>
      </c>
      <c r="BJ149" s="18" t="s">
        <v>80</v>
      </c>
      <c r="BK149" s="165">
        <f>ROUND(I149*H149,2)</f>
        <v>0</v>
      </c>
      <c r="BL149" s="18" t="s">
        <v>302</v>
      </c>
      <c r="BM149" s="164" t="s">
        <v>2280</v>
      </c>
    </row>
    <row r="150" spans="1:65" s="2" customFormat="1" ht="58.5">
      <c r="A150" s="33"/>
      <c r="B150" s="34"/>
      <c r="C150" s="33"/>
      <c r="D150" s="166" t="s">
        <v>160</v>
      </c>
      <c r="E150" s="33"/>
      <c r="F150" s="167" t="s">
        <v>2245</v>
      </c>
      <c r="G150" s="33"/>
      <c r="H150" s="33"/>
      <c r="I150" s="92"/>
      <c r="J150" s="33"/>
      <c r="K150" s="33"/>
      <c r="L150" s="34"/>
      <c r="M150" s="168"/>
      <c r="N150" s="169"/>
      <c r="O150" s="54"/>
      <c r="P150" s="54"/>
      <c r="Q150" s="54"/>
      <c r="R150" s="54"/>
      <c r="S150" s="54"/>
      <c r="T150" s="55"/>
      <c r="U150" s="33"/>
      <c r="V150" s="33"/>
      <c r="W150" s="33"/>
      <c r="X150" s="33"/>
      <c r="Y150" s="33"/>
      <c r="Z150" s="33"/>
      <c r="AA150" s="33"/>
      <c r="AB150" s="33"/>
      <c r="AC150" s="33"/>
      <c r="AD150" s="33"/>
      <c r="AE150" s="33"/>
      <c r="AT150" s="18" t="s">
        <v>160</v>
      </c>
      <c r="AU150" s="18" t="s">
        <v>82</v>
      </c>
    </row>
    <row r="151" spans="1:65" s="2" customFormat="1" ht="24" customHeight="1">
      <c r="A151" s="33"/>
      <c r="B151" s="152"/>
      <c r="C151" s="153" t="s">
        <v>395</v>
      </c>
      <c r="D151" s="153" t="s">
        <v>153</v>
      </c>
      <c r="E151" s="154" t="s">
        <v>2281</v>
      </c>
      <c r="F151" s="155" t="s">
        <v>2282</v>
      </c>
      <c r="G151" s="156" t="s">
        <v>433</v>
      </c>
      <c r="H151" s="157">
        <v>16</v>
      </c>
      <c r="I151" s="158"/>
      <c r="J151" s="159">
        <f>ROUND(I151*H151,2)</f>
        <v>0</v>
      </c>
      <c r="K151" s="155" t="s">
        <v>157</v>
      </c>
      <c r="L151" s="34"/>
      <c r="M151" s="160" t="s">
        <v>3</v>
      </c>
      <c r="N151" s="161" t="s">
        <v>43</v>
      </c>
      <c r="O151" s="54"/>
      <c r="P151" s="162">
        <f>O151*H151</f>
        <v>0</v>
      </c>
      <c r="Q151" s="162">
        <v>0</v>
      </c>
      <c r="R151" s="162">
        <f>Q151*H151</f>
        <v>0</v>
      </c>
      <c r="S151" s="162">
        <v>0</v>
      </c>
      <c r="T151" s="163">
        <f>S151*H151</f>
        <v>0</v>
      </c>
      <c r="U151" s="33"/>
      <c r="V151" s="33"/>
      <c r="W151" s="33"/>
      <c r="X151" s="33"/>
      <c r="Y151" s="33"/>
      <c r="Z151" s="33"/>
      <c r="AA151" s="33"/>
      <c r="AB151" s="33"/>
      <c r="AC151" s="33"/>
      <c r="AD151" s="33"/>
      <c r="AE151" s="33"/>
      <c r="AR151" s="164" t="s">
        <v>302</v>
      </c>
      <c r="AT151" s="164" t="s">
        <v>153</v>
      </c>
      <c r="AU151" s="164" t="s">
        <v>82</v>
      </c>
      <c r="AY151" s="18" t="s">
        <v>150</v>
      </c>
      <c r="BE151" s="165">
        <f>IF(N151="základní",J151,0)</f>
        <v>0</v>
      </c>
      <c r="BF151" s="165">
        <f>IF(N151="snížená",J151,0)</f>
        <v>0</v>
      </c>
      <c r="BG151" s="165">
        <f>IF(N151="zákl. přenesená",J151,0)</f>
        <v>0</v>
      </c>
      <c r="BH151" s="165">
        <f>IF(N151="sníž. přenesená",J151,0)</f>
        <v>0</v>
      </c>
      <c r="BI151" s="165">
        <f>IF(N151="nulová",J151,0)</f>
        <v>0</v>
      </c>
      <c r="BJ151" s="18" t="s">
        <v>80</v>
      </c>
      <c r="BK151" s="165">
        <f>ROUND(I151*H151,2)</f>
        <v>0</v>
      </c>
      <c r="BL151" s="18" t="s">
        <v>302</v>
      </c>
      <c r="BM151" s="164" t="s">
        <v>2283</v>
      </c>
    </row>
    <row r="152" spans="1:65" s="2" customFormat="1" ht="58.5">
      <c r="A152" s="33"/>
      <c r="B152" s="34"/>
      <c r="C152" s="33"/>
      <c r="D152" s="166" t="s">
        <v>160</v>
      </c>
      <c r="E152" s="33"/>
      <c r="F152" s="167" t="s">
        <v>2284</v>
      </c>
      <c r="G152" s="33"/>
      <c r="H152" s="33"/>
      <c r="I152" s="92"/>
      <c r="J152" s="33"/>
      <c r="K152" s="33"/>
      <c r="L152" s="34"/>
      <c r="M152" s="168"/>
      <c r="N152" s="169"/>
      <c r="O152" s="54"/>
      <c r="P152" s="54"/>
      <c r="Q152" s="54"/>
      <c r="R152" s="54"/>
      <c r="S152" s="54"/>
      <c r="T152" s="55"/>
      <c r="U152" s="33"/>
      <c r="V152" s="33"/>
      <c r="W152" s="33"/>
      <c r="X152" s="33"/>
      <c r="Y152" s="33"/>
      <c r="Z152" s="33"/>
      <c r="AA152" s="33"/>
      <c r="AB152" s="33"/>
      <c r="AC152" s="33"/>
      <c r="AD152" s="33"/>
      <c r="AE152" s="33"/>
      <c r="AT152" s="18" t="s">
        <v>160</v>
      </c>
      <c r="AU152" s="18" t="s">
        <v>82</v>
      </c>
    </row>
    <row r="153" spans="1:65" s="2" customFormat="1" ht="24" customHeight="1">
      <c r="A153" s="33"/>
      <c r="B153" s="152"/>
      <c r="C153" s="153" t="s">
        <v>399</v>
      </c>
      <c r="D153" s="153" t="s">
        <v>153</v>
      </c>
      <c r="E153" s="154" t="s">
        <v>2285</v>
      </c>
      <c r="F153" s="155" t="s">
        <v>2286</v>
      </c>
      <c r="G153" s="156" t="s">
        <v>433</v>
      </c>
      <c r="H153" s="157">
        <v>3</v>
      </c>
      <c r="I153" s="158"/>
      <c r="J153" s="159">
        <f>ROUND(I153*H153,2)</f>
        <v>0</v>
      </c>
      <c r="K153" s="155" t="s">
        <v>157</v>
      </c>
      <c r="L153" s="34"/>
      <c r="M153" s="160" t="s">
        <v>3</v>
      </c>
      <c r="N153" s="161" t="s">
        <v>43</v>
      </c>
      <c r="O153" s="54"/>
      <c r="P153" s="162">
        <f>O153*H153</f>
        <v>0</v>
      </c>
      <c r="Q153" s="162">
        <v>0</v>
      </c>
      <c r="R153" s="162">
        <f>Q153*H153</f>
        <v>0</v>
      </c>
      <c r="S153" s="162">
        <v>0</v>
      </c>
      <c r="T153" s="163">
        <f>S153*H153</f>
        <v>0</v>
      </c>
      <c r="U153" s="33"/>
      <c r="V153" s="33"/>
      <c r="W153" s="33"/>
      <c r="X153" s="33"/>
      <c r="Y153" s="33"/>
      <c r="Z153" s="33"/>
      <c r="AA153" s="33"/>
      <c r="AB153" s="33"/>
      <c r="AC153" s="33"/>
      <c r="AD153" s="33"/>
      <c r="AE153" s="33"/>
      <c r="AR153" s="164" t="s">
        <v>302</v>
      </c>
      <c r="AT153" s="164" t="s">
        <v>153</v>
      </c>
      <c r="AU153" s="164" t="s">
        <v>82</v>
      </c>
      <c r="AY153" s="18" t="s">
        <v>150</v>
      </c>
      <c r="BE153" s="165">
        <f>IF(N153="základní",J153,0)</f>
        <v>0</v>
      </c>
      <c r="BF153" s="165">
        <f>IF(N153="snížená",J153,0)</f>
        <v>0</v>
      </c>
      <c r="BG153" s="165">
        <f>IF(N153="zákl. přenesená",J153,0)</f>
        <v>0</v>
      </c>
      <c r="BH153" s="165">
        <f>IF(N153="sníž. přenesená",J153,0)</f>
        <v>0</v>
      </c>
      <c r="BI153" s="165">
        <f>IF(N153="nulová",J153,0)</f>
        <v>0</v>
      </c>
      <c r="BJ153" s="18" t="s">
        <v>80</v>
      </c>
      <c r="BK153" s="165">
        <f>ROUND(I153*H153,2)</f>
        <v>0</v>
      </c>
      <c r="BL153" s="18" t="s">
        <v>302</v>
      </c>
      <c r="BM153" s="164" t="s">
        <v>2287</v>
      </c>
    </row>
    <row r="154" spans="1:65" s="2" customFormat="1" ht="58.5">
      <c r="A154" s="33"/>
      <c r="B154" s="34"/>
      <c r="C154" s="33"/>
      <c r="D154" s="166" t="s">
        <v>160</v>
      </c>
      <c r="E154" s="33"/>
      <c r="F154" s="167" t="s">
        <v>2284</v>
      </c>
      <c r="G154" s="33"/>
      <c r="H154" s="33"/>
      <c r="I154" s="92"/>
      <c r="J154" s="33"/>
      <c r="K154" s="33"/>
      <c r="L154" s="34"/>
      <c r="M154" s="168"/>
      <c r="N154" s="169"/>
      <c r="O154" s="54"/>
      <c r="P154" s="54"/>
      <c r="Q154" s="54"/>
      <c r="R154" s="54"/>
      <c r="S154" s="54"/>
      <c r="T154" s="55"/>
      <c r="U154" s="33"/>
      <c r="V154" s="33"/>
      <c r="W154" s="33"/>
      <c r="X154" s="33"/>
      <c r="Y154" s="33"/>
      <c r="Z154" s="33"/>
      <c r="AA154" s="33"/>
      <c r="AB154" s="33"/>
      <c r="AC154" s="33"/>
      <c r="AD154" s="33"/>
      <c r="AE154" s="33"/>
      <c r="AT154" s="18" t="s">
        <v>160</v>
      </c>
      <c r="AU154" s="18" t="s">
        <v>82</v>
      </c>
    </row>
    <row r="155" spans="1:65" s="2" customFormat="1" ht="24" customHeight="1">
      <c r="A155" s="33"/>
      <c r="B155" s="152"/>
      <c r="C155" s="153" t="s">
        <v>404</v>
      </c>
      <c r="D155" s="153" t="s">
        <v>153</v>
      </c>
      <c r="E155" s="154" t="s">
        <v>2288</v>
      </c>
      <c r="F155" s="155" t="s">
        <v>2289</v>
      </c>
      <c r="G155" s="156" t="s">
        <v>433</v>
      </c>
      <c r="H155" s="157">
        <v>2</v>
      </c>
      <c r="I155" s="158"/>
      <c r="J155" s="159">
        <f>ROUND(I155*H155,2)</f>
        <v>0</v>
      </c>
      <c r="K155" s="155" t="s">
        <v>157</v>
      </c>
      <c r="L155" s="34"/>
      <c r="M155" s="160" t="s">
        <v>3</v>
      </c>
      <c r="N155" s="161" t="s">
        <v>43</v>
      </c>
      <c r="O155" s="54"/>
      <c r="P155" s="162">
        <f>O155*H155</f>
        <v>0</v>
      </c>
      <c r="Q155" s="162">
        <v>0</v>
      </c>
      <c r="R155" s="162">
        <f>Q155*H155</f>
        <v>0</v>
      </c>
      <c r="S155" s="162">
        <v>0</v>
      </c>
      <c r="T155" s="163">
        <f>S155*H155</f>
        <v>0</v>
      </c>
      <c r="U155" s="33"/>
      <c r="V155" s="33"/>
      <c r="W155" s="33"/>
      <c r="X155" s="33"/>
      <c r="Y155" s="33"/>
      <c r="Z155" s="33"/>
      <c r="AA155" s="33"/>
      <c r="AB155" s="33"/>
      <c r="AC155" s="33"/>
      <c r="AD155" s="33"/>
      <c r="AE155" s="33"/>
      <c r="AR155" s="164" t="s">
        <v>302</v>
      </c>
      <c r="AT155" s="164" t="s">
        <v>153</v>
      </c>
      <c r="AU155" s="164" t="s">
        <v>82</v>
      </c>
      <c r="AY155" s="18" t="s">
        <v>150</v>
      </c>
      <c r="BE155" s="165">
        <f>IF(N155="základní",J155,0)</f>
        <v>0</v>
      </c>
      <c r="BF155" s="165">
        <f>IF(N155="snížená",J155,0)</f>
        <v>0</v>
      </c>
      <c r="BG155" s="165">
        <f>IF(N155="zákl. přenesená",J155,0)</f>
        <v>0</v>
      </c>
      <c r="BH155" s="165">
        <f>IF(N155="sníž. přenesená",J155,0)</f>
        <v>0</v>
      </c>
      <c r="BI155" s="165">
        <f>IF(N155="nulová",J155,0)</f>
        <v>0</v>
      </c>
      <c r="BJ155" s="18" t="s">
        <v>80</v>
      </c>
      <c r="BK155" s="165">
        <f>ROUND(I155*H155,2)</f>
        <v>0</v>
      </c>
      <c r="BL155" s="18" t="s">
        <v>302</v>
      </c>
      <c r="BM155" s="164" t="s">
        <v>2290</v>
      </c>
    </row>
    <row r="156" spans="1:65" s="2" customFormat="1" ht="58.5">
      <c r="A156" s="33"/>
      <c r="B156" s="34"/>
      <c r="C156" s="33"/>
      <c r="D156" s="166" t="s">
        <v>160</v>
      </c>
      <c r="E156" s="33"/>
      <c r="F156" s="167" t="s">
        <v>2284</v>
      </c>
      <c r="G156" s="33"/>
      <c r="H156" s="33"/>
      <c r="I156" s="92"/>
      <c r="J156" s="33"/>
      <c r="K156" s="33"/>
      <c r="L156" s="34"/>
      <c r="M156" s="168"/>
      <c r="N156" s="169"/>
      <c r="O156" s="54"/>
      <c r="P156" s="54"/>
      <c r="Q156" s="54"/>
      <c r="R156" s="54"/>
      <c r="S156" s="54"/>
      <c r="T156" s="55"/>
      <c r="U156" s="33"/>
      <c r="V156" s="33"/>
      <c r="W156" s="33"/>
      <c r="X156" s="33"/>
      <c r="Y156" s="33"/>
      <c r="Z156" s="33"/>
      <c r="AA156" s="33"/>
      <c r="AB156" s="33"/>
      <c r="AC156" s="33"/>
      <c r="AD156" s="33"/>
      <c r="AE156" s="33"/>
      <c r="AT156" s="18" t="s">
        <v>160</v>
      </c>
      <c r="AU156" s="18" t="s">
        <v>82</v>
      </c>
    </row>
    <row r="157" spans="1:65" s="2" customFormat="1" ht="36" customHeight="1">
      <c r="A157" s="33"/>
      <c r="B157" s="152"/>
      <c r="C157" s="178" t="s">
        <v>409</v>
      </c>
      <c r="D157" s="178" t="s">
        <v>170</v>
      </c>
      <c r="E157" s="179" t="s">
        <v>2291</v>
      </c>
      <c r="F157" s="180" t="s">
        <v>2292</v>
      </c>
      <c r="G157" s="181" t="s">
        <v>1632</v>
      </c>
      <c r="H157" s="182">
        <v>3</v>
      </c>
      <c r="I157" s="183"/>
      <c r="J157" s="184">
        <f t="shared" ref="J157:J162" si="0">ROUND(I157*H157,2)</f>
        <v>0</v>
      </c>
      <c r="K157" s="180" t="s">
        <v>3</v>
      </c>
      <c r="L157" s="185"/>
      <c r="M157" s="186" t="s">
        <v>3</v>
      </c>
      <c r="N157" s="187" t="s">
        <v>43</v>
      </c>
      <c r="O157" s="54"/>
      <c r="P157" s="162">
        <f t="shared" ref="P157:P162" si="1">O157*H157</f>
        <v>0</v>
      </c>
      <c r="Q157" s="162">
        <v>0</v>
      </c>
      <c r="R157" s="162">
        <f t="shared" ref="R157:R162" si="2">Q157*H157</f>
        <v>0</v>
      </c>
      <c r="S157" s="162">
        <v>0</v>
      </c>
      <c r="T157" s="163">
        <f t="shared" ref="T157:T162" si="3">S157*H157</f>
        <v>0</v>
      </c>
      <c r="U157" s="33"/>
      <c r="V157" s="33"/>
      <c r="W157" s="33"/>
      <c r="X157" s="33"/>
      <c r="Y157" s="33"/>
      <c r="Z157" s="33"/>
      <c r="AA157" s="33"/>
      <c r="AB157" s="33"/>
      <c r="AC157" s="33"/>
      <c r="AD157" s="33"/>
      <c r="AE157" s="33"/>
      <c r="AR157" s="164" t="s">
        <v>409</v>
      </c>
      <c r="AT157" s="164" t="s">
        <v>170</v>
      </c>
      <c r="AU157" s="164" t="s">
        <v>82</v>
      </c>
      <c r="AY157" s="18" t="s">
        <v>150</v>
      </c>
      <c r="BE157" s="165">
        <f t="shared" ref="BE157:BE162" si="4">IF(N157="základní",J157,0)</f>
        <v>0</v>
      </c>
      <c r="BF157" s="165">
        <f t="shared" ref="BF157:BF162" si="5">IF(N157="snížená",J157,0)</f>
        <v>0</v>
      </c>
      <c r="BG157" s="165">
        <f t="shared" ref="BG157:BG162" si="6">IF(N157="zákl. přenesená",J157,0)</f>
        <v>0</v>
      </c>
      <c r="BH157" s="165">
        <f t="shared" ref="BH157:BH162" si="7">IF(N157="sníž. přenesená",J157,0)</f>
        <v>0</v>
      </c>
      <c r="BI157" s="165">
        <f t="shared" ref="BI157:BI162" si="8">IF(N157="nulová",J157,0)</f>
        <v>0</v>
      </c>
      <c r="BJ157" s="18" t="s">
        <v>80</v>
      </c>
      <c r="BK157" s="165">
        <f t="shared" ref="BK157:BK162" si="9">ROUND(I157*H157,2)</f>
        <v>0</v>
      </c>
      <c r="BL157" s="18" t="s">
        <v>302</v>
      </c>
      <c r="BM157" s="164" t="s">
        <v>2293</v>
      </c>
    </row>
    <row r="158" spans="1:65" s="2" customFormat="1" ht="36" customHeight="1">
      <c r="A158" s="33"/>
      <c r="B158" s="152"/>
      <c r="C158" s="178" t="s">
        <v>414</v>
      </c>
      <c r="D158" s="178" t="s">
        <v>170</v>
      </c>
      <c r="E158" s="179" t="s">
        <v>2294</v>
      </c>
      <c r="F158" s="180" t="s">
        <v>2295</v>
      </c>
      <c r="G158" s="181" t="s">
        <v>1632</v>
      </c>
      <c r="H158" s="182">
        <v>1</v>
      </c>
      <c r="I158" s="183"/>
      <c r="J158" s="184">
        <f t="shared" si="0"/>
        <v>0</v>
      </c>
      <c r="K158" s="180" t="s">
        <v>3</v>
      </c>
      <c r="L158" s="185"/>
      <c r="M158" s="186" t="s">
        <v>3</v>
      </c>
      <c r="N158" s="187" t="s">
        <v>43</v>
      </c>
      <c r="O158" s="54"/>
      <c r="P158" s="162">
        <f t="shared" si="1"/>
        <v>0</v>
      </c>
      <c r="Q158" s="162">
        <v>0</v>
      </c>
      <c r="R158" s="162">
        <f t="shared" si="2"/>
        <v>0</v>
      </c>
      <c r="S158" s="162">
        <v>0</v>
      </c>
      <c r="T158" s="163">
        <f t="shared" si="3"/>
        <v>0</v>
      </c>
      <c r="U158" s="33"/>
      <c r="V158" s="33"/>
      <c r="W158" s="33"/>
      <c r="X158" s="33"/>
      <c r="Y158" s="33"/>
      <c r="Z158" s="33"/>
      <c r="AA158" s="33"/>
      <c r="AB158" s="33"/>
      <c r="AC158" s="33"/>
      <c r="AD158" s="33"/>
      <c r="AE158" s="33"/>
      <c r="AR158" s="164" t="s">
        <v>409</v>
      </c>
      <c r="AT158" s="164" t="s">
        <v>170</v>
      </c>
      <c r="AU158" s="164" t="s">
        <v>82</v>
      </c>
      <c r="AY158" s="18" t="s">
        <v>150</v>
      </c>
      <c r="BE158" s="165">
        <f t="shared" si="4"/>
        <v>0</v>
      </c>
      <c r="BF158" s="165">
        <f t="shared" si="5"/>
        <v>0</v>
      </c>
      <c r="BG158" s="165">
        <f t="shared" si="6"/>
        <v>0</v>
      </c>
      <c r="BH158" s="165">
        <f t="shared" si="7"/>
        <v>0</v>
      </c>
      <c r="BI158" s="165">
        <f t="shared" si="8"/>
        <v>0</v>
      </c>
      <c r="BJ158" s="18" t="s">
        <v>80</v>
      </c>
      <c r="BK158" s="165">
        <f t="shared" si="9"/>
        <v>0</v>
      </c>
      <c r="BL158" s="18" t="s">
        <v>302</v>
      </c>
      <c r="BM158" s="164" t="s">
        <v>2296</v>
      </c>
    </row>
    <row r="159" spans="1:65" s="2" customFormat="1" ht="36" customHeight="1">
      <c r="A159" s="33"/>
      <c r="B159" s="152"/>
      <c r="C159" s="178" t="s">
        <v>420</v>
      </c>
      <c r="D159" s="178" t="s">
        <v>170</v>
      </c>
      <c r="E159" s="179" t="s">
        <v>2297</v>
      </c>
      <c r="F159" s="180" t="s">
        <v>2298</v>
      </c>
      <c r="G159" s="181" t="s">
        <v>1632</v>
      </c>
      <c r="H159" s="182">
        <v>2</v>
      </c>
      <c r="I159" s="183"/>
      <c r="J159" s="184">
        <f t="shared" si="0"/>
        <v>0</v>
      </c>
      <c r="K159" s="180" t="s">
        <v>3</v>
      </c>
      <c r="L159" s="185"/>
      <c r="M159" s="186" t="s">
        <v>3</v>
      </c>
      <c r="N159" s="187" t="s">
        <v>43</v>
      </c>
      <c r="O159" s="54"/>
      <c r="P159" s="162">
        <f t="shared" si="1"/>
        <v>0</v>
      </c>
      <c r="Q159" s="162">
        <v>0</v>
      </c>
      <c r="R159" s="162">
        <f t="shared" si="2"/>
        <v>0</v>
      </c>
      <c r="S159" s="162">
        <v>0</v>
      </c>
      <c r="T159" s="163">
        <f t="shared" si="3"/>
        <v>0</v>
      </c>
      <c r="U159" s="33"/>
      <c r="V159" s="33"/>
      <c r="W159" s="33"/>
      <c r="X159" s="33"/>
      <c r="Y159" s="33"/>
      <c r="Z159" s="33"/>
      <c r="AA159" s="33"/>
      <c r="AB159" s="33"/>
      <c r="AC159" s="33"/>
      <c r="AD159" s="33"/>
      <c r="AE159" s="33"/>
      <c r="AR159" s="164" t="s">
        <v>409</v>
      </c>
      <c r="AT159" s="164" t="s">
        <v>170</v>
      </c>
      <c r="AU159" s="164" t="s">
        <v>82</v>
      </c>
      <c r="AY159" s="18" t="s">
        <v>150</v>
      </c>
      <c r="BE159" s="165">
        <f t="shared" si="4"/>
        <v>0</v>
      </c>
      <c r="BF159" s="165">
        <f t="shared" si="5"/>
        <v>0</v>
      </c>
      <c r="BG159" s="165">
        <f t="shared" si="6"/>
        <v>0</v>
      </c>
      <c r="BH159" s="165">
        <f t="shared" si="7"/>
        <v>0</v>
      </c>
      <c r="BI159" s="165">
        <f t="shared" si="8"/>
        <v>0</v>
      </c>
      <c r="BJ159" s="18" t="s">
        <v>80</v>
      </c>
      <c r="BK159" s="165">
        <f t="shared" si="9"/>
        <v>0</v>
      </c>
      <c r="BL159" s="18" t="s">
        <v>302</v>
      </c>
      <c r="BM159" s="164" t="s">
        <v>2299</v>
      </c>
    </row>
    <row r="160" spans="1:65" s="2" customFormat="1" ht="36" customHeight="1">
      <c r="A160" s="33"/>
      <c r="B160" s="152"/>
      <c r="C160" s="178" t="s">
        <v>425</v>
      </c>
      <c r="D160" s="178" t="s">
        <v>170</v>
      </c>
      <c r="E160" s="179" t="s">
        <v>2300</v>
      </c>
      <c r="F160" s="180" t="s">
        <v>2301</v>
      </c>
      <c r="G160" s="181" t="s">
        <v>1632</v>
      </c>
      <c r="H160" s="182">
        <v>1</v>
      </c>
      <c r="I160" s="183"/>
      <c r="J160" s="184">
        <f t="shared" si="0"/>
        <v>0</v>
      </c>
      <c r="K160" s="180" t="s">
        <v>3</v>
      </c>
      <c r="L160" s="185"/>
      <c r="M160" s="186" t="s">
        <v>3</v>
      </c>
      <c r="N160" s="187" t="s">
        <v>43</v>
      </c>
      <c r="O160" s="54"/>
      <c r="P160" s="162">
        <f t="shared" si="1"/>
        <v>0</v>
      </c>
      <c r="Q160" s="162">
        <v>0</v>
      </c>
      <c r="R160" s="162">
        <f t="shared" si="2"/>
        <v>0</v>
      </c>
      <c r="S160" s="162">
        <v>0</v>
      </c>
      <c r="T160" s="163">
        <f t="shared" si="3"/>
        <v>0</v>
      </c>
      <c r="U160" s="33"/>
      <c r="V160" s="33"/>
      <c r="W160" s="33"/>
      <c r="X160" s="33"/>
      <c r="Y160" s="33"/>
      <c r="Z160" s="33"/>
      <c r="AA160" s="33"/>
      <c r="AB160" s="33"/>
      <c r="AC160" s="33"/>
      <c r="AD160" s="33"/>
      <c r="AE160" s="33"/>
      <c r="AR160" s="164" t="s">
        <v>409</v>
      </c>
      <c r="AT160" s="164" t="s">
        <v>170</v>
      </c>
      <c r="AU160" s="164" t="s">
        <v>82</v>
      </c>
      <c r="AY160" s="18" t="s">
        <v>150</v>
      </c>
      <c r="BE160" s="165">
        <f t="shared" si="4"/>
        <v>0</v>
      </c>
      <c r="BF160" s="165">
        <f t="shared" si="5"/>
        <v>0</v>
      </c>
      <c r="BG160" s="165">
        <f t="shared" si="6"/>
        <v>0</v>
      </c>
      <c r="BH160" s="165">
        <f t="shared" si="7"/>
        <v>0</v>
      </c>
      <c r="BI160" s="165">
        <f t="shared" si="8"/>
        <v>0</v>
      </c>
      <c r="BJ160" s="18" t="s">
        <v>80</v>
      </c>
      <c r="BK160" s="165">
        <f t="shared" si="9"/>
        <v>0</v>
      </c>
      <c r="BL160" s="18" t="s">
        <v>302</v>
      </c>
      <c r="BM160" s="164" t="s">
        <v>2302</v>
      </c>
    </row>
    <row r="161" spans="1:65" s="2" customFormat="1" ht="48" customHeight="1">
      <c r="A161" s="33"/>
      <c r="B161" s="152"/>
      <c r="C161" s="178" t="s">
        <v>430</v>
      </c>
      <c r="D161" s="178" t="s">
        <v>170</v>
      </c>
      <c r="E161" s="179" t="s">
        <v>2303</v>
      </c>
      <c r="F161" s="180" t="s">
        <v>2304</v>
      </c>
      <c r="G161" s="181" t="s">
        <v>1632</v>
      </c>
      <c r="H161" s="182">
        <v>1</v>
      </c>
      <c r="I161" s="183"/>
      <c r="J161" s="184">
        <f t="shared" si="0"/>
        <v>0</v>
      </c>
      <c r="K161" s="180" t="s">
        <v>3</v>
      </c>
      <c r="L161" s="185"/>
      <c r="M161" s="186" t="s">
        <v>3</v>
      </c>
      <c r="N161" s="187" t="s">
        <v>43</v>
      </c>
      <c r="O161" s="54"/>
      <c r="P161" s="162">
        <f t="shared" si="1"/>
        <v>0</v>
      </c>
      <c r="Q161" s="162">
        <v>0</v>
      </c>
      <c r="R161" s="162">
        <f t="shared" si="2"/>
        <v>0</v>
      </c>
      <c r="S161" s="162">
        <v>0</v>
      </c>
      <c r="T161" s="163">
        <f t="shared" si="3"/>
        <v>0</v>
      </c>
      <c r="U161" s="33"/>
      <c r="V161" s="33"/>
      <c r="W161" s="33"/>
      <c r="X161" s="33"/>
      <c r="Y161" s="33"/>
      <c r="Z161" s="33"/>
      <c r="AA161" s="33"/>
      <c r="AB161" s="33"/>
      <c r="AC161" s="33"/>
      <c r="AD161" s="33"/>
      <c r="AE161" s="33"/>
      <c r="AR161" s="164" t="s">
        <v>409</v>
      </c>
      <c r="AT161" s="164" t="s">
        <v>170</v>
      </c>
      <c r="AU161" s="164" t="s">
        <v>82</v>
      </c>
      <c r="AY161" s="18" t="s">
        <v>150</v>
      </c>
      <c r="BE161" s="165">
        <f t="shared" si="4"/>
        <v>0</v>
      </c>
      <c r="BF161" s="165">
        <f t="shared" si="5"/>
        <v>0</v>
      </c>
      <c r="BG161" s="165">
        <f t="shared" si="6"/>
        <v>0</v>
      </c>
      <c r="BH161" s="165">
        <f t="shared" si="7"/>
        <v>0</v>
      </c>
      <c r="BI161" s="165">
        <f t="shared" si="8"/>
        <v>0</v>
      </c>
      <c r="BJ161" s="18" t="s">
        <v>80</v>
      </c>
      <c r="BK161" s="165">
        <f t="shared" si="9"/>
        <v>0</v>
      </c>
      <c r="BL161" s="18" t="s">
        <v>302</v>
      </c>
      <c r="BM161" s="164" t="s">
        <v>2305</v>
      </c>
    </row>
    <row r="162" spans="1:65" s="2" customFormat="1" ht="24" customHeight="1">
      <c r="A162" s="33"/>
      <c r="B162" s="152"/>
      <c r="C162" s="153" t="s">
        <v>436</v>
      </c>
      <c r="D162" s="153" t="s">
        <v>153</v>
      </c>
      <c r="E162" s="154" t="s">
        <v>2306</v>
      </c>
      <c r="F162" s="155" t="s">
        <v>2307</v>
      </c>
      <c r="G162" s="156" t="s">
        <v>216</v>
      </c>
      <c r="H162" s="157">
        <v>181.3</v>
      </c>
      <c r="I162" s="158"/>
      <c r="J162" s="159">
        <f t="shared" si="0"/>
        <v>0</v>
      </c>
      <c r="K162" s="155" t="s">
        <v>157</v>
      </c>
      <c r="L162" s="34"/>
      <c r="M162" s="160" t="s">
        <v>3</v>
      </c>
      <c r="N162" s="161" t="s">
        <v>43</v>
      </c>
      <c r="O162" s="54"/>
      <c r="P162" s="162">
        <f t="shared" si="1"/>
        <v>0</v>
      </c>
      <c r="Q162" s="162">
        <v>0</v>
      </c>
      <c r="R162" s="162">
        <f t="shared" si="2"/>
        <v>0</v>
      </c>
      <c r="S162" s="162">
        <v>0</v>
      </c>
      <c r="T162" s="163">
        <f t="shared" si="3"/>
        <v>0</v>
      </c>
      <c r="U162" s="33"/>
      <c r="V162" s="33"/>
      <c r="W162" s="33"/>
      <c r="X162" s="33"/>
      <c r="Y162" s="33"/>
      <c r="Z162" s="33"/>
      <c r="AA162" s="33"/>
      <c r="AB162" s="33"/>
      <c r="AC162" s="33"/>
      <c r="AD162" s="33"/>
      <c r="AE162" s="33"/>
      <c r="AR162" s="164" t="s">
        <v>302</v>
      </c>
      <c r="AT162" s="164" t="s">
        <v>153</v>
      </c>
      <c r="AU162" s="164" t="s">
        <v>82</v>
      </c>
      <c r="AY162" s="18" t="s">
        <v>150</v>
      </c>
      <c r="BE162" s="165">
        <f t="shared" si="4"/>
        <v>0</v>
      </c>
      <c r="BF162" s="165">
        <f t="shared" si="5"/>
        <v>0</v>
      </c>
      <c r="BG162" s="165">
        <f t="shared" si="6"/>
        <v>0</v>
      </c>
      <c r="BH162" s="165">
        <f t="shared" si="7"/>
        <v>0</v>
      </c>
      <c r="BI162" s="165">
        <f t="shared" si="8"/>
        <v>0</v>
      </c>
      <c r="BJ162" s="18" t="s">
        <v>80</v>
      </c>
      <c r="BK162" s="165">
        <f t="shared" si="9"/>
        <v>0</v>
      </c>
      <c r="BL162" s="18" t="s">
        <v>302</v>
      </c>
      <c r="BM162" s="164" t="s">
        <v>2308</v>
      </c>
    </row>
    <row r="163" spans="1:65" s="2" customFormat="1" ht="39">
      <c r="A163" s="33"/>
      <c r="B163" s="34"/>
      <c r="C163" s="33"/>
      <c r="D163" s="166" t="s">
        <v>160</v>
      </c>
      <c r="E163" s="33"/>
      <c r="F163" s="167" t="s">
        <v>2309</v>
      </c>
      <c r="G163" s="33"/>
      <c r="H163" s="33"/>
      <c r="I163" s="92"/>
      <c r="J163" s="33"/>
      <c r="K163" s="33"/>
      <c r="L163" s="34"/>
      <c r="M163" s="168"/>
      <c r="N163" s="169"/>
      <c r="O163" s="54"/>
      <c r="P163" s="54"/>
      <c r="Q163" s="54"/>
      <c r="R163" s="54"/>
      <c r="S163" s="54"/>
      <c r="T163" s="55"/>
      <c r="U163" s="33"/>
      <c r="V163" s="33"/>
      <c r="W163" s="33"/>
      <c r="X163" s="33"/>
      <c r="Y163" s="33"/>
      <c r="Z163" s="33"/>
      <c r="AA163" s="33"/>
      <c r="AB163" s="33"/>
      <c r="AC163" s="33"/>
      <c r="AD163" s="33"/>
      <c r="AE163" s="33"/>
      <c r="AT163" s="18" t="s">
        <v>160</v>
      </c>
      <c r="AU163" s="18" t="s">
        <v>82</v>
      </c>
    </row>
    <row r="164" spans="1:65" s="2" customFormat="1" ht="24" customHeight="1">
      <c r="A164" s="33"/>
      <c r="B164" s="152"/>
      <c r="C164" s="153" t="s">
        <v>441</v>
      </c>
      <c r="D164" s="153" t="s">
        <v>153</v>
      </c>
      <c r="E164" s="154" t="s">
        <v>2310</v>
      </c>
      <c r="F164" s="155" t="s">
        <v>2311</v>
      </c>
      <c r="G164" s="156" t="s">
        <v>216</v>
      </c>
      <c r="H164" s="157">
        <v>24.7</v>
      </c>
      <c r="I164" s="158"/>
      <c r="J164" s="159">
        <f>ROUND(I164*H164,2)</f>
        <v>0</v>
      </c>
      <c r="K164" s="155" t="s">
        <v>157</v>
      </c>
      <c r="L164" s="34"/>
      <c r="M164" s="160" t="s">
        <v>3</v>
      </c>
      <c r="N164" s="161" t="s">
        <v>43</v>
      </c>
      <c r="O164" s="54"/>
      <c r="P164" s="162">
        <f>O164*H164</f>
        <v>0</v>
      </c>
      <c r="Q164" s="162">
        <v>0</v>
      </c>
      <c r="R164" s="162">
        <f>Q164*H164</f>
        <v>0</v>
      </c>
      <c r="S164" s="162">
        <v>0</v>
      </c>
      <c r="T164" s="163">
        <f>S164*H164</f>
        <v>0</v>
      </c>
      <c r="U164" s="33"/>
      <c r="V164" s="33"/>
      <c r="W164" s="33"/>
      <c r="X164" s="33"/>
      <c r="Y164" s="33"/>
      <c r="Z164" s="33"/>
      <c r="AA164" s="33"/>
      <c r="AB164" s="33"/>
      <c r="AC164" s="33"/>
      <c r="AD164" s="33"/>
      <c r="AE164" s="33"/>
      <c r="AR164" s="164" t="s">
        <v>302</v>
      </c>
      <c r="AT164" s="164" t="s">
        <v>153</v>
      </c>
      <c r="AU164" s="164" t="s">
        <v>82</v>
      </c>
      <c r="AY164" s="18" t="s">
        <v>150</v>
      </c>
      <c r="BE164" s="165">
        <f>IF(N164="základní",J164,0)</f>
        <v>0</v>
      </c>
      <c r="BF164" s="165">
        <f>IF(N164="snížená",J164,0)</f>
        <v>0</v>
      </c>
      <c r="BG164" s="165">
        <f>IF(N164="zákl. přenesená",J164,0)</f>
        <v>0</v>
      </c>
      <c r="BH164" s="165">
        <f>IF(N164="sníž. přenesená",J164,0)</f>
        <v>0</v>
      </c>
      <c r="BI164" s="165">
        <f>IF(N164="nulová",J164,0)</f>
        <v>0</v>
      </c>
      <c r="BJ164" s="18" t="s">
        <v>80</v>
      </c>
      <c r="BK164" s="165">
        <f>ROUND(I164*H164,2)</f>
        <v>0</v>
      </c>
      <c r="BL164" s="18" t="s">
        <v>302</v>
      </c>
      <c r="BM164" s="164" t="s">
        <v>2312</v>
      </c>
    </row>
    <row r="165" spans="1:65" s="2" customFormat="1" ht="39">
      <c r="A165" s="33"/>
      <c r="B165" s="34"/>
      <c r="C165" s="33"/>
      <c r="D165" s="166" t="s">
        <v>160</v>
      </c>
      <c r="E165" s="33"/>
      <c r="F165" s="167" t="s">
        <v>2309</v>
      </c>
      <c r="G165" s="33"/>
      <c r="H165" s="33"/>
      <c r="I165" s="92"/>
      <c r="J165" s="33"/>
      <c r="K165" s="33"/>
      <c r="L165" s="34"/>
      <c r="M165" s="168"/>
      <c r="N165" s="169"/>
      <c r="O165" s="54"/>
      <c r="P165" s="54"/>
      <c r="Q165" s="54"/>
      <c r="R165" s="54"/>
      <c r="S165" s="54"/>
      <c r="T165" s="55"/>
      <c r="U165" s="33"/>
      <c r="V165" s="33"/>
      <c r="W165" s="33"/>
      <c r="X165" s="33"/>
      <c r="Y165" s="33"/>
      <c r="Z165" s="33"/>
      <c r="AA165" s="33"/>
      <c r="AB165" s="33"/>
      <c r="AC165" s="33"/>
      <c r="AD165" s="33"/>
      <c r="AE165" s="33"/>
      <c r="AT165" s="18" t="s">
        <v>160</v>
      </c>
      <c r="AU165" s="18" t="s">
        <v>82</v>
      </c>
    </row>
    <row r="166" spans="1:65" s="2" customFormat="1" ht="24" customHeight="1">
      <c r="A166" s="33"/>
      <c r="B166" s="152"/>
      <c r="C166" s="153" t="s">
        <v>446</v>
      </c>
      <c r="D166" s="153" t="s">
        <v>153</v>
      </c>
      <c r="E166" s="154" t="s">
        <v>2313</v>
      </c>
      <c r="F166" s="155" t="s">
        <v>2314</v>
      </c>
      <c r="G166" s="156" t="s">
        <v>216</v>
      </c>
      <c r="H166" s="157">
        <v>216</v>
      </c>
      <c r="I166" s="158"/>
      <c r="J166" s="159">
        <f>ROUND(I166*H166,2)</f>
        <v>0</v>
      </c>
      <c r="K166" s="155" t="s">
        <v>157</v>
      </c>
      <c r="L166" s="34"/>
      <c r="M166" s="160" t="s">
        <v>3</v>
      </c>
      <c r="N166" s="161" t="s">
        <v>43</v>
      </c>
      <c r="O166" s="54"/>
      <c r="P166" s="162">
        <f>O166*H166</f>
        <v>0</v>
      </c>
      <c r="Q166" s="162">
        <v>0</v>
      </c>
      <c r="R166" s="162">
        <f>Q166*H166</f>
        <v>0</v>
      </c>
      <c r="S166" s="162">
        <v>0</v>
      </c>
      <c r="T166" s="163">
        <f>S166*H166</f>
        <v>0</v>
      </c>
      <c r="U166" s="33"/>
      <c r="V166" s="33"/>
      <c r="W166" s="33"/>
      <c r="X166" s="33"/>
      <c r="Y166" s="33"/>
      <c r="Z166" s="33"/>
      <c r="AA166" s="33"/>
      <c r="AB166" s="33"/>
      <c r="AC166" s="33"/>
      <c r="AD166" s="33"/>
      <c r="AE166" s="33"/>
      <c r="AR166" s="164" t="s">
        <v>302</v>
      </c>
      <c r="AT166" s="164" t="s">
        <v>153</v>
      </c>
      <c r="AU166" s="164" t="s">
        <v>82</v>
      </c>
      <c r="AY166" s="18" t="s">
        <v>150</v>
      </c>
      <c r="BE166" s="165">
        <f>IF(N166="základní",J166,0)</f>
        <v>0</v>
      </c>
      <c r="BF166" s="165">
        <f>IF(N166="snížená",J166,0)</f>
        <v>0</v>
      </c>
      <c r="BG166" s="165">
        <f>IF(N166="zákl. přenesená",J166,0)</f>
        <v>0</v>
      </c>
      <c r="BH166" s="165">
        <f>IF(N166="sníž. přenesená",J166,0)</f>
        <v>0</v>
      </c>
      <c r="BI166" s="165">
        <f>IF(N166="nulová",J166,0)</f>
        <v>0</v>
      </c>
      <c r="BJ166" s="18" t="s">
        <v>80</v>
      </c>
      <c r="BK166" s="165">
        <f>ROUND(I166*H166,2)</f>
        <v>0</v>
      </c>
      <c r="BL166" s="18" t="s">
        <v>302</v>
      </c>
      <c r="BM166" s="164" t="s">
        <v>2315</v>
      </c>
    </row>
    <row r="167" spans="1:65" s="2" customFormat="1" ht="39">
      <c r="A167" s="33"/>
      <c r="B167" s="34"/>
      <c r="C167" s="33"/>
      <c r="D167" s="166" t="s">
        <v>160</v>
      </c>
      <c r="E167" s="33"/>
      <c r="F167" s="167" t="s">
        <v>2309</v>
      </c>
      <c r="G167" s="33"/>
      <c r="H167" s="33"/>
      <c r="I167" s="92"/>
      <c r="J167" s="33"/>
      <c r="K167" s="33"/>
      <c r="L167" s="34"/>
      <c r="M167" s="168"/>
      <c r="N167" s="169"/>
      <c r="O167" s="54"/>
      <c r="P167" s="54"/>
      <c r="Q167" s="54"/>
      <c r="R167" s="54"/>
      <c r="S167" s="54"/>
      <c r="T167" s="55"/>
      <c r="U167" s="33"/>
      <c r="V167" s="33"/>
      <c r="W167" s="33"/>
      <c r="X167" s="33"/>
      <c r="Y167" s="33"/>
      <c r="Z167" s="33"/>
      <c r="AA167" s="33"/>
      <c r="AB167" s="33"/>
      <c r="AC167" s="33"/>
      <c r="AD167" s="33"/>
      <c r="AE167" s="33"/>
      <c r="AT167" s="18" t="s">
        <v>160</v>
      </c>
      <c r="AU167" s="18" t="s">
        <v>82</v>
      </c>
    </row>
    <row r="168" spans="1:65" s="2" customFormat="1" ht="36" customHeight="1">
      <c r="A168" s="33"/>
      <c r="B168" s="152"/>
      <c r="C168" s="153" t="s">
        <v>451</v>
      </c>
      <c r="D168" s="153" t="s">
        <v>153</v>
      </c>
      <c r="E168" s="154" t="s">
        <v>2316</v>
      </c>
      <c r="F168" s="155" t="s">
        <v>2317</v>
      </c>
      <c r="G168" s="156" t="s">
        <v>166</v>
      </c>
      <c r="H168" s="157">
        <v>2.2000000000000002</v>
      </c>
      <c r="I168" s="158"/>
      <c r="J168" s="159">
        <f>ROUND(I168*H168,2)</f>
        <v>0</v>
      </c>
      <c r="K168" s="155" t="s">
        <v>157</v>
      </c>
      <c r="L168" s="34"/>
      <c r="M168" s="160" t="s">
        <v>3</v>
      </c>
      <c r="N168" s="161" t="s">
        <v>43</v>
      </c>
      <c r="O168" s="54"/>
      <c r="P168" s="162">
        <f>O168*H168</f>
        <v>0</v>
      </c>
      <c r="Q168" s="162">
        <v>0</v>
      </c>
      <c r="R168" s="162">
        <f>Q168*H168</f>
        <v>0</v>
      </c>
      <c r="S168" s="162">
        <v>0</v>
      </c>
      <c r="T168" s="163">
        <f>S168*H168</f>
        <v>0</v>
      </c>
      <c r="U168" s="33"/>
      <c r="V168" s="33"/>
      <c r="W168" s="33"/>
      <c r="X168" s="33"/>
      <c r="Y168" s="33"/>
      <c r="Z168" s="33"/>
      <c r="AA168" s="33"/>
      <c r="AB168" s="33"/>
      <c r="AC168" s="33"/>
      <c r="AD168" s="33"/>
      <c r="AE168" s="33"/>
      <c r="AR168" s="164" t="s">
        <v>302</v>
      </c>
      <c r="AT168" s="164" t="s">
        <v>153</v>
      </c>
      <c r="AU168" s="164" t="s">
        <v>82</v>
      </c>
      <c r="AY168" s="18" t="s">
        <v>150</v>
      </c>
      <c r="BE168" s="165">
        <f>IF(N168="základní",J168,0)</f>
        <v>0</v>
      </c>
      <c r="BF168" s="165">
        <f>IF(N168="snížená",J168,0)</f>
        <v>0</v>
      </c>
      <c r="BG168" s="165">
        <f>IF(N168="zákl. přenesená",J168,0)</f>
        <v>0</v>
      </c>
      <c r="BH168" s="165">
        <f>IF(N168="sníž. přenesená",J168,0)</f>
        <v>0</v>
      </c>
      <c r="BI168" s="165">
        <f>IF(N168="nulová",J168,0)</f>
        <v>0</v>
      </c>
      <c r="BJ168" s="18" t="s">
        <v>80</v>
      </c>
      <c r="BK168" s="165">
        <f>ROUND(I168*H168,2)</f>
        <v>0</v>
      </c>
      <c r="BL168" s="18" t="s">
        <v>302</v>
      </c>
      <c r="BM168" s="164" t="s">
        <v>2318</v>
      </c>
    </row>
    <row r="169" spans="1:65" s="2" customFormat="1" ht="36" customHeight="1">
      <c r="A169" s="33"/>
      <c r="B169" s="152"/>
      <c r="C169" s="153" t="s">
        <v>456</v>
      </c>
      <c r="D169" s="153" t="s">
        <v>153</v>
      </c>
      <c r="E169" s="154" t="s">
        <v>2319</v>
      </c>
      <c r="F169" s="155" t="s">
        <v>2320</v>
      </c>
      <c r="G169" s="156" t="s">
        <v>166</v>
      </c>
      <c r="H169" s="157">
        <v>0.21299999999999999</v>
      </c>
      <c r="I169" s="158"/>
      <c r="J169" s="159">
        <f>ROUND(I169*H169,2)</f>
        <v>0</v>
      </c>
      <c r="K169" s="155" t="s">
        <v>157</v>
      </c>
      <c r="L169" s="34"/>
      <c r="M169" s="160" t="s">
        <v>3</v>
      </c>
      <c r="N169" s="161" t="s">
        <v>43</v>
      </c>
      <c r="O169" s="54"/>
      <c r="P169" s="162">
        <f>O169*H169</f>
        <v>0</v>
      </c>
      <c r="Q169" s="162">
        <v>0</v>
      </c>
      <c r="R169" s="162">
        <f>Q169*H169</f>
        <v>0</v>
      </c>
      <c r="S169" s="162">
        <v>0</v>
      </c>
      <c r="T169" s="163">
        <f>S169*H169</f>
        <v>0</v>
      </c>
      <c r="U169" s="33"/>
      <c r="V169" s="33"/>
      <c r="W169" s="33"/>
      <c r="X169" s="33"/>
      <c r="Y169" s="33"/>
      <c r="Z169" s="33"/>
      <c r="AA169" s="33"/>
      <c r="AB169" s="33"/>
      <c r="AC169" s="33"/>
      <c r="AD169" s="33"/>
      <c r="AE169" s="33"/>
      <c r="AR169" s="164" t="s">
        <v>302</v>
      </c>
      <c r="AT169" s="164" t="s">
        <v>153</v>
      </c>
      <c r="AU169" s="164" t="s">
        <v>82</v>
      </c>
      <c r="AY169" s="18" t="s">
        <v>150</v>
      </c>
      <c r="BE169" s="165">
        <f>IF(N169="základní",J169,0)</f>
        <v>0</v>
      </c>
      <c r="BF169" s="165">
        <f>IF(N169="snížená",J169,0)</f>
        <v>0</v>
      </c>
      <c r="BG169" s="165">
        <f>IF(N169="zákl. přenesená",J169,0)</f>
        <v>0</v>
      </c>
      <c r="BH169" s="165">
        <f>IF(N169="sníž. přenesená",J169,0)</f>
        <v>0</v>
      </c>
      <c r="BI169" s="165">
        <f>IF(N169="nulová",J169,0)</f>
        <v>0</v>
      </c>
      <c r="BJ169" s="18" t="s">
        <v>80</v>
      </c>
      <c r="BK169" s="165">
        <f>ROUND(I169*H169,2)</f>
        <v>0</v>
      </c>
      <c r="BL169" s="18" t="s">
        <v>302</v>
      </c>
      <c r="BM169" s="164" t="s">
        <v>2321</v>
      </c>
    </row>
    <row r="170" spans="1:65" s="2" customFormat="1" ht="126.75">
      <c r="A170" s="33"/>
      <c r="B170" s="34"/>
      <c r="C170" s="33"/>
      <c r="D170" s="166" t="s">
        <v>160</v>
      </c>
      <c r="E170" s="33"/>
      <c r="F170" s="167" t="s">
        <v>576</v>
      </c>
      <c r="G170" s="33"/>
      <c r="H170" s="33"/>
      <c r="I170" s="92"/>
      <c r="J170" s="33"/>
      <c r="K170" s="33"/>
      <c r="L170" s="34"/>
      <c r="M170" s="168"/>
      <c r="N170" s="169"/>
      <c r="O170" s="54"/>
      <c r="P170" s="54"/>
      <c r="Q170" s="54"/>
      <c r="R170" s="54"/>
      <c r="S170" s="54"/>
      <c r="T170" s="55"/>
      <c r="U170" s="33"/>
      <c r="V170" s="33"/>
      <c r="W170" s="33"/>
      <c r="X170" s="33"/>
      <c r="Y170" s="33"/>
      <c r="Z170" s="33"/>
      <c r="AA170" s="33"/>
      <c r="AB170" s="33"/>
      <c r="AC170" s="33"/>
      <c r="AD170" s="33"/>
      <c r="AE170" s="33"/>
      <c r="AT170" s="18" t="s">
        <v>160</v>
      </c>
      <c r="AU170" s="18" t="s">
        <v>82</v>
      </c>
    </row>
    <row r="171" spans="1:65" s="2" customFormat="1" ht="48" customHeight="1">
      <c r="A171" s="33"/>
      <c r="B171" s="152"/>
      <c r="C171" s="153" t="s">
        <v>461</v>
      </c>
      <c r="D171" s="153" t="s">
        <v>153</v>
      </c>
      <c r="E171" s="154" t="s">
        <v>2322</v>
      </c>
      <c r="F171" s="155" t="s">
        <v>2323</v>
      </c>
      <c r="G171" s="156" t="s">
        <v>166</v>
      </c>
      <c r="H171" s="157">
        <v>0.21299999999999999</v>
      </c>
      <c r="I171" s="158"/>
      <c r="J171" s="159">
        <f>ROUND(I171*H171,2)</f>
        <v>0</v>
      </c>
      <c r="K171" s="155" t="s">
        <v>157</v>
      </c>
      <c r="L171" s="34"/>
      <c r="M171" s="160" t="s">
        <v>3</v>
      </c>
      <c r="N171" s="161" t="s">
        <v>43</v>
      </c>
      <c r="O171" s="54"/>
      <c r="P171" s="162">
        <f>O171*H171</f>
        <v>0</v>
      </c>
      <c r="Q171" s="162">
        <v>0</v>
      </c>
      <c r="R171" s="162">
        <f>Q171*H171</f>
        <v>0</v>
      </c>
      <c r="S171" s="162">
        <v>0</v>
      </c>
      <c r="T171" s="163">
        <f>S171*H171</f>
        <v>0</v>
      </c>
      <c r="U171" s="33"/>
      <c r="V171" s="33"/>
      <c r="W171" s="33"/>
      <c r="X171" s="33"/>
      <c r="Y171" s="33"/>
      <c r="Z171" s="33"/>
      <c r="AA171" s="33"/>
      <c r="AB171" s="33"/>
      <c r="AC171" s="33"/>
      <c r="AD171" s="33"/>
      <c r="AE171" s="33"/>
      <c r="AR171" s="164" t="s">
        <v>302</v>
      </c>
      <c r="AT171" s="164" t="s">
        <v>153</v>
      </c>
      <c r="AU171" s="164" t="s">
        <v>82</v>
      </c>
      <c r="AY171" s="18" t="s">
        <v>150</v>
      </c>
      <c r="BE171" s="165">
        <f>IF(N171="základní",J171,0)</f>
        <v>0</v>
      </c>
      <c r="BF171" s="165">
        <f>IF(N171="snížená",J171,0)</f>
        <v>0</v>
      </c>
      <c r="BG171" s="165">
        <f>IF(N171="zákl. přenesená",J171,0)</f>
        <v>0</v>
      </c>
      <c r="BH171" s="165">
        <f>IF(N171="sníž. přenesená",J171,0)</f>
        <v>0</v>
      </c>
      <c r="BI171" s="165">
        <f>IF(N171="nulová",J171,0)</f>
        <v>0</v>
      </c>
      <c r="BJ171" s="18" t="s">
        <v>80</v>
      </c>
      <c r="BK171" s="165">
        <f>ROUND(I171*H171,2)</f>
        <v>0</v>
      </c>
      <c r="BL171" s="18" t="s">
        <v>302</v>
      </c>
      <c r="BM171" s="164" t="s">
        <v>2324</v>
      </c>
    </row>
    <row r="172" spans="1:65" s="2" customFormat="1" ht="126.75">
      <c r="A172" s="33"/>
      <c r="B172" s="34"/>
      <c r="C172" s="33"/>
      <c r="D172" s="166" t="s">
        <v>160</v>
      </c>
      <c r="E172" s="33"/>
      <c r="F172" s="167" t="s">
        <v>576</v>
      </c>
      <c r="G172" s="33"/>
      <c r="H172" s="33"/>
      <c r="I172" s="92"/>
      <c r="J172" s="33"/>
      <c r="K172" s="33"/>
      <c r="L172" s="34"/>
      <c r="M172" s="168"/>
      <c r="N172" s="169"/>
      <c r="O172" s="54"/>
      <c r="P172" s="54"/>
      <c r="Q172" s="54"/>
      <c r="R172" s="54"/>
      <c r="S172" s="54"/>
      <c r="T172" s="55"/>
      <c r="U172" s="33"/>
      <c r="V172" s="33"/>
      <c r="W172" s="33"/>
      <c r="X172" s="33"/>
      <c r="Y172" s="33"/>
      <c r="Z172" s="33"/>
      <c r="AA172" s="33"/>
      <c r="AB172" s="33"/>
      <c r="AC172" s="33"/>
      <c r="AD172" s="33"/>
      <c r="AE172" s="33"/>
      <c r="AT172" s="18" t="s">
        <v>160</v>
      </c>
      <c r="AU172" s="18" t="s">
        <v>82</v>
      </c>
    </row>
    <row r="173" spans="1:65" s="12" customFormat="1" ht="22.9" customHeight="1">
      <c r="B173" s="139"/>
      <c r="D173" s="140" t="s">
        <v>71</v>
      </c>
      <c r="E173" s="150" t="s">
        <v>2325</v>
      </c>
      <c r="F173" s="150" t="s">
        <v>2326</v>
      </c>
      <c r="I173" s="142"/>
      <c r="J173" s="151">
        <f>BK173</f>
        <v>0</v>
      </c>
      <c r="L173" s="139"/>
      <c r="M173" s="144"/>
      <c r="N173" s="145"/>
      <c r="O173" s="145"/>
      <c r="P173" s="146">
        <f>SUM(P174:P248)</f>
        <v>0</v>
      </c>
      <c r="Q173" s="145"/>
      <c r="R173" s="146">
        <f>SUM(R174:R248)</f>
        <v>0.80403999999999998</v>
      </c>
      <c r="S173" s="145"/>
      <c r="T173" s="147">
        <f>SUM(T174:T248)</f>
        <v>2.5460000000000003</v>
      </c>
      <c r="AR173" s="140" t="s">
        <v>82</v>
      </c>
      <c r="AT173" s="148" t="s">
        <v>71</v>
      </c>
      <c r="AU173" s="148" t="s">
        <v>80</v>
      </c>
      <c r="AY173" s="140" t="s">
        <v>150</v>
      </c>
      <c r="BK173" s="149">
        <f>SUM(BK174:BK248)</f>
        <v>0</v>
      </c>
    </row>
    <row r="174" spans="1:65" s="2" customFormat="1" ht="24" customHeight="1">
      <c r="A174" s="33"/>
      <c r="B174" s="152"/>
      <c r="C174" s="153" t="s">
        <v>466</v>
      </c>
      <c r="D174" s="153" t="s">
        <v>153</v>
      </c>
      <c r="E174" s="154" t="s">
        <v>2327</v>
      </c>
      <c r="F174" s="155" t="s">
        <v>2328</v>
      </c>
      <c r="G174" s="156" t="s">
        <v>216</v>
      </c>
      <c r="H174" s="157">
        <v>2</v>
      </c>
      <c r="I174" s="158"/>
      <c r="J174" s="159">
        <f>ROUND(I174*H174,2)</f>
        <v>0</v>
      </c>
      <c r="K174" s="155" t="s">
        <v>157</v>
      </c>
      <c r="L174" s="34"/>
      <c r="M174" s="160" t="s">
        <v>3</v>
      </c>
      <c r="N174" s="161" t="s">
        <v>43</v>
      </c>
      <c r="O174" s="54"/>
      <c r="P174" s="162">
        <f>O174*H174</f>
        <v>0</v>
      </c>
      <c r="Q174" s="162">
        <v>3.0899999999999999E-3</v>
      </c>
      <c r="R174" s="162">
        <f>Q174*H174</f>
        <v>6.1799999999999997E-3</v>
      </c>
      <c r="S174" s="162">
        <v>0</v>
      </c>
      <c r="T174" s="163">
        <f>S174*H174</f>
        <v>0</v>
      </c>
      <c r="U174" s="33"/>
      <c r="V174" s="33"/>
      <c r="W174" s="33"/>
      <c r="X174" s="33"/>
      <c r="Y174" s="33"/>
      <c r="Z174" s="33"/>
      <c r="AA174" s="33"/>
      <c r="AB174" s="33"/>
      <c r="AC174" s="33"/>
      <c r="AD174" s="33"/>
      <c r="AE174" s="33"/>
      <c r="AR174" s="164" t="s">
        <v>302</v>
      </c>
      <c r="AT174" s="164" t="s">
        <v>153</v>
      </c>
      <c r="AU174" s="164" t="s">
        <v>82</v>
      </c>
      <c r="AY174" s="18" t="s">
        <v>150</v>
      </c>
      <c r="BE174" s="165">
        <f>IF(N174="základní",J174,0)</f>
        <v>0</v>
      </c>
      <c r="BF174" s="165">
        <f>IF(N174="snížená",J174,0)</f>
        <v>0</v>
      </c>
      <c r="BG174" s="165">
        <f>IF(N174="zákl. přenesená",J174,0)</f>
        <v>0</v>
      </c>
      <c r="BH174" s="165">
        <f>IF(N174="sníž. přenesená",J174,0)</f>
        <v>0</v>
      </c>
      <c r="BI174" s="165">
        <f>IF(N174="nulová",J174,0)</f>
        <v>0</v>
      </c>
      <c r="BJ174" s="18" t="s">
        <v>80</v>
      </c>
      <c r="BK174" s="165">
        <f>ROUND(I174*H174,2)</f>
        <v>0</v>
      </c>
      <c r="BL174" s="18" t="s">
        <v>302</v>
      </c>
      <c r="BM174" s="164" t="s">
        <v>2329</v>
      </c>
    </row>
    <row r="175" spans="1:65" s="2" customFormat="1" ht="24" customHeight="1">
      <c r="A175" s="33"/>
      <c r="B175" s="152"/>
      <c r="C175" s="153" t="s">
        <v>471</v>
      </c>
      <c r="D175" s="153" t="s">
        <v>153</v>
      </c>
      <c r="E175" s="154" t="s">
        <v>2330</v>
      </c>
      <c r="F175" s="155" t="s">
        <v>2331</v>
      </c>
      <c r="G175" s="156" t="s">
        <v>216</v>
      </c>
      <c r="H175" s="157">
        <v>4.7</v>
      </c>
      <c r="I175" s="158"/>
      <c r="J175" s="159">
        <f>ROUND(I175*H175,2)</f>
        <v>0</v>
      </c>
      <c r="K175" s="155" t="s">
        <v>157</v>
      </c>
      <c r="L175" s="34"/>
      <c r="M175" s="160" t="s">
        <v>3</v>
      </c>
      <c r="N175" s="161" t="s">
        <v>43</v>
      </c>
      <c r="O175" s="54"/>
      <c r="P175" s="162">
        <f>O175*H175</f>
        <v>0</v>
      </c>
      <c r="Q175" s="162">
        <v>4.5100000000000001E-3</v>
      </c>
      <c r="R175" s="162">
        <f>Q175*H175</f>
        <v>2.1197000000000001E-2</v>
      </c>
      <c r="S175" s="162">
        <v>0</v>
      </c>
      <c r="T175" s="163">
        <f>S175*H175</f>
        <v>0</v>
      </c>
      <c r="U175" s="33"/>
      <c r="V175" s="33"/>
      <c r="W175" s="33"/>
      <c r="X175" s="33"/>
      <c r="Y175" s="33"/>
      <c r="Z175" s="33"/>
      <c r="AA175" s="33"/>
      <c r="AB175" s="33"/>
      <c r="AC175" s="33"/>
      <c r="AD175" s="33"/>
      <c r="AE175" s="33"/>
      <c r="AR175" s="164" t="s">
        <v>302</v>
      </c>
      <c r="AT175" s="164" t="s">
        <v>153</v>
      </c>
      <c r="AU175" s="164" t="s">
        <v>82</v>
      </c>
      <c r="AY175" s="18" t="s">
        <v>150</v>
      </c>
      <c r="BE175" s="165">
        <f>IF(N175="základní",J175,0)</f>
        <v>0</v>
      </c>
      <c r="BF175" s="165">
        <f>IF(N175="snížená",J175,0)</f>
        <v>0</v>
      </c>
      <c r="BG175" s="165">
        <f>IF(N175="zákl. přenesená",J175,0)</f>
        <v>0</v>
      </c>
      <c r="BH175" s="165">
        <f>IF(N175="sníž. přenesená",J175,0)</f>
        <v>0</v>
      </c>
      <c r="BI175" s="165">
        <f>IF(N175="nulová",J175,0)</f>
        <v>0</v>
      </c>
      <c r="BJ175" s="18" t="s">
        <v>80</v>
      </c>
      <c r="BK175" s="165">
        <f>ROUND(I175*H175,2)</f>
        <v>0</v>
      </c>
      <c r="BL175" s="18" t="s">
        <v>302</v>
      </c>
      <c r="BM175" s="164" t="s">
        <v>2332</v>
      </c>
    </row>
    <row r="176" spans="1:65" s="2" customFormat="1" ht="24" customHeight="1">
      <c r="A176" s="33"/>
      <c r="B176" s="152"/>
      <c r="C176" s="153" t="s">
        <v>476</v>
      </c>
      <c r="D176" s="153" t="s">
        <v>153</v>
      </c>
      <c r="E176" s="154" t="s">
        <v>2333</v>
      </c>
      <c r="F176" s="155" t="s">
        <v>2334</v>
      </c>
      <c r="G176" s="156" t="s">
        <v>216</v>
      </c>
      <c r="H176" s="157">
        <v>24.8</v>
      </c>
      <c r="I176" s="158"/>
      <c r="J176" s="159">
        <f>ROUND(I176*H176,2)</f>
        <v>0</v>
      </c>
      <c r="K176" s="155" t="s">
        <v>157</v>
      </c>
      <c r="L176" s="34"/>
      <c r="M176" s="160" t="s">
        <v>3</v>
      </c>
      <c r="N176" s="161" t="s">
        <v>43</v>
      </c>
      <c r="O176" s="54"/>
      <c r="P176" s="162">
        <f>O176*H176</f>
        <v>0</v>
      </c>
      <c r="Q176" s="162">
        <v>5.1799999999999997E-3</v>
      </c>
      <c r="R176" s="162">
        <f>Q176*H176</f>
        <v>0.12846399999999999</v>
      </c>
      <c r="S176" s="162">
        <v>0</v>
      </c>
      <c r="T176" s="163">
        <f>S176*H176</f>
        <v>0</v>
      </c>
      <c r="U176" s="33"/>
      <c r="V176" s="33"/>
      <c r="W176" s="33"/>
      <c r="X176" s="33"/>
      <c r="Y176" s="33"/>
      <c r="Z176" s="33"/>
      <c r="AA176" s="33"/>
      <c r="AB176" s="33"/>
      <c r="AC176" s="33"/>
      <c r="AD176" s="33"/>
      <c r="AE176" s="33"/>
      <c r="AR176" s="164" t="s">
        <v>302</v>
      </c>
      <c r="AT176" s="164" t="s">
        <v>153</v>
      </c>
      <c r="AU176" s="164" t="s">
        <v>82</v>
      </c>
      <c r="AY176" s="18" t="s">
        <v>150</v>
      </c>
      <c r="BE176" s="165">
        <f>IF(N176="základní",J176,0)</f>
        <v>0</v>
      </c>
      <c r="BF176" s="165">
        <f>IF(N176="snížená",J176,0)</f>
        <v>0</v>
      </c>
      <c r="BG176" s="165">
        <f>IF(N176="zákl. přenesená",J176,0)</f>
        <v>0</v>
      </c>
      <c r="BH176" s="165">
        <f>IF(N176="sníž. přenesená",J176,0)</f>
        <v>0</v>
      </c>
      <c r="BI176" s="165">
        <f>IF(N176="nulová",J176,0)</f>
        <v>0</v>
      </c>
      <c r="BJ176" s="18" t="s">
        <v>80</v>
      </c>
      <c r="BK176" s="165">
        <f>ROUND(I176*H176,2)</f>
        <v>0</v>
      </c>
      <c r="BL176" s="18" t="s">
        <v>302</v>
      </c>
      <c r="BM176" s="164" t="s">
        <v>2335</v>
      </c>
    </row>
    <row r="177" spans="1:65" s="13" customFormat="1" ht="11.25">
      <c r="B177" s="170"/>
      <c r="D177" s="166" t="s">
        <v>162</v>
      </c>
      <c r="E177" s="171" t="s">
        <v>3</v>
      </c>
      <c r="F177" s="172" t="s">
        <v>2336</v>
      </c>
      <c r="H177" s="173">
        <v>24.8</v>
      </c>
      <c r="I177" s="174"/>
      <c r="L177" s="170"/>
      <c r="M177" s="175"/>
      <c r="N177" s="176"/>
      <c r="O177" s="176"/>
      <c r="P177" s="176"/>
      <c r="Q177" s="176"/>
      <c r="R177" s="176"/>
      <c r="S177" s="176"/>
      <c r="T177" s="177"/>
      <c r="AT177" s="171" t="s">
        <v>162</v>
      </c>
      <c r="AU177" s="171" t="s">
        <v>82</v>
      </c>
      <c r="AV177" s="13" t="s">
        <v>82</v>
      </c>
      <c r="AW177" s="13" t="s">
        <v>34</v>
      </c>
      <c r="AX177" s="13" t="s">
        <v>80</v>
      </c>
      <c r="AY177" s="171" t="s">
        <v>150</v>
      </c>
    </row>
    <row r="178" spans="1:65" s="2" customFormat="1" ht="24" customHeight="1">
      <c r="A178" s="33"/>
      <c r="B178" s="152"/>
      <c r="C178" s="153" t="s">
        <v>481</v>
      </c>
      <c r="D178" s="153" t="s">
        <v>153</v>
      </c>
      <c r="E178" s="154" t="s">
        <v>2337</v>
      </c>
      <c r="F178" s="155" t="s">
        <v>2338</v>
      </c>
      <c r="G178" s="156" t="s">
        <v>216</v>
      </c>
      <c r="H178" s="157">
        <v>380</v>
      </c>
      <c r="I178" s="158"/>
      <c r="J178" s="159">
        <f>ROUND(I178*H178,2)</f>
        <v>0</v>
      </c>
      <c r="K178" s="155" t="s">
        <v>157</v>
      </c>
      <c r="L178" s="34"/>
      <c r="M178" s="160" t="s">
        <v>3</v>
      </c>
      <c r="N178" s="161" t="s">
        <v>43</v>
      </c>
      <c r="O178" s="54"/>
      <c r="P178" s="162">
        <f>O178*H178</f>
        <v>0</v>
      </c>
      <c r="Q178" s="162">
        <v>0</v>
      </c>
      <c r="R178" s="162">
        <f>Q178*H178</f>
        <v>0</v>
      </c>
      <c r="S178" s="162">
        <v>6.7000000000000002E-3</v>
      </c>
      <c r="T178" s="163">
        <f>S178*H178</f>
        <v>2.5460000000000003</v>
      </c>
      <c r="U178" s="33"/>
      <c r="V178" s="33"/>
      <c r="W178" s="33"/>
      <c r="X178" s="33"/>
      <c r="Y178" s="33"/>
      <c r="Z178" s="33"/>
      <c r="AA178" s="33"/>
      <c r="AB178" s="33"/>
      <c r="AC178" s="33"/>
      <c r="AD178" s="33"/>
      <c r="AE178" s="33"/>
      <c r="AR178" s="164" t="s">
        <v>302</v>
      </c>
      <c r="AT178" s="164" t="s">
        <v>153</v>
      </c>
      <c r="AU178" s="164" t="s">
        <v>82</v>
      </c>
      <c r="AY178" s="18" t="s">
        <v>150</v>
      </c>
      <c r="BE178" s="165">
        <f>IF(N178="základní",J178,0)</f>
        <v>0</v>
      </c>
      <c r="BF178" s="165">
        <f>IF(N178="snížená",J178,0)</f>
        <v>0</v>
      </c>
      <c r="BG178" s="165">
        <f>IF(N178="zákl. přenesená",J178,0)</f>
        <v>0</v>
      </c>
      <c r="BH178" s="165">
        <f>IF(N178="sníž. přenesená",J178,0)</f>
        <v>0</v>
      </c>
      <c r="BI178" s="165">
        <f>IF(N178="nulová",J178,0)</f>
        <v>0</v>
      </c>
      <c r="BJ178" s="18" t="s">
        <v>80</v>
      </c>
      <c r="BK178" s="165">
        <f>ROUND(I178*H178,2)</f>
        <v>0</v>
      </c>
      <c r="BL178" s="18" t="s">
        <v>302</v>
      </c>
      <c r="BM178" s="164" t="s">
        <v>2339</v>
      </c>
    </row>
    <row r="179" spans="1:65" s="2" customFormat="1" ht="24" customHeight="1">
      <c r="A179" s="33"/>
      <c r="B179" s="152"/>
      <c r="C179" s="153" t="s">
        <v>486</v>
      </c>
      <c r="D179" s="153" t="s">
        <v>153</v>
      </c>
      <c r="E179" s="154" t="s">
        <v>2340</v>
      </c>
      <c r="F179" s="155" t="s">
        <v>2341</v>
      </c>
      <c r="G179" s="156" t="s">
        <v>216</v>
      </c>
      <c r="H179" s="157">
        <v>241.5</v>
      </c>
      <c r="I179" s="158"/>
      <c r="J179" s="159">
        <f>ROUND(I179*H179,2)</f>
        <v>0</v>
      </c>
      <c r="K179" s="155" t="s">
        <v>157</v>
      </c>
      <c r="L179" s="34"/>
      <c r="M179" s="160" t="s">
        <v>3</v>
      </c>
      <c r="N179" s="161" t="s">
        <v>43</v>
      </c>
      <c r="O179" s="54"/>
      <c r="P179" s="162">
        <f>O179*H179</f>
        <v>0</v>
      </c>
      <c r="Q179" s="162">
        <v>6.6E-4</v>
      </c>
      <c r="R179" s="162">
        <f>Q179*H179</f>
        <v>0.15939</v>
      </c>
      <c r="S179" s="162">
        <v>0</v>
      </c>
      <c r="T179" s="163">
        <f>S179*H179</f>
        <v>0</v>
      </c>
      <c r="U179" s="33"/>
      <c r="V179" s="33"/>
      <c r="W179" s="33"/>
      <c r="X179" s="33"/>
      <c r="Y179" s="33"/>
      <c r="Z179" s="33"/>
      <c r="AA179" s="33"/>
      <c r="AB179" s="33"/>
      <c r="AC179" s="33"/>
      <c r="AD179" s="33"/>
      <c r="AE179" s="33"/>
      <c r="AR179" s="164" t="s">
        <v>302</v>
      </c>
      <c r="AT179" s="164" t="s">
        <v>153</v>
      </c>
      <c r="AU179" s="164" t="s">
        <v>82</v>
      </c>
      <c r="AY179" s="18" t="s">
        <v>150</v>
      </c>
      <c r="BE179" s="165">
        <f>IF(N179="základní",J179,0)</f>
        <v>0</v>
      </c>
      <c r="BF179" s="165">
        <f>IF(N179="snížená",J179,0)</f>
        <v>0</v>
      </c>
      <c r="BG179" s="165">
        <f>IF(N179="zákl. přenesená",J179,0)</f>
        <v>0</v>
      </c>
      <c r="BH179" s="165">
        <f>IF(N179="sníž. přenesená",J179,0)</f>
        <v>0</v>
      </c>
      <c r="BI179" s="165">
        <f>IF(N179="nulová",J179,0)</f>
        <v>0</v>
      </c>
      <c r="BJ179" s="18" t="s">
        <v>80</v>
      </c>
      <c r="BK179" s="165">
        <f>ROUND(I179*H179,2)</f>
        <v>0</v>
      </c>
      <c r="BL179" s="18" t="s">
        <v>302</v>
      </c>
      <c r="BM179" s="164" t="s">
        <v>2342</v>
      </c>
    </row>
    <row r="180" spans="1:65" s="2" customFormat="1" ht="39">
      <c r="A180" s="33"/>
      <c r="B180" s="34"/>
      <c r="C180" s="33"/>
      <c r="D180" s="166" t="s">
        <v>160</v>
      </c>
      <c r="E180" s="33"/>
      <c r="F180" s="167" t="s">
        <v>2343</v>
      </c>
      <c r="G180" s="33"/>
      <c r="H180" s="33"/>
      <c r="I180" s="92"/>
      <c r="J180" s="33"/>
      <c r="K180" s="33"/>
      <c r="L180" s="34"/>
      <c r="M180" s="168"/>
      <c r="N180" s="169"/>
      <c r="O180" s="54"/>
      <c r="P180" s="54"/>
      <c r="Q180" s="54"/>
      <c r="R180" s="54"/>
      <c r="S180" s="54"/>
      <c r="T180" s="55"/>
      <c r="U180" s="33"/>
      <c r="V180" s="33"/>
      <c r="W180" s="33"/>
      <c r="X180" s="33"/>
      <c r="Y180" s="33"/>
      <c r="Z180" s="33"/>
      <c r="AA180" s="33"/>
      <c r="AB180" s="33"/>
      <c r="AC180" s="33"/>
      <c r="AD180" s="33"/>
      <c r="AE180" s="33"/>
      <c r="AT180" s="18" t="s">
        <v>160</v>
      </c>
      <c r="AU180" s="18" t="s">
        <v>82</v>
      </c>
    </row>
    <row r="181" spans="1:65" s="13" customFormat="1" ht="11.25">
      <c r="B181" s="170"/>
      <c r="D181" s="166" t="s">
        <v>162</v>
      </c>
      <c r="E181" s="171" t="s">
        <v>3</v>
      </c>
      <c r="F181" s="172" t="s">
        <v>2344</v>
      </c>
      <c r="H181" s="173">
        <v>241.5</v>
      </c>
      <c r="I181" s="174"/>
      <c r="L181" s="170"/>
      <c r="M181" s="175"/>
      <c r="N181" s="176"/>
      <c r="O181" s="176"/>
      <c r="P181" s="176"/>
      <c r="Q181" s="176"/>
      <c r="R181" s="176"/>
      <c r="S181" s="176"/>
      <c r="T181" s="177"/>
      <c r="AT181" s="171" t="s">
        <v>162</v>
      </c>
      <c r="AU181" s="171" t="s">
        <v>82</v>
      </c>
      <c r="AV181" s="13" t="s">
        <v>82</v>
      </c>
      <c r="AW181" s="13" t="s">
        <v>34</v>
      </c>
      <c r="AX181" s="13" t="s">
        <v>80</v>
      </c>
      <c r="AY181" s="171" t="s">
        <v>150</v>
      </c>
    </row>
    <row r="182" spans="1:65" s="2" customFormat="1" ht="24" customHeight="1">
      <c r="A182" s="33"/>
      <c r="B182" s="152"/>
      <c r="C182" s="153" t="s">
        <v>491</v>
      </c>
      <c r="D182" s="153" t="s">
        <v>153</v>
      </c>
      <c r="E182" s="154" t="s">
        <v>2345</v>
      </c>
      <c r="F182" s="155" t="s">
        <v>2346</v>
      </c>
      <c r="G182" s="156" t="s">
        <v>216</v>
      </c>
      <c r="H182" s="157">
        <v>62.4</v>
      </c>
      <c r="I182" s="158"/>
      <c r="J182" s="159">
        <f>ROUND(I182*H182,2)</f>
        <v>0</v>
      </c>
      <c r="K182" s="155" t="s">
        <v>157</v>
      </c>
      <c r="L182" s="34"/>
      <c r="M182" s="160" t="s">
        <v>3</v>
      </c>
      <c r="N182" s="161" t="s">
        <v>43</v>
      </c>
      <c r="O182" s="54"/>
      <c r="P182" s="162">
        <f>O182*H182</f>
        <v>0</v>
      </c>
      <c r="Q182" s="162">
        <v>9.1E-4</v>
      </c>
      <c r="R182" s="162">
        <f>Q182*H182</f>
        <v>5.6784000000000001E-2</v>
      </c>
      <c r="S182" s="162">
        <v>0</v>
      </c>
      <c r="T182" s="163">
        <f>S182*H182</f>
        <v>0</v>
      </c>
      <c r="U182" s="33"/>
      <c r="V182" s="33"/>
      <c r="W182" s="33"/>
      <c r="X182" s="33"/>
      <c r="Y182" s="33"/>
      <c r="Z182" s="33"/>
      <c r="AA182" s="33"/>
      <c r="AB182" s="33"/>
      <c r="AC182" s="33"/>
      <c r="AD182" s="33"/>
      <c r="AE182" s="33"/>
      <c r="AR182" s="164" t="s">
        <v>302</v>
      </c>
      <c r="AT182" s="164" t="s">
        <v>153</v>
      </c>
      <c r="AU182" s="164" t="s">
        <v>82</v>
      </c>
      <c r="AY182" s="18" t="s">
        <v>150</v>
      </c>
      <c r="BE182" s="165">
        <f>IF(N182="základní",J182,0)</f>
        <v>0</v>
      </c>
      <c r="BF182" s="165">
        <f>IF(N182="snížená",J182,0)</f>
        <v>0</v>
      </c>
      <c r="BG182" s="165">
        <f>IF(N182="zákl. přenesená",J182,0)</f>
        <v>0</v>
      </c>
      <c r="BH182" s="165">
        <f>IF(N182="sníž. přenesená",J182,0)</f>
        <v>0</v>
      </c>
      <c r="BI182" s="165">
        <f>IF(N182="nulová",J182,0)</f>
        <v>0</v>
      </c>
      <c r="BJ182" s="18" t="s">
        <v>80</v>
      </c>
      <c r="BK182" s="165">
        <f>ROUND(I182*H182,2)</f>
        <v>0</v>
      </c>
      <c r="BL182" s="18" t="s">
        <v>302</v>
      </c>
      <c r="BM182" s="164" t="s">
        <v>2347</v>
      </c>
    </row>
    <row r="183" spans="1:65" s="2" customFormat="1" ht="39">
      <c r="A183" s="33"/>
      <c r="B183" s="34"/>
      <c r="C183" s="33"/>
      <c r="D183" s="166" t="s">
        <v>160</v>
      </c>
      <c r="E183" s="33"/>
      <c r="F183" s="167" t="s">
        <v>2343</v>
      </c>
      <c r="G183" s="33"/>
      <c r="H183" s="33"/>
      <c r="I183" s="92"/>
      <c r="J183" s="33"/>
      <c r="K183" s="33"/>
      <c r="L183" s="34"/>
      <c r="M183" s="168"/>
      <c r="N183" s="169"/>
      <c r="O183" s="54"/>
      <c r="P183" s="54"/>
      <c r="Q183" s="54"/>
      <c r="R183" s="54"/>
      <c r="S183" s="54"/>
      <c r="T183" s="55"/>
      <c r="U183" s="33"/>
      <c r="V183" s="33"/>
      <c r="W183" s="33"/>
      <c r="X183" s="33"/>
      <c r="Y183" s="33"/>
      <c r="Z183" s="33"/>
      <c r="AA183" s="33"/>
      <c r="AB183" s="33"/>
      <c r="AC183" s="33"/>
      <c r="AD183" s="33"/>
      <c r="AE183" s="33"/>
      <c r="AT183" s="18" t="s">
        <v>160</v>
      </c>
      <c r="AU183" s="18" t="s">
        <v>82</v>
      </c>
    </row>
    <row r="184" spans="1:65" s="13" customFormat="1" ht="11.25">
      <c r="B184" s="170"/>
      <c r="D184" s="166" t="s">
        <v>162</v>
      </c>
      <c r="E184" s="171" t="s">
        <v>3</v>
      </c>
      <c r="F184" s="172" t="s">
        <v>2348</v>
      </c>
      <c r="H184" s="173">
        <v>62.4</v>
      </c>
      <c r="I184" s="174"/>
      <c r="L184" s="170"/>
      <c r="M184" s="175"/>
      <c r="N184" s="176"/>
      <c r="O184" s="176"/>
      <c r="P184" s="176"/>
      <c r="Q184" s="176"/>
      <c r="R184" s="176"/>
      <c r="S184" s="176"/>
      <c r="T184" s="177"/>
      <c r="AT184" s="171" t="s">
        <v>162</v>
      </c>
      <c r="AU184" s="171" t="s">
        <v>82</v>
      </c>
      <c r="AV184" s="13" t="s">
        <v>82</v>
      </c>
      <c r="AW184" s="13" t="s">
        <v>34</v>
      </c>
      <c r="AX184" s="13" t="s">
        <v>80</v>
      </c>
      <c r="AY184" s="171" t="s">
        <v>150</v>
      </c>
    </row>
    <row r="185" spans="1:65" s="2" customFormat="1" ht="24" customHeight="1">
      <c r="A185" s="33"/>
      <c r="B185" s="152"/>
      <c r="C185" s="153" t="s">
        <v>496</v>
      </c>
      <c r="D185" s="153" t="s">
        <v>153</v>
      </c>
      <c r="E185" s="154" t="s">
        <v>2349</v>
      </c>
      <c r="F185" s="155" t="s">
        <v>2350</v>
      </c>
      <c r="G185" s="156" t="s">
        <v>216</v>
      </c>
      <c r="H185" s="157">
        <v>32.6</v>
      </c>
      <c r="I185" s="158"/>
      <c r="J185" s="159">
        <f>ROUND(I185*H185,2)</f>
        <v>0</v>
      </c>
      <c r="K185" s="155" t="s">
        <v>157</v>
      </c>
      <c r="L185" s="34"/>
      <c r="M185" s="160" t="s">
        <v>3</v>
      </c>
      <c r="N185" s="161" t="s">
        <v>43</v>
      </c>
      <c r="O185" s="54"/>
      <c r="P185" s="162">
        <f>O185*H185</f>
        <v>0</v>
      </c>
      <c r="Q185" s="162">
        <v>1.1900000000000001E-3</v>
      </c>
      <c r="R185" s="162">
        <f>Q185*H185</f>
        <v>3.8794000000000002E-2</v>
      </c>
      <c r="S185" s="162">
        <v>0</v>
      </c>
      <c r="T185" s="163">
        <f>S185*H185</f>
        <v>0</v>
      </c>
      <c r="U185" s="33"/>
      <c r="V185" s="33"/>
      <c r="W185" s="33"/>
      <c r="X185" s="33"/>
      <c r="Y185" s="33"/>
      <c r="Z185" s="33"/>
      <c r="AA185" s="33"/>
      <c r="AB185" s="33"/>
      <c r="AC185" s="33"/>
      <c r="AD185" s="33"/>
      <c r="AE185" s="33"/>
      <c r="AR185" s="164" t="s">
        <v>302</v>
      </c>
      <c r="AT185" s="164" t="s">
        <v>153</v>
      </c>
      <c r="AU185" s="164" t="s">
        <v>82</v>
      </c>
      <c r="AY185" s="18" t="s">
        <v>150</v>
      </c>
      <c r="BE185" s="165">
        <f>IF(N185="základní",J185,0)</f>
        <v>0</v>
      </c>
      <c r="BF185" s="165">
        <f>IF(N185="snížená",J185,0)</f>
        <v>0</v>
      </c>
      <c r="BG185" s="165">
        <f>IF(N185="zákl. přenesená",J185,0)</f>
        <v>0</v>
      </c>
      <c r="BH185" s="165">
        <f>IF(N185="sníž. přenesená",J185,0)</f>
        <v>0</v>
      </c>
      <c r="BI185" s="165">
        <f>IF(N185="nulová",J185,0)</f>
        <v>0</v>
      </c>
      <c r="BJ185" s="18" t="s">
        <v>80</v>
      </c>
      <c r="BK185" s="165">
        <f>ROUND(I185*H185,2)</f>
        <v>0</v>
      </c>
      <c r="BL185" s="18" t="s">
        <v>302</v>
      </c>
      <c r="BM185" s="164" t="s">
        <v>2351</v>
      </c>
    </row>
    <row r="186" spans="1:65" s="2" customFormat="1" ht="39">
      <c r="A186" s="33"/>
      <c r="B186" s="34"/>
      <c r="C186" s="33"/>
      <c r="D186" s="166" t="s">
        <v>160</v>
      </c>
      <c r="E186" s="33"/>
      <c r="F186" s="167" t="s">
        <v>2343</v>
      </c>
      <c r="G186" s="33"/>
      <c r="H186" s="33"/>
      <c r="I186" s="92"/>
      <c r="J186" s="33"/>
      <c r="K186" s="33"/>
      <c r="L186" s="34"/>
      <c r="M186" s="168"/>
      <c r="N186" s="169"/>
      <c r="O186" s="54"/>
      <c r="P186" s="54"/>
      <c r="Q186" s="54"/>
      <c r="R186" s="54"/>
      <c r="S186" s="54"/>
      <c r="T186" s="55"/>
      <c r="U186" s="33"/>
      <c r="V186" s="33"/>
      <c r="W186" s="33"/>
      <c r="X186" s="33"/>
      <c r="Y186" s="33"/>
      <c r="Z186" s="33"/>
      <c r="AA186" s="33"/>
      <c r="AB186" s="33"/>
      <c r="AC186" s="33"/>
      <c r="AD186" s="33"/>
      <c r="AE186" s="33"/>
      <c r="AT186" s="18" t="s">
        <v>160</v>
      </c>
      <c r="AU186" s="18" t="s">
        <v>82</v>
      </c>
    </row>
    <row r="187" spans="1:65" s="13" customFormat="1" ht="11.25">
      <c r="B187" s="170"/>
      <c r="D187" s="166" t="s">
        <v>162</v>
      </c>
      <c r="E187" s="171" t="s">
        <v>3</v>
      </c>
      <c r="F187" s="172" t="s">
        <v>2352</v>
      </c>
      <c r="H187" s="173">
        <v>32.6</v>
      </c>
      <c r="I187" s="174"/>
      <c r="L187" s="170"/>
      <c r="M187" s="175"/>
      <c r="N187" s="176"/>
      <c r="O187" s="176"/>
      <c r="P187" s="176"/>
      <c r="Q187" s="176"/>
      <c r="R187" s="176"/>
      <c r="S187" s="176"/>
      <c r="T187" s="177"/>
      <c r="AT187" s="171" t="s">
        <v>162</v>
      </c>
      <c r="AU187" s="171" t="s">
        <v>82</v>
      </c>
      <c r="AV187" s="13" t="s">
        <v>82</v>
      </c>
      <c r="AW187" s="13" t="s">
        <v>34</v>
      </c>
      <c r="AX187" s="13" t="s">
        <v>80</v>
      </c>
      <c r="AY187" s="171" t="s">
        <v>150</v>
      </c>
    </row>
    <row r="188" spans="1:65" s="2" customFormat="1" ht="24" customHeight="1">
      <c r="A188" s="33"/>
      <c r="B188" s="152"/>
      <c r="C188" s="153" t="s">
        <v>501</v>
      </c>
      <c r="D188" s="153" t="s">
        <v>153</v>
      </c>
      <c r="E188" s="154" t="s">
        <v>2353</v>
      </c>
      <c r="F188" s="155" t="s">
        <v>2354</v>
      </c>
      <c r="G188" s="156" t="s">
        <v>216</v>
      </c>
      <c r="H188" s="157">
        <v>41.8</v>
      </c>
      <c r="I188" s="158"/>
      <c r="J188" s="159">
        <f>ROUND(I188*H188,2)</f>
        <v>0</v>
      </c>
      <c r="K188" s="155" t="s">
        <v>157</v>
      </c>
      <c r="L188" s="34"/>
      <c r="M188" s="160" t="s">
        <v>3</v>
      </c>
      <c r="N188" s="161" t="s">
        <v>43</v>
      </c>
      <c r="O188" s="54"/>
      <c r="P188" s="162">
        <f>O188*H188</f>
        <v>0</v>
      </c>
      <c r="Q188" s="162">
        <v>2.5200000000000001E-3</v>
      </c>
      <c r="R188" s="162">
        <f>Q188*H188</f>
        <v>0.105336</v>
      </c>
      <c r="S188" s="162">
        <v>0</v>
      </c>
      <c r="T188" s="163">
        <f>S188*H188</f>
        <v>0</v>
      </c>
      <c r="U188" s="33"/>
      <c r="V188" s="33"/>
      <c r="W188" s="33"/>
      <c r="X188" s="33"/>
      <c r="Y188" s="33"/>
      <c r="Z188" s="33"/>
      <c r="AA188" s="33"/>
      <c r="AB188" s="33"/>
      <c r="AC188" s="33"/>
      <c r="AD188" s="33"/>
      <c r="AE188" s="33"/>
      <c r="AR188" s="164" t="s">
        <v>302</v>
      </c>
      <c r="AT188" s="164" t="s">
        <v>153</v>
      </c>
      <c r="AU188" s="164" t="s">
        <v>82</v>
      </c>
      <c r="AY188" s="18" t="s">
        <v>150</v>
      </c>
      <c r="BE188" s="165">
        <f>IF(N188="základní",J188,0)</f>
        <v>0</v>
      </c>
      <c r="BF188" s="165">
        <f>IF(N188="snížená",J188,0)</f>
        <v>0</v>
      </c>
      <c r="BG188" s="165">
        <f>IF(N188="zákl. přenesená",J188,0)</f>
        <v>0</v>
      </c>
      <c r="BH188" s="165">
        <f>IF(N188="sníž. přenesená",J188,0)</f>
        <v>0</v>
      </c>
      <c r="BI188" s="165">
        <f>IF(N188="nulová",J188,0)</f>
        <v>0</v>
      </c>
      <c r="BJ188" s="18" t="s">
        <v>80</v>
      </c>
      <c r="BK188" s="165">
        <f>ROUND(I188*H188,2)</f>
        <v>0</v>
      </c>
      <c r="BL188" s="18" t="s">
        <v>302</v>
      </c>
      <c r="BM188" s="164" t="s">
        <v>2355</v>
      </c>
    </row>
    <row r="189" spans="1:65" s="2" customFormat="1" ht="39">
      <c r="A189" s="33"/>
      <c r="B189" s="34"/>
      <c r="C189" s="33"/>
      <c r="D189" s="166" t="s">
        <v>160</v>
      </c>
      <c r="E189" s="33"/>
      <c r="F189" s="167" t="s">
        <v>2343</v>
      </c>
      <c r="G189" s="33"/>
      <c r="H189" s="33"/>
      <c r="I189" s="92"/>
      <c r="J189" s="33"/>
      <c r="K189" s="33"/>
      <c r="L189" s="34"/>
      <c r="M189" s="168"/>
      <c r="N189" s="169"/>
      <c r="O189" s="54"/>
      <c r="P189" s="54"/>
      <c r="Q189" s="54"/>
      <c r="R189" s="54"/>
      <c r="S189" s="54"/>
      <c r="T189" s="55"/>
      <c r="U189" s="33"/>
      <c r="V189" s="33"/>
      <c r="W189" s="33"/>
      <c r="X189" s="33"/>
      <c r="Y189" s="33"/>
      <c r="Z189" s="33"/>
      <c r="AA189" s="33"/>
      <c r="AB189" s="33"/>
      <c r="AC189" s="33"/>
      <c r="AD189" s="33"/>
      <c r="AE189" s="33"/>
      <c r="AT189" s="18" t="s">
        <v>160</v>
      </c>
      <c r="AU189" s="18" t="s">
        <v>82</v>
      </c>
    </row>
    <row r="190" spans="1:65" s="13" customFormat="1" ht="11.25">
      <c r="B190" s="170"/>
      <c r="D190" s="166" t="s">
        <v>162</v>
      </c>
      <c r="E190" s="171" t="s">
        <v>3</v>
      </c>
      <c r="F190" s="172" t="s">
        <v>2356</v>
      </c>
      <c r="H190" s="173">
        <v>41.8</v>
      </c>
      <c r="I190" s="174"/>
      <c r="L190" s="170"/>
      <c r="M190" s="175"/>
      <c r="N190" s="176"/>
      <c r="O190" s="176"/>
      <c r="P190" s="176"/>
      <c r="Q190" s="176"/>
      <c r="R190" s="176"/>
      <c r="S190" s="176"/>
      <c r="T190" s="177"/>
      <c r="AT190" s="171" t="s">
        <v>162</v>
      </c>
      <c r="AU190" s="171" t="s">
        <v>82</v>
      </c>
      <c r="AV190" s="13" t="s">
        <v>82</v>
      </c>
      <c r="AW190" s="13" t="s">
        <v>34</v>
      </c>
      <c r="AX190" s="13" t="s">
        <v>80</v>
      </c>
      <c r="AY190" s="171" t="s">
        <v>150</v>
      </c>
    </row>
    <row r="191" spans="1:65" s="2" customFormat="1" ht="24" customHeight="1">
      <c r="A191" s="33"/>
      <c r="B191" s="152"/>
      <c r="C191" s="153" t="s">
        <v>507</v>
      </c>
      <c r="D191" s="153" t="s">
        <v>153</v>
      </c>
      <c r="E191" s="154" t="s">
        <v>2357</v>
      </c>
      <c r="F191" s="155" t="s">
        <v>2358</v>
      </c>
      <c r="G191" s="156" t="s">
        <v>216</v>
      </c>
      <c r="H191" s="157">
        <v>3</v>
      </c>
      <c r="I191" s="158"/>
      <c r="J191" s="159">
        <f>ROUND(I191*H191,2)</f>
        <v>0</v>
      </c>
      <c r="K191" s="155" t="s">
        <v>157</v>
      </c>
      <c r="L191" s="34"/>
      <c r="M191" s="160" t="s">
        <v>3</v>
      </c>
      <c r="N191" s="161" t="s">
        <v>43</v>
      </c>
      <c r="O191" s="54"/>
      <c r="P191" s="162">
        <f>O191*H191</f>
        <v>0</v>
      </c>
      <c r="Q191" s="162">
        <v>5.8599999999999998E-3</v>
      </c>
      <c r="R191" s="162">
        <f>Q191*H191</f>
        <v>1.7579999999999998E-2</v>
      </c>
      <c r="S191" s="162">
        <v>0</v>
      </c>
      <c r="T191" s="163">
        <f>S191*H191</f>
        <v>0</v>
      </c>
      <c r="U191" s="33"/>
      <c r="V191" s="33"/>
      <c r="W191" s="33"/>
      <c r="X191" s="33"/>
      <c r="Y191" s="33"/>
      <c r="Z191" s="33"/>
      <c r="AA191" s="33"/>
      <c r="AB191" s="33"/>
      <c r="AC191" s="33"/>
      <c r="AD191" s="33"/>
      <c r="AE191" s="33"/>
      <c r="AR191" s="164" t="s">
        <v>302</v>
      </c>
      <c r="AT191" s="164" t="s">
        <v>153</v>
      </c>
      <c r="AU191" s="164" t="s">
        <v>82</v>
      </c>
      <c r="AY191" s="18" t="s">
        <v>150</v>
      </c>
      <c r="BE191" s="165">
        <f>IF(N191="základní",J191,0)</f>
        <v>0</v>
      </c>
      <c r="BF191" s="165">
        <f>IF(N191="snížená",J191,0)</f>
        <v>0</v>
      </c>
      <c r="BG191" s="165">
        <f>IF(N191="zákl. přenesená",J191,0)</f>
        <v>0</v>
      </c>
      <c r="BH191" s="165">
        <f>IF(N191="sníž. přenesená",J191,0)</f>
        <v>0</v>
      </c>
      <c r="BI191" s="165">
        <f>IF(N191="nulová",J191,0)</f>
        <v>0</v>
      </c>
      <c r="BJ191" s="18" t="s">
        <v>80</v>
      </c>
      <c r="BK191" s="165">
        <f>ROUND(I191*H191,2)</f>
        <v>0</v>
      </c>
      <c r="BL191" s="18" t="s">
        <v>302</v>
      </c>
      <c r="BM191" s="164" t="s">
        <v>2359</v>
      </c>
    </row>
    <row r="192" spans="1:65" s="2" customFormat="1" ht="39">
      <c r="A192" s="33"/>
      <c r="B192" s="34"/>
      <c r="C192" s="33"/>
      <c r="D192" s="166" t="s">
        <v>160</v>
      </c>
      <c r="E192" s="33"/>
      <c r="F192" s="167" t="s">
        <v>2343</v>
      </c>
      <c r="G192" s="33"/>
      <c r="H192" s="33"/>
      <c r="I192" s="92"/>
      <c r="J192" s="33"/>
      <c r="K192" s="33"/>
      <c r="L192" s="34"/>
      <c r="M192" s="168"/>
      <c r="N192" s="169"/>
      <c r="O192" s="54"/>
      <c r="P192" s="54"/>
      <c r="Q192" s="54"/>
      <c r="R192" s="54"/>
      <c r="S192" s="54"/>
      <c r="T192" s="55"/>
      <c r="U192" s="33"/>
      <c r="V192" s="33"/>
      <c r="W192" s="33"/>
      <c r="X192" s="33"/>
      <c r="Y192" s="33"/>
      <c r="Z192" s="33"/>
      <c r="AA192" s="33"/>
      <c r="AB192" s="33"/>
      <c r="AC192" s="33"/>
      <c r="AD192" s="33"/>
      <c r="AE192" s="33"/>
      <c r="AT192" s="18" t="s">
        <v>160</v>
      </c>
      <c r="AU192" s="18" t="s">
        <v>82</v>
      </c>
    </row>
    <row r="193" spans="1:65" s="2" customFormat="1" ht="48" customHeight="1">
      <c r="A193" s="33"/>
      <c r="B193" s="152"/>
      <c r="C193" s="153" t="s">
        <v>512</v>
      </c>
      <c r="D193" s="153" t="s">
        <v>153</v>
      </c>
      <c r="E193" s="154" t="s">
        <v>2360</v>
      </c>
      <c r="F193" s="155" t="s">
        <v>2361</v>
      </c>
      <c r="G193" s="156" t="s">
        <v>216</v>
      </c>
      <c r="H193" s="157">
        <v>82.6</v>
      </c>
      <c r="I193" s="158"/>
      <c r="J193" s="159">
        <f>ROUND(I193*H193,2)</f>
        <v>0</v>
      </c>
      <c r="K193" s="155" t="s">
        <v>157</v>
      </c>
      <c r="L193" s="34"/>
      <c r="M193" s="160" t="s">
        <v>3</v>
      </c>
      <c r="N193" s="161" t="s">
        <v>43</v>
      </c>
      <c r="O193" s="54"/>
      <c r="P193" s="162">
        <f>O193*H193</f>
        <v>0</v>
      </c>
      <c r="Q193" s="162">
        <v>1.2E-4</v>
      </c>
      <c r="R193" s="162">
        <f>Q193*H193</f>
        <v>9.9119999999999989E-3</v>
      </c>
      <c r="S193" s="162">
        <v>0</v>
      </c>
      <c r="T193" s="163">
        <f>S193*H193</f>
        <v>0</v>
      </c>
      <c r="U193" s="33"/>
      <c r="V193" s="33"/>
      <c r="W193" s="33"/>
      <c r="X193" s="33"/>
      <c r="Y193" s="33"/>
      <c r="Z193" s="33"/>
      <c r="AA193" s="33"/>
      <c r="AB193" s="33"/>
      <c r="AC193" s="33"/>
      <c r="AD193" s="33"/>
      <c r="AE193" s="33"/>
      <c r="AR193" s="164" t="s">
        <v>302</v>
      </c>
      <c r="AT193" s="164" t="s">
        <v>153</v>
      </c>
      <c r="AU193" s="164" t="s">
        <v>82</v>
      </c>
      <c r="AY193" s="18" t="s">
        <v>150</v>
      </c>
      <c r="BE193" s="165">
        <f>IF(N193="základní",J193,0)</f>
        <v>0</v>
      </c>
      <c r="BF193" s="165">
        <f>IF(N193="snížená",J193,0)</f>
        <v>0</v>
      </c>
      <c r="BG193" s="165">
        <f>IF(N193="zákl. přenesená",J193,0)</f>
        <v>0</v>
      </c>
      <c r="BH193" s="165">
        <f>IF(N193="sníž. přenesená",J193,0)</f>
        <v>0</v>
      </c>
      <c r="BI193" s="165">
        <f>IF(N193="nulová",J193,0)</f>
        <v>0</v>
      </c>
      <c r="BJ193" s="18" t="s">
        <v>80</v>
      </c>
      <c r="BK193" s="165">
        <f>ROUND(I193*H193,2)</f>
        <v>0</v>
      </c>
      <c r="BL193" s="18" t="s">
        <v>302</v>
      </c>
      <c r="BM193" s="164" t="s">
        <v>2362</v>
      </c>
    </row>
    <row r="194" spans="1:65" s="2" customFormat="1" ht="39">
      <c r="A194" s="33"/>
      <c r="B194" s="34"/>
      <c r="C194" s="33"/>
      <c r="D194" s="166" t="s">
        <v>160</v>
      </c>
      <c r="E194" s="33"/>
      <c r="F194" s="167" t="s">
        <v>2363</v>
      </c>
      <c r="G194" s="33"/>
      <c r="H194" s="33"/>
      <c r="I194" s="92"/>
      <c r="J194" s="33"/>
      <c r="K194" s="33"/>
      <c r="L194" s="34"/>
      <c r="M194" s="168"/>
      <c r="N194" s="169"/>
      <c r="O194" s="54"/>
      <c r="P194" s="54"/>
      <c r="Q194" s="54"/>
      <c r="R194" s="54"/>
      <c r="S194" s="54"/>
      <c r="T194" s="55"/>
      <c r="U194" s="33"/>
      <c r="V194" s="33"/>
      <c r="W194" s="33"/>
      <c r="X194" s="33"/>
      <c r="Y194" s="33"/>
      <c r="Z194" s="33"/>
      <c r="AA194" s="33"/>
      <c r="AB194" s="33"/>
      <c r="AC194" s="33"/>
      <c r="AD194" s="33"/>
      <c r="AE194" s="33"/>
      <c r="AT194" s="18" t="s">
        <v>160</v>
      </c>
      <c r="AU194" s="18" t="s">
        <v>82</v>
      </c>
    </row>
    <row r="195" spans="1:65" s="13" customFormat="1" ht="11.25">
      <c r="B195" s="170"/>
      <c r="D195" s="166" t="s">
        <v>162</v>
      </c>
      <c r="E195" s="171" t="s">
        <v>3</v>
      </c>
      <c r="F195" s="172" t="s">
        <v>2364</v>
      </c>
      <c r="H195" s="173">
        <v>82.6</v>
      </c>
      <c r="I195" s="174"/>
      <c r="L195" s="170"/>
      <c r="M195" s="175"/>
      <c r="N195" s="176"/>
      <c r="O195" s="176"/>
      <c r="P195" s="176"/>
      <c r="Q195" s="176"/>
      <c r="R195" s="176"/>
      <c r="S195" s="176"/>
      <c r="T195" s="177"/>
      <c r="AT195" s="171" t="s">
        <v>162</v>
      </c>
      <c r="AU195" s="171" t="s">
        <v>82</v>
      </c>
      <c r="AV195" s="13" t="s">
        <v>82</v>
      </c>
      <c r="AW195" s="13" t="s">
        <v>34</v>
      </c>
      <c r="AX195" s="13" t="s">
        <v>80</v>
      </c>
      <c r="AY195" s="171" t="s">
        <v>150</v>
      </c>
    </row>
    <row r="196" spans="1:65" s="2" customFormat="1" ht="48" customHeight="1">
      <c r="A196" s="33"/>
      <c r="B196" s="152"/>
      <c r="C196" s="153" t="s">
        <v>518</v>
      </c>
      <c r="D196" s="153" t="s">
        <v>153</v>
      </c>
      <c r="E196" s="154" t="s">
        <v>2365</v>
      </c>
      <c r="F196" s="155" t="s">
        <v>2366</v>
      </c>
      <c r="G196" s="156" t="s">
        <v>216</v>
      </c>
      <c r="H196" s="157">
        <v>33.1</v>
      </c>
      <c r="I196" s="158"/>
      <c r="J196" s="159">
        <f>ROUND(I196*H196,2)</f>
        <v>0</v>
      </c>
      <c r="K196" s="155" t="s">
        <v>157</v>
      </c>
      <c r="L196" s="34"/>
      <c r="M196" s="160" t="s">
        <v>3</v>
      </c>
      <c r="N196" s="161" t="s">
        <v>43</v>
      </c>
      <c r="O196" s="54"/>
      <c r="P196" s="162">
        <f>O196*H196</f>
        <v>0</v>
      </c>
      <c r="Q196" s="162">
        <v>1.4999999999999999E-4</v>
      </c>
      <c r="R196" s="162">
        <f>Q196*H196</f>
        <v>4.9649999999999998E-3</v>
      </c>
      <c r="S196" s="162">
        <v>0</v>
      </c>
      <c r="T196" s="163">
        <f>S196*H196</f>
        <v>0</v>
      </c>
      <c r="U196" s="33"/>
      <c r="V196" s="33"/>
      <c r="W196" s="33"/>
      <c r="X196" s="33"/>
      <c r="Y196" s="33"/>
      <c r="Z196" s="33"/>
      <c r="AA196" s="33"/>
      <c r="AB196" s="33"/>
      <c r="AC196" s="33"/>
      <c r="AD196" s="33"/>
      <c r="AE196" s="33"/>
      <c r="AR196" s="164" t="s">
        <v>302</v>
      </c>
      <c r="AT196" s="164" t="s">
        <v>153</v>
      </c>
      <c r="AU196" s="164" t="s">
        <v>82</v>
      </c>
      <c r="AY196" s="18" t="s">
        <v>150</v>
      </c>
      <c r="BE196" s="165">
        <f>IF(N196="základní",J196,0)</f>
        <v>0</v>
      </c>
      <c r="BF196" s="165">
        <f>IF(N196="snížená",J196,0)</f>
        <v>0</v>
      </c>
      <c r="BG196" s="165">
        <f>IF(N196="zákl. přenesená",J196,0)</f>
        <v>0</v>
      </c>
      <c r="BH196" s="165">
        <f>IF(N196="sníž. přenesená",J196,0)</f>
        <v>0</v>
      </c>
      <c r="BI196" s="165">
        <f>IF(N196="nulová",J196,0)</f>
        <v>0</v>
      </c>
      <c r="BJ196" s="18" t="s">
        <v>80</v>
      </c>
      <c r="BK196" s="165">
        <f>ROUND(I196*H196,2)</f>
        <v>0</v>
      </c>
      <c r="BL196" s="18" t="s">
        <v>302</v>
      </c>
      <c r="BM196" s="164" t="s">
        <v>2367</v>
      </c>
    </row>
    <row r="197" spans="1:65" s="2" customFormat="1" ht="39">
      <c r="A197" s="33"/>
      <c r="B197" s="34"/>
      <c r="C197" s="33"/>
      <c r="D197" s="166" t="s">
        <v>160</v>
      </c>
      <c r="E197" s="33"/>
      <c r="F197" s="167" t="s">
        <v>2363</v>
      </c>
      <c r="G197" s="33"/>
      <c r="H197" s="33"/>
      <c r="I197" s="92"/>
      <c r="J197" s="33"/>
      <c r="K197" s="33"/>
      <c r="L197" s="34"/>
      <c r="M197" s="168"/>
      <c r="N197" s="169"/>
      <c r="O197" s="54"/>
      <c r="P197" s="54"/>
      <c r="Q197" s="54"/>
      <c r="R197" s="54"/>
      <c r="S197" s="54"/>
      <c r="T197" s="55"/>
      <c r="U197" s="33"/>
      <c r="V197" s="33"/>
      <c r="W197" s="33"/>
      <c r="X197" s="33"/>
      <c r="Y197" s="33"/>
      <c r="Z197" s="33"/>
      <c r="AA197" s="33"/>
      <c r="AB197" s="33"/>
      <c r="AC197" s="33"/>
      <c r="AD197" s="33"/>
      <c r="AE197" s="33"/>
      <c r="AT197" s="18" t="s">
        <v>160</v>
      </c>
      <c r="AU197" s="18" t="s">
        <v>82</v>
      </c>
    </row>
    <row r="198" spans="1:65" s="2" customFormat="1" ht="48" customHeight="1">
      <c r="A198" s="33"/>
      <c r="B198" s="152"/>
      <c r="C198" s="153" t="s">
        <v>523</v>
      </c>
      <c r="D198" s="153" t="s">
        <v>153</v>
      </c>
      <c r="E198" s="154" t="s">
        <v>2368</v>
      </c>
      <c r="F198" s="155" t="s">
        <v>2369</v>
      </c>
      <c r="G198" s="156" t="s">
        <v>216</v>
      </c>
      <c r="H198" s="157">
        <v>43.2</v>
      </c>
      <c r="I198" s="158"/>
      <c r="J198" s="159">
        <f>ROUND(I198*H198,2)</f>
        <v>0</v>
      </c>
      <c r="K198" s="155" t="s">
        <v>157</v>
      </c>
      <c r="L198" s="34"/>
      <c r="M198" s="160" t="s">
        <v>3</v>
      </c>
      <c r="N198" s="161" t="s">
        <v>43</v>
      </c>
      <c r="O198" s="54"/>
      <c r="P198" s="162">
        <f>O198*H198</f>
        <v>0</v>
      </c>
      <c r="Q198" s="162">
        <v>2.0000000000000001E-4</v>
      </c>
      <c r="R198" s="162">
        <f>Q198*H198</f>
        <v>8.6400000000000018E-3</v>
      </c>
      <c r="S198" s="162">
        <v>0</v>
      </c>
      <c r="T198" s="163">
        <f>S198*H198</f>
        <v>0</v>
      </c>
      <c r="U198" s="33"/>
      <c r="V198" s="33"/>
      <c r="W198" s="33"/>
      <c r="X198" s="33"/>
      <c r="Y198" s="33"/>
      <c r="Z198" s="33"/>
      <c r="AA198" s="33"/>
      <c r="AB198" s="33"/>
      <c r="AC198" s="33"/>
      <c r="AD198" s="33"/>
      <c r="AE198" s="33"/>
      <c r="AR198" s="164" t="s">
        <v>302</v>
      </c>
      <c r="AT198" s="164" t="s">
        <v>153</v>
      </c>
      <c r="AU198" s="164" t="s">
        <v>82</v>
      </c>
      <c r="AY198" s="18" t="s">
        <v>150</v>
      </c>
      <c r="BE198" s="165">
        <f>IF(N198="základní",J198,0)</f>
        <v>0</v>
      </c>
      <c r="BF198" s="165">
        <f>IF(N198="snížená",J198,0)</f>
        <v>0</v>
      </c>
      <c r="BG198" s="165">
        <f>IF(N198="zákl. přenesená",J198,0)</f>
        <v>0</v>
      </c>
      <c r="BH198" s="165">
        <f>IF(N198="sníž. přenesená",J198,0)</f>
        <v>0</v>
      </c>
      <c r="BI198" s="165">
        <f>IF(N198="nulová",J198,0)</f>
        <v>0</v>
      </c>
      <c r="BJ198" s="18" t="s">
        <v>80</v>
      </c>
      <c r="BK198" s="165">
        <f>ROUND(I198*H198,2)</f>
        <v>0</v>
      </c>
      <c r="BL198" s="18" t="s">
        <v>302</v>
      </c>
      <c r="BM198" s="164" t="s">
        <v>2370</v>
      </c>
    </row>
    <row r="199" spans="1:65" s="2" customFormat="1" ht="39">
      <c r="A199" s="33"/>
      <c r="B199" s="34"/>
      <c r="C199" s="33"/>
      <c r="D199" s="166" t="s">
        <v>160</v>
      </c>
      <c r="E199" s="33"/>
      <c r="F199" s="167" t="s">
        <v>2363</v>
      </c>
      <c r="G199" s="33"/>
      <c r="H199" s="33"/>
      <c r="I199" s="92"/>
      <c r="J199" s="33"/>
      <c r="K199" s="33"/>
      <c r="L199" s="34"/>
      <c r="M199" s="168"/>
      <c r="N199" s="169"/>
      <c r="O199" s="54"/>
      <c r="P199" s="54"/>
      <c r="Q199" s="54"/>
      <c r="R199" s="54"/>
      <c r="S199" s="54"/>
      <c r="T199" s="55"/>
      <c r="U199" s="33"/>
      <c r="V199" s="33"/>
      <c r="W199" s="33"/>
      <c r="X199" s="33"/>
      <c r="Y199" s="33"/>
      <c r="Z199" s="33"/>
      <c r="AA199" s="33"/>
      <c r="AB199" s="33"/>
      <c r="AC199" s="33"/>
      <c r="AD199" s="33"/>
      <c r="AE199" s="33"/>
      <c r="AT199" s="18" t="s">
        <v>160</v>
      </c>
      <c r="AU199" s="18" t="s">
        <v>82</v>
      </c>
    </row>
    <row r="200" spans="1:65" s="13" customFormat="1" ht="11.25">
      <c r="B200" s="170"/>
      <c r="D200" s="166" t="s">
        <v>162</v>
      </c>
      <c r="E200" s="171" t="s">
        <v>3</v>
      </c>
      <c r="F200" s="172" t="s">
        <v>2371</v>
      </c>
      <c r="H200" s="173">
        <v>43.2</v>
      </c>
      <c r="I200" s="174"/>
      <c r="L200" s="170"/>
      <c r="M200" s="175"/>
      <c r="N200" s="176"/>
      <c r="O200" s="176"/>
      <c r="P200" s="176"/>
      <c r="Q200" s="176"/>
      <c r="R200" s="176"/>
      <c r="S200" s="176"/>
      <c r="T200" s="177"/>
      <c r="AT200" s="171" t="s">
        <v>162</v>
      </c>
      <c r="AU200" s="171" t="s">
        <v>82</v>
      </c>
      <c r="AV200" s="13" t="s">
        <v>82</v>
      </c>
      <c r="AW200" s="13" t="s">
        <v>34</v>
      </c>
      <c r="AX200" s="13" t="s">
        <v>80</v>
      </c>
      <c r="AY200" s="171" t="s">
        <v>150</v>
      </c>
    </row>
    <row r="201" spans="1:65" s="2" customFormat="1" ht="48" customHeight="1">
      <c r="A201" s="33"/>
      <c r="B201" s="152"/>
      <c r="C201" s="153" t="s">
        <v>529</v>
      </c>
      <c r="D201" s="153" t="s">
        <v>153</v>
      </c>
      <c r="E201" s="154" t="s">
        <v>2372</v>
      </c>
      <c r="F201" s="155" t="s">
        <v>2373</v>
      </c>
      <c r="G201" s="156" t="s">
        <v>216</v>
      </c>
      <c r="H201" s="157">
        <v>241.5</v>
      </c>
      <c r="I201" s="158"/>
      <c r="J201" s="159">
        <f>ROUND(I201*H201,2)</f>
        <v>0</v>
      </c>
      <c r="K201" s="155" t="s">
        <v>157</v>
      </c>
      <c r="L201" s="34"/>
      <c r="M201" s="160" t="s">
        <v>3</v>
      </c>
      <c r="N201" s="161" t="s">
        <v>43</v>
      </c>
      <c r="O201" s="54"/>
      <c r="P201" s="162">
        <f>O201*H201</f>
        <v>0</v>
      </c>
      <c r="Q201" s="162">
        <v>1.2E-4</v>
      </c>
      <c r="R201" s="162">
        <f>Q201*H201</f>
        <v>2.8980000000000002E-2</v>
      </c>
      <c r="S201" s="162">
        <v>0</v>
      </c>
      <c r="T201" s="163">
        <f>S201*H201</f>
        <v>0</v>
      </c>
      <c r="U201" s="33"/>
      <c r="V201" s="33"/>
      <c r="W201" s="33"/>
      <c r="X201" s="33"/>
      <c r="Y201" s="33"/>
      <c r="Z201" s="33"/>
      <c r="AA201" s="33"/>
      <c r="AB201" s="33"/>
      <c r="AC201" s="33"/>
      <c r="AD201" s="33"/>
      <c r="AE201" s="33"/>
      <c r="AR201" s="164" t="s">
        <v>302</v>
      </c>
      <c r="AT201" s="164" t="s">
        <v>153</v>
      </c>
      <c r="AU201" s="164" t="s">
        <v>82</v>
      </c>
      <c r="AY201" s="18" t="s">
        <v>150</v>
      </c>
      <c r="BE201" s="165">
        <f>IF(N201="základní",J201,0)</f>
        <v>0</v>
      </c>
      <c r="BF201" s="165">
        <f>IF(N201="snížená",J201,0)</f>
        <v>0</v>
      </c>
      <c r="BG201" s="165">
        <f>IF(N201="zákl. přenesená",J201,0)</f>
        <v>0</v>
      </c>
      <c r="BH201" s="165">
        <f>IF(N201="sníž. přenesená",J201,0)</f>
        <v>0</v>
      </c>
      <c r="BI201" s="165">
        <f>IF(N201="nulová",J201,0)</f>
        <v>0</v>
      </c>
      <c r="BJ201" s="18" t="s">
        <v>80</v>
      </c>
      <c r="BK201" s="165">
        <f>ROUND(I201*H201,2)</f>
        <v>0</v>
      </c>
      <c r="BL201" s="18" t="s">
        <v>302</v>
      </c>
      <c r="BM201" s="164" t="s">
        <v>2374</v>
      </c>
    </row>
    <row r="202" spans="1:65" s="2" customFormat="1" ht="39">
      <c r="A202" s="33"/>
      <c r="B202" s="34"/>
      <c r="C202" s="33"/>
      <c r="D202" s="166" t="s">
        <v>160</v>
      </c>
      <c r="E202" s="33"/>
      <c r="F202" s="167" t="s">
        <v>2363</v>
      </c>
      <c r="G202" s="33"/>
      <c r="H202" s="33"/>
      <c r="I202" s="92"/>
      <c r="J202" s="33"/>
      <c r="K202" s="33"/>
      <c r="L202" s="34"/>
      <c r="M202" s="168"/>
      <c r="N202" s="169"/>
      <c r="O202" s="54"/>
      <c r="P202" s="54"/>
      <c r="Q202" s="54"/>
      <c r="R202" s="54"/>
      <c r="S202" s="54"/>
      <c r="T202" s="55"/>
      <c r="U202" s="33"/>
      <c r="V202" s="33"/>
      <c r="W202" s="33"/>
      <c r="X202" s="33"/>
      <c r="Y202" s="33"/>
      <c r="Z202" s="33"/>
      <c r="AA202" s="33"/>
      <c r="AB202" s="33"/>
      <c r="AC202" s="33"/>
      <c r="AD202" s="33"/>
      <c r="AE202" s="33"/>
      <c r="AT202" s="18" t="s">
        <v>160</v>
      </c>
      <c r="AU202" s="18" t="s">
        <v>82</v>
      </c>
    </row>
    <row r="203" spans="1:65" s="13" customFormat="1" ht="11.25">
      <c r="B203" s="170"/>
      <c r="D203" s="166" t="s">
        <v>162</v>
      </c>
      <c r="E203" s="171" t="s">
        <v>3</v>
      </c>
      <c r="F203" s="172" t="s">
        <v>2344</v>
      </c>
      <c r="H203" s="173">
        <v>241.5</v>
      </c>
      <c r="I203" s="174"/>
      <c r="L203" s="170"/>
      <c r="M203" s="175"/>
      <c r="N203" s="176"/>
      <c r="O203" s="176"/>
      <c r="P203" s="176"/>
      <c r="Q203" s="176"/>
      <c r="R203" s="176"/>
      <c r="S203" s="176"/>
      <c r="T203" s="177"/>
      <c r="AT203" s="171" t="s">
        <v>162</v>
      </c>
      <c r="AU203" s="171" t="s">
        <v>82</v>
      </c>
      <c r="AV203" s="13" t="s">
        <v>82</v>
      </c>
      <c r="AW203" s="13" t="s">
        <v>34</v>
      </c>
      <c r="AX203" s="13" t="s">
        <v>80</v>
      </c>
      <c r="AY203" s="171" t="s">
        <v>150</v>
      </c>
    </row>
    <row r="204" spans="1:65" s="2" customFormat="1" ht="48" customHeight="1">
      <c r="A204" s="33"/>
      <c r="B204" s="152"/>
      <c r="C204" s="153" t="s">
        <v>534</v>
      </c>
      <c r="D204" s="153" t="s">
        <v>153</v>
      </c>
      <c r="E204" s="154" t="s">
        <v>2375</v>
      </c>
      <c r="F204" s="155" t="s">
        <v>2376</v>
      </c>
      <c r="G204" s="156" t="s">
        <v>216</v>
      </c>
      <c r="H204" s="157">
        <v>168.3</v>
      </c>
      <c r="I204" s="158"/>
      <c r="J204" s="159">
        <f>ROUND(I204*H204,2)</f>
        <v>0</v>
      </c>
      <c r="K204" s="155" t="s">
        <v>157</v>
      </c>
      <c r="L204" s="34"/>
      <c r="M204" s="160" t="s">
        <v>3</v>
      </c>
      <c r="N204" s="161" t="s">
        <v>43</v>
      </c>
      <c r="O204" s="54"/>
      <c r="P204" s="162">
        <f>O204*H204</f>
        <v>0</v>
      </c>
      <c r="Q204" s="162">
        <v>1.6000000000000001E-4</v>
      </c>
      <c r="R204" s="162">
        <f>Q204*H204</f>
        <v>2.6928000000000004E-2</v>
      </c>
      <c r="S204" s="162">
        <v>0</v>
      </c>
      <c r="T204" s="163">
        <f>S204*H204</f>
        <v>0</v>
      </c>
      <c r="U204" s="33"/>
      <c r="V204" s="33"/>
      <c r="W204" s="33"/>
      <c r="X204" s="33"/>
      <c r="Y204" s="33"/>
      <c r="Z204" s="33"/>
      <c r="AA204" s="33"/>
      <c r="AB204" s="33"/>
      <c r="AC204" s="33"/>
      <c r="AD204" s="33"/>
      <c r="AE204" s="33"/>
      <c r="AR204" s="164" t="s">
        <v>302</v>
      </c>
      <c r="AT204" s="164" t="s">
        <v>153</v>
      </c>
      <c r="AU204" s="164" t="s">
        <v>82</v>
      </c>
      <c r="AY204" s="18" t="s">
        <v>150</v>
      </c>
      <c r="BE204" s="165">
        <f>IF(N204="základní",J204,0)</f>
        <v>0</v>
      </c>
      <c r="BF204" s="165">
        <f>IF(N204="snížená",J204,0)</f>
        <v>0</v>
      </c>
      <c r="BG204" s="165">
        <f>IF(N204="zákl. přenesená",J204,0)</f>
        <v>0</v>
      </c>
      <c r="BH204" s="165">
        <f>IF(N204="sníž. přenesená",J204,0)</f>
        <v>0</v>
      </c>
      <c r="BI204" s="165">
        <f>IF(N204="nulová",J204,0)</f>
        <v>0</v>
      </c>
      <c r="BJ204" s="18" t="s">
        <v>80</v>
      </c>
      <c r="BK204" s="165">
        <f>ROUND(I204*H204,2)</f>
        <v>0</v>
      </c>
      <c r="BL204" s="18" t="s">
        <v>302</v>
      </c>
      <c r="BM204" s="164" t="s">
        <v>2377</v>
      </c>
    </row>
    <row r="205" spans="1:65" s="2" customFormat="1" ht="39">
      <c r="A205" s="33"/>
      <c r="B205" s="34"/>
      <c r="C205" s="33"/>
      <c r="D205" s="166" t="s">
        <v>160</v>
      </c>
      <c r="E205" s="33"/>
      <c r="F205" s="167" t="s">
        <v>2363</v>
      </c>
      <c r="G205" s="33"/>
      <c r="H205" s="33"/>
      <c r="I205" s="92"/>
      <c r="J205" s="33"/>
      <c r="K205" s="33"/>
      <c r="L205" s="34"/>
      <c r="M205" s="168"/>
      <c r="N205" s="169"/>
      <c r="O205" s="54"/>
      <c r="P205" s="54"/>
      <c r="Q205" s="54"/>
      <c r="R205" s="54"/>
      <c r="S205" s="54"/>
      <c r="T205" s="55"/>
      <c r="U205" s="33"/>
      <c r="V205" s="33"/>
      <c r="W205" s="33"/>
      <c r="X205" s="33"/>
      <c r="Y205" s="33"/>
      <c r="Z205" s="33"/>
      <c r="AA205" s="33"/>
      <c r="AB205" s="33"/>
      <c r="AC205" s="33"/>
      <c r="AD205" s="33"/>
      <c r="AE205" s="33"/>
      <c r="AT205" s="18" t="s">
        <v>160</v>
      </c>
      <c r="AU205" s="18" t="s">
        <v>82</v>
      </c>
    </row>
    <row r="206" spans="1:65" s="13" customFormat="1" ht="11.25">
      <c r="B206" s="170"/>
      <c r="D206" s="166" t="s">
        <v>162</v>
      </c>
      <c r="E206" s="171" t="s">
        <v>3</v>
      </c>
      <c r="F206" s="172" t="s">
        <v>2378</v>
      </c>
      <c r="H206" s="173">
        <v>168.3</v>
      </c>
      <c r="I206" s="174"/>
      <c r="L206" s="170"/>
      <c r="M206" s="175"/>
      <c r="N206" s="176"/>
      <c r="O206" s="176"/>
      <c r="P206" s="176"/>
      <c r="Q206" s="176"/>
      <c r="R206" s="176"/>
      <c r="S206" s="176"/>
      <c r="T206" s="177"/>
      <c r="AT206" s="171" t="s">
        <v>162</v>
      </c>
      <c r="AU206" s="171" t="s">
        <v>82</v>
      </c>
      <c r="AV206" s="13" t="s">
        <v>82</v>
      </c>
      <c r="AW206" s="13" t="s">
        <v>34</v>
      </c>
      <c r="AX206" s="13" t="s">
        <v>80</v>
      </c>
      <c r="AY206" s="171" t="s">
        <v>150</v>
      </c>
    </row>
    <row r="207" spans="1:65" s="2" customFormat="1" ht="48" customHeight="1">
      <c r="A207" s="33"/>
      <c r="B207" s="152"/>
      <c r="C207" s="153" t="s">
        <v>538</v>
      </c>
      <c r="D207" s="153" t="s">
        <v>153</v>
      </c>
      <c r="E207" s="154" t="s">
        <v>2379</v>
      </c>
      <c r="F207" s="155" t="s">
        <v>2380</v>
      </c>
      <c r="G207" s="156" t="s">
        <v>216</v>
      </c>
      <c r="H207" s="157">
        <v>3</v>
      </c>
      <c r="I207" s="158"/>
      <c r="J207" s="159">
        <f>ROUND(I207*H207,2)</f>
        <v>0</v>
      </c>
      <c r="K207" s="155" t="s">
        <v>157</v>
      </c>
      <c r="L207" s="34"/>
      <c r="M207" s="160" t="s">
        <v>3</v>
      </c>
      <c r="N207" s="161" t="s">
        <v>43</v>
      </c>
      <c r="O207" s="54"/>
      <c r="P207" s="162">
        <f>O207*H207</f>
        <v>0</v>
      </c>
      <c r="Q207" s="162">
        <v>1.9000000000000001E-4</v>
      </c>
      <c r="R207" s="162">
        <f>Q207*H207</f>
        <v>5.6999999999999998E-4</v>
      </c>
      <c r="S207" s="162">
        <v>0</v>
      </c>
      <c r="T207" s="163">
        <f>S207*H207</f>
        <v>0</v>
      </c>
      <c r="U207" s="33"/>
      <c r="V207" s="33"/>
      <c r="W207" s="33"/>
      <c r="X207" s="33"/>
      <c r="Y207" s="33"/>
      <c r="Z207" s="33"/>
      <c r="AA207" s="33"/>
      <c r="AB207" s="33"/>
      <c r="AC207" s="33"/>
      <c r="AD207" s="33"/>
      <c r="AE207" s="33"/>
      <c r="AR207" s="164" t="s">
        <v>302</v>
      </c>
      <c r="AT207" s="164" t="s">
        <v>153</v>
      </c>
      <c r="AU207" s="164" t="s">
        <v>82</v>
      </c>
      <c r="AY207" s="18" t="s">
        <v>150</v>
      </c>
      <c r="BE207" s="165">
        <f>IF(N207="základní",J207,0)</f>
        <v>0</v>
      </c>
      <c r="BF207" s="165">
        <f>IF(N207="snížená",J207,0)</f>
        <v>0</v>
      </c>
      <c r="BG207" s="165">
        <f>IF(N207="zákl. přenesená",J207,0)</f>
        <v>0</v>
      </c>
      <c r="BH207" s="165">
        <f>IF(N207="sníž. přenesená",J207,0)</f>
        <v>0</v>
      </c>
      <c r="BI207" s="165">
        <f>IF(N207="nulová",J207,0)</f>
        <v>0</v>
      </c>
      <c r="BJ207" s="18" t="s">
        <v>80</v>
      </c>
      <c r="BK207" s="165">
        <f>ROUND(I207*H207,2)</f>
        <v>0</v>
      </c>
      <c r="BL207" s="18" t="s">
        <v>302</v>
      </c>
      <c r="BM207" s="164" t="s">
        <v>2381</v>
      </c>
    </row>
    <row r="208" spans="1:65" s="2" customFormat="1" ht="39">
      <c r="A208" s="33"/>
      <c r="B208" s="34"/>
      <c r="C208" s="33"/>
      <c r="D208" s="166" t="s">
        <v>160</v>
      </c>
      <c r="E208" s="33"/>
      <c r="F208" s="167" t="s">
        <v>2363</v>
      </c>
      <c r="G208" s="33"/>
      <c r="H208" s="33"/>
      <c r="I208" s="92"/>
      <c r="J208" s="33"/>
      <c r="K208" s="33"/>
      <c r="L208" s="34"/>
      <c r="M208" s="168"/>
      <c r="N208" s="169"/>
      <c r="O208" s="54"/>
      <c r="P208" s="54"/>
      <c r="Q208" s="54"/>
      <c r="R208" s="54"/>
      <c r="S208" s="54"/>
      <c r="T208" s="55"/>
      <c r="U208" s="33"/>
      <c r="V208" s="33"/>
      <c r="W208" s="33"/>
      <c r="X208" s="33"/>
      <c r="Y208" s="33"/>
      <c r="Z208" s="33"/>
      <c r="AA208" s="33"/>
      <c r="AB208" s="33"/>
      <c r="AC208" s="33"/>
      <c r="AD208" s="33"/>
      <c r="AE208" s="33"/>
      <c r="AT208" s="18" t="s">
        <v>160</v>
      </c>
      <c r="AU208" s="18" t="s">
        <v>82</v>
      </c>
    </row>
    <row r="209" spans="1:65" s="2" customFormat="1" ht="36" customHeight="1">
      <c r="A209" s="33"/>
      <c r="B209" s="152"/>
      <c r="C209" s="153" t="s">
        <v>542</v>
      </c>
      <c r="D209" s="153" t="s">
        <v>153</v>
      </c>
      <c r="E209" s="154" t="s">
        <v>2382</v>
      </c>
      <c r="F209" s="155" t="s">
        <v>2383</v>
      </c>
      <c r="G209" s="156" t="s">
        <v>433</v>
      </c>
      <c r="H209" s="157">
        <v>38</v>
      </c>
      <c r="I209" s="158"/>
      <c r="J209" s="159">
        <f>ROUND(I209*H209,2)</f>
        <v>0</v>
      </c>
      <c r="K209" s="155" t="s">
        <v>157</v>
      </c>
      <c r="L209" s="34"/>
      <c r="M209" s="160" t="s">
        <v>3</v>
      </c>
      <c r="N209" s="161" t="s">
        <v>43</v>
      </c>
      <c r="O209" s="54"/>
      <c r="P209" s="162">
        <f>O209*H209</f>
        <v>0</v>
      </c>
      <c r="Q209" s="162">
        <v>6.0000000000000002E-5</v>
      </c>
      <c r="R209" s="162">
        <f>Q209*H209</f>
        <v>2.2799999999999999E-3</v>
      </c>
      <c r="S209" s="162">
        <v>0</v>
      </c>
      <c r="T209" s="163">
        <f>S209*H209</f>
        <v>0</v>
      </c>
      <c r="U209" s="33"/>
      <c r="V209" s="33"/>
      <c r="W209" s="33"/>
      <c r="X209" s="33"/>
      <c r="Y209" s="33"/>
      <c r="Z209" s="33"/>
      <c r="AA209" s="33"/>
      <c r="AB209" s="33"/>
      <c r="AC209" s="33"/>
      <c r="AD209" s="33"/>
      <c r="AE209" s="33"/>
      <c r="AR209" s="164" t="s">
        <v>302</v>
      </c>
      <c r="AT209" s="164" t="s">
        <v>153</v>
      </c>
      <c r="AU209" s="164" t="s">
        <v>82</v>
      </c>
      <c r="AY209" s="18" t="s">
        <v>150</v>
      </c>
      <c r="BE209" s="165">
        <f>IF(N209="základní",J209,0)</f>
        <v>0</v>
      </c>
      <c r="BF209" s="165">
        <f>IF(N209="snížená",J209,0)</f>
        <v>0</v>
      </c>
      <c r="BG209" s="165">
        <f>IF(N209="zákl. přenesená",J209,0)</f>
        <v>0</v>
      </c>
      <c r="BH209" s="165">
        <f>IF(N209="sníž. přenesená",J209,0)</f>
        <v>0</v>
      </c>
      <c r="BI209" s="165">
        <f>IF(N209="nulová",J209,0)</f>
        <v>0</v>
      </c>
      <c r="BJ209" s="18" t="s">
        <v>80</v>
      </c>
      <c r="BK209" s="165">
        <f>ROUND(I209*H209,2)</f>
        <v>0</v>
      </c>
      <c r="BL209" s="18" t="s">
        <v>302</v>
      </c>
      <c r="BM209" s="164" t="s">
        <v>2384</v>
      </c>
    </row>
    <row r="210" spans="1:65" s="2" customFormat="1" ht="48.75">
      <c r="A210" s="33"/>
      <c r="B210" s="34"/>
      <c r="C210" s="33"/>
      <c r="D210" s="166" t="s">
        <v>160</v>
      </c>
      <c r="E210" s="33"/>
      <c r="F210" s="167" t="s">
        <v>2385</v>
      </c>
      <c r="G210" s="33"/>
      <c r="H210" s="33"/>
      <c r="I210" s="92"/>
      <c r="J210" s="33"/>
      <c r="K210" s="33"/>
      <c r="L210" s="34"/>
      <c r="M210" s="168"/>
      <c r="N210" s="169"/>
      <c r="O210" s="54"/>
      <c r="P210" s="54"/>
      <c r="Q210" s="54"/>
      <c r="R210" s="54"/>
      <c r="S210" s="54"/>
      <c r="T210" s="55"/>
      <c r="U210" s="33"/>
      <c r="V210" s="33"/>
      <c r="W210" s="33"/>
      <c r="X210" s="33"/>
      <c r="Y210" s="33"/>
      <c r="Z210" s="33"/>
      <c r="AA210" s="33"/>
      <c r="AB210" s="33"/>
      <c r="AC210" s="33"/>
      <c r="AD210" s="33"/>
      <c r="AE210" s="33"/>
      <c r="AT210" s="18" t="s">
        <v>160</v>
      </c>
      <c r="AU210" s="18" t="s">
        <v>82</v>
      </c>
    </row>
    <row r="211" spans="1:65" s="2" customFormat="1" ht="36" customHeight="1">
      <c r="A211" s="33"/>
      <c r="B211" s="152"/>
      <c r="C211" s="153" t="s">
        <v>549</v>
      </c>
      <c r="D211" s="153" t="s">
        <v>153</v>
      </c>
      <c r="E211" s="154" t="s">
        <v>2386</v>
      </c>
      <c r="F211" s="155" t="s">
        <v>2387</v>
      </c>
      <c r="G211" s="156" t="s">
        <v>433</v>
      </c>
      <c r="H211" s="157">
        <v>1</v>
      </c>
      <c r="I211" s="158"/>
      <c r="J211" s="159">
        <f>ROUND(I211*H211,2)</f>
        <v>0</v>
      </c>
      <c r="K211" s="155" t="s">
        <v>157</v>
      </c>
      <c r="L211" s="34"/>
      <c r="M211" s="160" t="s">
        <v>3</v>
      </c>
      <c r="N211" s="161" t="s">
        <v>43</v>
      </c>
      <c r="O211" s="54"/>
      <c r="P211" s="162">
        <f>O211*H211</f>
        <v>0</v>
      </c>
      <c r="Q211" s="162">
        <v>1E-4</v>
      </c>
      <c r="R211" s="162">
        <f>Q211*H211</f>
        <v>1E-4</v>
      </c>
      <c r="S211" s="162">
        <v>0</v>
      </c>
      <c r="T211" s="163">
        <f>S211*H211</f>
        <v>0</v>
      </c>
      <c r="U211" s="33"/>
      <c r="V211" s="33"/>
      <c r="W211" s="33"/>
      <c r="X211" s="33"/>
      <c r="Y211" s="33"/>
      <c r="Z211" s="33"/>
      <c r="AA211" s="33"/>
      <c r="AB211" s="33"/>
      <c r="AC211" s="33"/>
      <c r="AD211" s="33"/>
      <c r="AE211" s="33"/>
      <c r="AR211" s="164" t="s">
        <v>302</v>
      </c>
      <c r="AT211" s="164" t="s">
        <v>153</v>
      </c>
      <c r="AU211" s="164" t="s">
        <v>82</v>
      </c>
      <c r="AY211" s="18" t="s">
        <v>150</v>
      </c>
      <c r="BE211" s="165">
        <f>IF(N211="základní",J211,0)</f>
        <v>0</v>
      </c>
      <c r="BF211" s="165">
        <f>IF(N211="snížená",J211,0)</f>
        <v>0</v>
      </c>
      <c r="BG211" s="165">
        <f>IF(N211="zákl. přenesená",J211,0)</f>
        <v>0</v>
      </c>
      <c r="BH211" s="165">
        <f>IF(N211="sníž. přenesená",J211,0)</f>
        <v>0</v>
      </c>
      <c r="BI211" s="165">
        <f>IF(N211="nulová",J211,0)</f>
        <v>0</v>
      </c>
      <c r="BJ211" s="18" t="s">
        <v>80</v>
      </c>
      <c r="BK211" s="165">
        <f>ROUND(I211*H211,2)</f>
        <v>0</v>
      </c>
      <c r="BL211" s="18" t="s">
        <v>302</v>
      </c>
      <c r="BM211" s="164" t="s">
        <v>2388</v>
      </c>
    </row>
    <row r="212" spans="1:65" s="2" customFormat="1" ht="48.75">
      <c r="A212" s="33"/>
      <c r="B212" s="34"/>
      <c r="C212" s="33"/>
      <c r="D212" s="166" t="s">
        <v>160</v>
      </c>
      <c r="E212" s="33"/>
      <c r="F212" s="167" t="s">
        <v>2385</v>
      </c>
      <c r="G212" s="33"/>
      <c r="H212" s="33"/>
      <c r="I212" s="92"/>
      <c r="J212" s="33"/>
      <c r="K212" s="33"/>
      <c r="L212" s="34"/>
      <c r="M212" s="168"/>
      <c r="N212" s="169"/>
      <c r="O212" s="54"/>
      <c r="P212" s="54"/>
      <c r="Q212" s="54"/>
      <c r="R212" s="54"/>
      <c r="S212" s="54"/>
      <c r="T212" s="55"/>
      <c r="U212" s="33"/>
      <c r="V212" s="33"/>
      <c r="W212" s="33"/>
      <c r="X212" s="33"/>
      <c r="Y212" s="33"/>
      <c r="Z212" s="33"/>
      <c r="AA212" s="33"/>
      <c r="AB212" s="33"/>
      <c r="AC212" s="33"/>
      <c r="AD212" s="33"/>
      <c r="AE212" s="33"/>
      <c r="AT212" s="18" t="s">
        <v>160</v>
      </c>
      <c r="AU212" s="18" t="s">
        <v>82</v>
      </c>
    </row>
    <row r="213" spans="1:65" s="2" customFormat="1" ht="16.5" customHeight="1">
      <c r="A213" s="33"/>
      <c r="B213" s="152"/>
      <c r="C213" s="153" t="s">
        <v>558</v>
      </c>
      <c r="D213" s="153" t="s">
        <v>153</v>
      </c>
      <c r="E213" s="154" t="s">
        <v>2389</v>
      </c>
      <c r="F213" s="155" t="s">
        <v>2390</v>
      </c>
      <c r="G213" s="156" t="s">
        <v>433</v>
      </c>
      <c r="H213" s="157">
        <v>2</v>
      </c>
      <c r="I213" s="158"/>
      <c r="J213" s="159">
        <f>ROUND(I213*H213,2)</f>
        <v>0</v>
      </c>
      <c r="K213" s="155" t="s">
        <v>157</v>
      </c>
      <c r="L213" s="34"/>
      <c r="M213" s="160" t="s">
        <v>3</v>
      </c>
      <c r="N213" s="161" t="s">
        <v>43</v>
      </c>
      <c r="O213" s="54"/>
      <c r="P213" s="162">
        <f>O213*H213</f>
        <v>0</v>
      </c>
      <c r="Q213" s="162">
        <v>1.32E-3</v>
      </c>
      <c r="R213" s="162">
        <f>Q213*H213</f>
        <v>2.64E-3</v>
      </c>
      <c r="S213" s="162">
        <v>0</v>
      </c>
      <c r="T213" s="163">
        <f>S213*H213</f>
        <v>0</v>
      </c>
      <c r="U213" s="33"/>
      <c r="V213" s="33"/>
      <c r="W213" s="33"/>
      <c r="X213" s="33"/>
      <c r="Y213" s="33"/>
      <c r="Z213" s="33"/>
      <c r="AA213" s="33"/>
      <c r="AB213" s="33"/>
      <c r="AC213" s="33"/>
      <c r="AD213" s="33"/>
      <c r="AE213" s="33"/>
      <c r="AR213" s="164" t="s">
        <v>302</v>
      </c>
      <c r="AT213" s="164" t="s">
        <v>153</v>
      </c>
      <c r="AU213" s="164" t="s">
        <v>82</v>
      </c>
      <c r="AY213" s="18" t="s">
        <v>150</v>
      </c>
      <c r="BE213" s="165">
        <f>IF(N213="základní",J213,0)</f>
        <v>0</v>
      </c>
      <c r="BF213" s="165">
        <f>IF(N213="snížená",J213,0)</f>
        <v>0</v>
      </c>
      <c r="BG213" s="165">
        <f>IF(N213="zákl. přenesená",J213,0)</f>
        <v>0</v>
      </c>
      <c r="BH213" s="165">
        <f>IF(N213="sníž. přenesená",J213,0)</f>
        <v>0</v>
      </c>
      <c r="BI213" s="165">
        <f>IF(N213="nulová",J213,0)</f>
        <v>0</v>
      </c>
      <c r="BJ213" s="18" t="s">
        <v>80</v>
      </c>
      <c r="BK213" s="165">
        <f>ROUND(I213*H213,2)</f>
        <v>0</v>
      </c>
      <c r="BL213" s="18" t="s">
        <v>302</v>
      </c>
      <c r="BM213" s="164" t="s">
        <v>2391</v>
      </c>
    </row>
    <row r="214" spans="1:65" s="2" customFormat="1" ht="16.5" customHeight="1">
      <c r="A214" s="33"/>
      <c r="B214" s="152"/>
      <c r="C214" s="153" t="s">
        <v>563</v>
      </c>
      <c r="D214" s="153" t="s">
        <v>153</v>
      </c>
      <c r="E214" s="154" t="s">
        <v>2392</v>
      </c>
      <c r="F214" s="155" t="s">
        <v>2393</v>
      </c>
      <c r="G214" s="156" t="s">
        <v>433</v>
      </c>
      <c r="H214" s="157">
        <v>8</v>
      </c>
      <c r="I214" s="158"/>
      <c r="J214" s="159">
        <f>ROUND(I214*H214,2)</f>
        <v>0</v>
      </c>
      <c r="K214" s="155" t="s">
        <v>157</v>
      </c>
      <c r="L214" s="34"/>
      <c r="M214" s="160" t="s">
        <v>3</v>
      </c>
      <c r="N214" s="161" t="s">
        <v>43</v>
      </c>
      <c r="O214" s="54"/>
      <c r="P214" s="162">
        <f>O214*H214</f>
        <v>0</v>
      </c>
      <c r="Q214" s="162">
        <v>7.6000000000000004E-4</v>
      </c>
      <c r="R214" s="162">
        <f>Q214*H214</f>
        <v>6.0800000000000003E-3</v>
      </c>
      <c r="S214" s="162">
        <v>0</v>
      </c>
      <c r="T214" s="163">
        <f>S214*H214</f>
        <v>0</v>
      </c>
      <c r="U214" s="33"/>
      <c r="V214" s="33"/>
      <c r="W214" s="33"/>
      <c r="X214" s="33"/>
      <c r="Y214" s="33"/>
      <c r="Z214" s="33"/>
      <c r="AA214" s="33"/>
      <c r="AB214" s="33"/>
      <c r="AC214" s="33"/>
      <c r="AD214" s="33"/>
      <c r="AE214" s="33"/>
      <c r="AR214" s="164" t="s">
        <v>302</v>
      </c>
      <c r="AT214" s="164" t="s">
        <v>153</v>
      </c>
      <c r="AU214" s="164" t="s">
        <v>82</v>
      </c>
      <c r="AY214" s="18" t="s">
        <v>150</v>
      </c>
      <c r="BE214" s="165">
        <f>IF(N214="základní",J214,0)</f>
        <v>0</v>
      </c>
      <c r="BF214" s="165">
        <f>IF(N214="snížená",J214,0)</f>
        <v>0</v>
      </c>
      <c r="BG214" s="165">
        <f>IF(N214="zákl. přenesená",J214,0)</f>
        <v>0</v>
      </c>
      <c r="BH214" s="165">
        <f>IF(N214="sníž. přenesená",J214,0)</f>
        <v>0</v>
      </c>
      <c r="BI214" s="165">
        <f>IF(N214="nulová",J214,0)</f>
        <v>0</v>
      </c>
      <c r="BJ214" s="18" t="s">
        <v>80</v>
      </c>
      <c r="BK214" s="165">
        <f>ROUND(I214*H214,2)</f>
        <v>0</v>
      </c>
      <c r="BL214" s="18" t="s">
        <v>302</v>
      </c>
      <c r="BM214" s="164" t="s">
        <v>2394</v>
      </c>
    </row>
    <row r="215" spans="1:65" s="2" customFormat="1" ht="16.5" customHeight="1">
      <c r="A215" s="33"/>
      <c r="B215" s="152"/>
      <c r="C215" s="153" t="s">
        <v>567</v>
      </c>
      <c r="D215" s="153" t="s">
        <v>153</v>
      </c>
      <c r="E215" s="154" t="s">
        <v>2395</v>
      </c>
      <c r="F215" s="155" t="s">
        <v>2396</v>
      </c>
      <c r="G215" s="156" t="s">
        <v>433</v>
      </c>
      <c r="H215" s="157">
        <v>6</v>
      </c>
      <c r="I215" s="158"/>
      <c r="J215" s="159">
        <f>ROUND(I215*H215,2)</f>
        <v>0</v>
      </c>
      <c r="K215" s="155" t="s">
        <v>157</v>
      </c>
      <c r="L215" s="34"/>
      <c r="M215" s="160" t="s">
        <v>3</v>
      </c>
      <c r="N215" s="161" t="s">
        <v>43</v>
      </c>
      <c r="O215" s="54"/>
      <c r="P215" s="162">
        <f>O215*H215</f>
        <v>0</v>
      </c>
      <c r="Q215" s="162">
        <v>1.0300000000000001E-3</v>
      </c>
      <c r="R215" s="162">
        <f>Q215*H215</f>
        <v>6.1800000000000006E-3</v>
      </c>
      <c r="S215" s="162">
        <v>0</v>
      </c>
      <c r="T215" s="163">
        <f>S215*H215</f>
        <v>0</v>
      </c>
      <c r="U215" s="33"/>
      <c r="V215" s="33"/>
      <c r="W215" s="33"/>
      <c r="X215" s="33"/>
      <c r="Y215" s="33"/>
      <c r="Z215" s="33"/>
      <c r="AA215" s="33"/>
      <c r="AB215" s="33"/>
      <c r="AC215" s="33"/>
      <c r="AD215" s="33"/>
      <c r="AE215" s="33"/>
      <c r="AR215" s="164" t="s">
        <v>302</v>
      </c>
      <c r="AT215" s="164" t="s">
        <v>153</v>
      </c>
      <c r="AU215" s="164" t="s">
        <v>82</v>
      </c>
      <c r="AY215" s="18" t="s">
        <v>150</v>
      </c>
      <c r="BE215" s="165">
        <f>IF(N215="základní",J215,0)</f>
        <v>0</v>
      </c>
      <c r="BF215" s="165">
        <f>IF(N215="snížená",J215,0)</f>
        <v>0</v>
      </c>
      <c r="BG215" s="165">
        <f>IF(N215="zákl. přenesená",J215,0)</f>
        <v>0</v>
      </c>
      <c r="BH215" s="165">
        <f>IF(N215="sníž. přenesená",J215,0)</f>
        <v>0</v>
      </c>
      <c r="BI215" s="165">
        <f>IF(N215="nulová",J215,0)</f>
        <v>0</v>
      </c>
      <c r="BJ215" s="18" t="s">
        <v>80</v>
      </c>
      <c r="BK215" s="165">
        <f>ROUND(I215*H215,2)</f>
        <v>0</v>
      </c>
      <c r="BL215" s="18" t="s">
        <v>302</v>
      </c>
      <c r="BM215" s="164" t="s">
        <v>2397</v>
      </c>
    </row>
    <row r="216" spans="1:65" s="2" customFormat="1" ht="24" customHeight="1">
      <c r="A216" s="33"/>
      <c r="B216" s="152"/>
      <c r="C216" s="153" t="s">
        <v>572</v>
      </c>
      <c r="D216" s="153" t="s">
        <v>153</v>
      </c>
      <c r="E216" s="154" t="s">
        <v>2398</v>
      </c>
      <c r="F216" s="155" t="s">
        <v>2399</v>
      </c>
      <c r="G216" s="156" t="s">
        <v>433</v>
      </c>
      <c r="H216" s="157">
        <v>4</v>
      </c>
      <c r="I216" s="158"/>
      <c r="J216" s="159">
        <f>ROUND(I216*H216,2)</f>
        <v>0</v>
      </c>
      <c r="K216" s="155" t="s">
        <v>157</v>
      </c>
      <c r="L216" s="34"/>
      <c r="M216" s="160" t="s">
        <v>3</v>
      </c>
      <c r="N216" s="161" t="s">
        <v>43</v>
      </c>
      <c r="O216" s="54"/>
      <c r="P216" s="162">
        <f>O216*H216</f>
        <v>0</v>
      </c>
      <c r="Q216" s="162">
        <v>5.9999999999999995E-4</v>
      </c>
      <c r="R216" s="162">
        <f>Q216*H216</f>
        <v>2.3999999999999998E-3</v>
      </c>
      <c r="S216" s="162">
        <v>0</v>
      </c>
      <c r="T216" s="163">
        <f>S216*H216</f>
        <v>0</v>
      </c>
      <c r="U216" s="33"/>
      <c r="V216" s="33"/>
      <c r="W216" s="33"/>
      <c r="X216" s="33"/>
      <c r="Y216" s="33"/>
      <c r="Z216" s="33"/>
      <c r="AA216" s="33"/>
      <c r="AB216" s="33"/>
      <c r="AC216" s="33"/>
      <c r="AD216" s="33"/>
      <c r="AE216" s="33"/>
      <c r="AR216" s="164" t="s">
        <v>302</v>
      </c>
      <c r="AT216" s="164" t="s">
        <v>153</v>
      </c>
      <c r="AU216" s="164" t="s">
        <v>82</v>
      </c>
      <c r="AY216" s="18" t="s">
        <v>150</v>
      </c>
      <c r="BE216" s="165">
        <f>IF(N216="základní",J216,0)</f>
        <v>0</v>
      </c>
      <c r="BF216" s="165">
        <f>IF(N216="snížená",J216,0)</f>
        <v>0</v>
      </c>
      <c r="BG216" s="165">
        <f>IF(N216="zákl. přenesená",J216,0)</f>
        <v>0</v>
      </c>
      <c r="BH216" s="165">
        <f>IF(N216="sníž. přenesená",J216,0)</f>
        <v>0</v>
      </c>
      <c r="BI216" s="165">
        <f>IF(N216="nulová",J216,0)</f>
        <v>0</v>
      </c>
      <c r="BJ216" s="18" t="s">
        <v>80</v>
      </c>
      <c r="BK216" s="165">
        <f>ROUND(I216*H216,2)</f>
        <v>0</v>
      </c>
      <c r="BL216" s="18" t="s">
        <v>302</v>
      </c>
      <c r="BM216" s="164" t="s">
        <v>2400</v>
      </c>
    </row>
    <row r="217" spans="1:65" s="2" customFormat="1" ht="24" customHeight="1">
      <c r="A217" s="33"/>
      <c r="B217" s="152"/>
      <c r="C217" s="153" t="s">
        <v>577</v>
      </c>
      <c r="D217" s="153" t="s">
        <v>153</v>
      </c>
      <c r="E217" s="154" t="s">
        <v>2401</v>
      </c>
      <c r="F217" s="155" t="s">
        <v>2402</v>
      </c>
      <c r="G217" s="156" t="s">
        <v>433</v>
      </c>
      <c r="H217" s="157">
        <v>6</v>
      </c>
      <c r="I217" s="158"/>
      <c r="J217" s="159">
        <f>ROUND(I217*H217,2)</f>
        <v>0</v>
      </c>
      <c r="K217" s="155" t="s">
        <v>157</v>
      </c>
      <c r="L217" s="34"/>
      <c r="M217" s="160" t="s">
        <v>3</v>
      </c>
      <c r="N217" s="161" t="s">
        <v>43</v>
      </c>
      <c r="O217" s="54"/>
      <c r="P217" s="162">
        <f>O217*H217</f>
        <v>0</v>
      </c>
      <c r="Q217" s="162">
        <v>7.5000000000000002E-4</v>
      </c>
      <c r="R217" s="162">
        <f>Q217*H217</f>
        <v>4.5000000000000005E-3</v>
      </c>
      <c r="S217" s="162">
        <v>0</v>
      </c>
      <c r="T217" s="163">
        <f>S217*H217</f>
        <v>0</v>
      </c>
      <c r="U217" s="33"/>
      <c r="V217" s="33"/>
      <c r="W217" s="33"/>
      <c r="X217" s="33"/>
      <c r="Y217" s="33"/>
      <c r="Z217" s="33"/>
      <c r="AA217" s="33"/>
      <c r="AB217" s="33"/>
      <c r="AC217" s="33"/>
      <c r="AD217" s="33"/>
      <c r="AE217" s="33"/>
      <c r="AR217" s="164" t="s">
        <v>302</v>
      </c>
      <c r="AT217" s="164" t="s">
        <v>153</v>
      </c>
      <c r="AU217" s="164" t="s">
        <v>82</v>
      </c>
      <c r="AY217" s="18" t="s">
        <v>150</v>
      </c>
      <c r="BE217" s="165">
        <f>IF(N217="základní",J217,0)</f>
        <v>0</v>
      </c>
      <c r="BF217" s="165">
        <f>IF(N217="snížená",J217,0)</f>
        <v>0</v>
      </c>
      <c r="BG217" s="165">
        <f>IF(N217="zákl. přenesená",J217,0)</f>
        <v>0</v>
      </c>
      <c r="BH217" s="165">
        <f>IF(N217="sníž. přenesená",J217,0)</f>
        <v>0</v>
      </c>
      <c r="BI217" s="165">
        <f>IF(N217="nulová",J217,0)</f>
        <v>0</v>
      </c>
      <c r="BJ217" s="18" t="s">
        <v>80</v>
      </c>
      <c r="BK217" s="165">
        <f>ROUND(I217*H217,2)</f>
        <v>0</v>
      </c>
      <c r="BL217" s="18" t="s">
        <v>302</v>
      </c>
      <c r="BM217" s="164" t="s">
        <v>2403</v>
      </c>
    </row>
    <row r="218" spans="1:65" s="13" customFormat="1" ht="11.25">
      <c r="B218" s="170"/>
      <c r="D218" s="166" t="s">
        <v>162</v>
      </c>
      <c r="E218" s="171" t="s">
        <v>3</v>
      </c>
      <c r="F218" s="172" t="s">
        <v>2404</v>
      </c>
      <c r="H218" s="173">
        <v>6</v>
      </c>
      <c r="I218" s="174"/>
      <c r="L218" s="170"/>
      <c r="M218" s="175"/>
      <c r="N218" s="176"/>
      <c r="O218" s="176"/>
      <c r="P218" s="176"/>
      <c r="Q218" s="176"/>
      <c r="R218" s="176"/>
      <c r="S218" s="176"/>
      <c r="T218" s="177"/>
      <c r="AT218" s="171" t="s">
        <v>162</v>
      </c>
      <c r="AU218" s="171" t="s">
        <v>82</v>
      </c>
      <c r="AV218" s="13" t="s">
        <v>82</v>
      </c>
      <c r="AW218" s="13" t="s">
        <v>34</v>
      </c>
      <c r="AX218" s="13" t="s">
        <v>80</v>
      </c>
      <c r="AY218" s="171" t="s">
        <v>150</v>
      </c>
    </row>
    <row r="219" spans="1:65" s="2" customFormat="1" ht="24" customHeight="1">
      <c r="A219" s="33"/>
      <c r="B219" s="152"/>
      <c r="C219" s="153" t="s">
        <v>583</v>
      </c>
      <c r="D219" s="153" t="s">
        <v>153</v>
      </c>
      <c r="E219" s="154" t="s">
        <v>2405</v>
      </c>
      <c r="F219" s="155" t="s">
        <v>2406</v>
      </c>
      <c r="G219" s="156" t="s">
        <v>433</v>
      </c>
      <c r="H219" s="157">
        <v>10</v>
      </c>
      <c r="I219" s="158"/>
      <c r="J219" s="159">
        <f>ROUND(I219*H219,2)</f>
        <v>0</v>
      </c>
      <c r="K219" s="155" t="s">
        <v>157</v>
      </c>
      <c r="L219" s="34"/>
      <c r="M219" s="160" t="s">
        <v>3</v>
      </c>
      <c r="N219" s="161" t="s">
        <v>43</v>
      </c>
      <c r="O219" s="54"/>
      <c r="P219" s="162">
        <f>O219*H219</f>
        <v>0</v>
      </c>
      <c r="Q219" s="162">
        <v>9.7000000000000005E-4</v>
      </c>
      <c r="R219" s="162">
        <f>Q219*H219</f>
        <v>9.7000000000000003E-3</v>
      </c>
      <c r="S219" s="162">
        <v>0</v>
      </c>
      <c r="T219" s="163">
        <f>S219*H219</f>
        <v>0</v>
      </c>
      <c r="U219" s="33"/>
      <c r="V219" s="33"/>
      <c r="W219" s="33"/>
      <c r="X219" s="33"/>
      <c r="Y219" s="33"/>
      <c r="Z219" s="33"/>
      <c r="AA219" s="33"/>
      <c r="AB219" s="33"/>
      <c r="AC219" s="33"/>
      <c r="AD219" s="33"/>
      <c r="AE219" s="33"/>
      <c r="AR219" s="164" t="s">
        <v>302</v>
      </c>
      <c r="AT219" s="164" t="s">
        <v>153</v>
      </c>
      <c r="AU219" s="164" t="s">
        <v>82</v>
      </c>
      <c r="AY219" s="18" t="s">
        <v>150</v>
      </c>
      <c r="BE219" s="165">
        <f>IF(N219="základní",J219,0)</f>
        <v>0</v>
      </c>
      <c r="BF219" s="165">
        <f>IF(N219="snížená",J219,0)</f>
        <v>0</v>
      </c>
      <c r="BG219" s="165">
        <f>IF(N219="zákl. přenesená",J219,0)</f>
        <v>0</v>
      </c>
      <c r="BH219" s="165">
        <f>IF(N219="sníž. přenesená",J219,0)</f>
        <v>0</v>
      </c>
      <c r="BI219" s="165">
        <f>IF(N219="nulová",J219,0)</f>
        <v>0</v>
      </c>
      <c r="BJ219" s="18" t="s">
        <v>80</v>
      </c>
      <c r="BK219" s="165">
        <f>ROUND(I219*H219,2)</f>
        <v>0</v>
      </c>
      <c r="BL219" s="18" t="s">
        <v>302</v>
      </c>
      <c r="BM219" s="164" t="s">
        <v>2407</v>
      </c>
    </row>
    <row r="220" spans="1:65" s="13" customFormat="1" ht="11.25">
      <c r="B220" s="170"/>
      <c r="D220" s="166" t="s">
        <v>162</v>
      </c>
      <c r="E220" s="171" t="s">
        <v>3</v>
      </c>
      <c r="F220" s="172" t="s">
        <v>2408</v>
      </c>
      <c r="H220" s="173">
        <v>10</v>
      </c>
      <c r="I220" s="174"/>
      <c r="L220" s="170"/>
      <c r="M220" s="175"/>
      <c r="N220" s="176"/>
      <c r="O220" s="176"/>
      <c r="P220" s="176"/>
      <c r="Q220" s="176"/>
      <c r="R220" s="176"/>
      <c r="S220" s="176"/>
      <c r="T220" s="177"/>
      <c r="AT220" s="171" t="s">
        <v>162</v>
      </c>
      <c r="AU220" s="171" t="s">
        <v>82</v>
      </c>
      <c r="AV220" s="13" t="s">
        <v>82</v>
      </c>
      <c r="AW220" s="13" t="s">
        <v>34</v>
      </c>
      <c r="AX220" s="13" t="s">
        <v>80</v>
      </c>
      <c r="AY220" s="171" t="s">
        <v>150</v>
      </c>
    </row>
    <row r="221" spans="1:65" s="2" customFormat="1" ht="24" customHeight="1">
      <c r="A221" s="33"/>
      <c r="B221" s="152"/>
      <c r="C221" s="153" t="s">
        <v>589</v>
      </c>
      <c r="D221" s="153" t="s">
        <v>153</v>
      </c>
      <c r="E221" s="154" t="s">
        <v>2409</v>
      </c>
      <c r="F221" s="155" t="s">
        <v>2410</v>
      </c>
      <c r="G221" s="156" t="s">
        <v>433</v>
      </c>
      <c r="H221" s="157">
        <v>4</v>
      </c>
      <c r="I221" s="158"/>
      <c r="J221" s="159">
        <f>ROUND(I221*H221,2)</f>
        <v>0</v>
      </c>
      <c r="K221" s="155" t="s">
        <v>157</v>
      </c>
      <c r="L221" s="34"/>
      <c r="M221" s="160" t="s">
        <v>3</v>
      </c>
      <c r="N221" s="161" t="s">
        <v>43</v>
      </c>
      <c r="O221" s="54"/>
      <c r="P221" s="162">
        <f>O221*H221</f>
        <v>0</v>
      </c>
      <c r="Q221" s="162">
        <v>1.23E-3</v>
      </c>
      <c r="R221" s="162">
        <f>Q221*H221</f>
        <v>4.9199999999999999E-3</v>
      </c>
      <c r="S221" s="162">
        <v>0</v>
      </c>
      <c r="T221" s="163">
        <f>S221*H221</f>
        <v>0</v>
      </c>
      <c r="U221" s="33"/>
      <c r="V221" s="33"/>
      <c r="W221" s="33"/>
      <c r="X221" s="33"/>
      <c r="Y221" s="33"/>
      <c r="Z221" s="33"/>
      <c r="AA221" s="33"/>
      <c r="AB221" s="33"/>
      <c r="AC221" s="33"/>
      <c r="AD221" s="33"/>
      <c r="AE221" s="33"/>
      <c r="AR221" s="164" t="s">
        <v>302</v>
      </c>
      <c r="AT221" s="164" t="s">
        <v>153</v>
      </c>
      <c r="AU221" s="164" t="s">
        <v>82</v>
      </c>
      <c r="AY221" s="18" t="s">
        <v>150</v>
      </c>
      <c r="BE221" s="165">
        <f>IF(N221="základní",J221,0)</f>
        <v>0</v>
      </c>
      <c r="BF221" s="165">
        <f>IF(N221="snížená",J221,0)</f>
        <v>0</v>
      </c>
      <c r="BG221" s="165">
        <f>IF(N221="zákl. přenesená",J221,0)</f>
        <v>0</v>
      </c>
      <c r="BH221" s="165">
        <f>IF(N221="sníž. přenesená",J221,0)</f>
        <v>0</v>
      </c>
      <c r="BI221" s="165">
        <f>IF(N221="nulová",J221,0)</f>
        <v>0</v>
      </c>
      <c r="BJ221" s="18" t="s">
        <v>80</v>
      </c>
      <c r="BK221" s="165">
        <f>ROUND(I221*H221,2)</f>
        <v>0</v>
      </c>
      <c r="BL221" s="18" t="s">
        <v>302</v>
      </c>
      <c r="BM221" s="164" t="s">
        <v>2411</v>
      </c>
    </row>
    <row r="222" spans="1:65" s="13" customFormat="1" ht="11.25">
      <c r="B222" s="170"/>
      <c r="D222" s="166" t="s">
        <v>162</v>
      </c>
      <c r="E222" s="171" t="s">
        <v>3</v>
      </c>
      <c r="F222" s="172" t="s">
        <v>2412</v>
      </c>
      <c r="H222" s="173">
        <v>4</v>
      </c>
      <c r="I222" s="174"/>
      <c r="L222" s="170"/>
      <c r="M222" s="175"/>
      <c r="N222" s="176"/>
      <c r="O222" s="176"/>
      <c r="P222" s="176"/>
      <c r="Q222" s="176"/>
      <c r="R222" s="176"/>
      <c r="S222" s="176"/>
      <c r="T222" s="177"/>
      <c r="AT222" s="171" t="s">
        <v>162</v>
      </c>
      <c r="AU222" s="171" t="s">
        <v>82</v>
      </c>
      <c r="AV222" s="13" t="s">
        <v>82</v>
      </c>
      <c r="AW222" s="13" t="s">
        <v>34</v>
      </c>
      <c r="AX222" s="13" t="s">
        <v>80</v>
      </c>
      <c r="AY222" s="171" t="s">
        <v>150</v>
      </c>
    </row>
    <row r="223" spans="1:65" s="2" customFormat="1" ht="24" customHeight="1">
      <c r="A223" s="33"/>
      <c r="B223" s="152"/>
      <c r="C223" s="153" t="s">
        <v>595</v>
      </c>
      <c r="D223" s="153" t="s">
        <v>153</v>
      </c>
      <c r="E223" s="154" t="s">
        <v>2413</v>
      </c>
      <c r="F223" s="155" t="s">
        <v>2414</v>
      </c>
      <c r="G223" s="156" t="s">
        <v>433</v>
      </c>
      <c r="H223" s="157">
        <v>6</v>
      </c>
      <c r="I223" s="158"/>
      <c r="J223" s="159">
        <f t="shared" ref="J223:J240" si="10">ROUND(I223*H223,2)</f>
        <v>0</v>
      </c>
      <c r="K223" s="155" t="s">
        <v>157</v>
      </c>
      <c r="L223" s="34"/>
      <c r="M223" s="160" t="s">
        <v>3</v>
      </c>
      <c r="N223" s="161" t="s">
        <v>43</v>
      </c>
      <c r="O223" s="54"/>
      <c r="P223" s="162">
        <f t="shared" ref="P223:P240" si="11">O223*H223</f>
        <v>0</v>
      </c>
      <c r="Q223" s="162">
        <v>1.7600000000000001E-3</v>
      </c>
      <c r="R223" s="162">
        <f t="shared" ref="R223:R240" si="12">Q223*H223</f>
        <v>1.056E-2</v>
      </c>
      <c r="S223" s="162">
        <v>0</v>
      </c>
      <c r="T223" s="163">
        <f t="shared" ref="T223:T240" si="13">S223*H223</f>
        <v>0</v>
      </c>
      <c r="U223" s="33"/>
      <c r="V223" s="33"/>
      <c r="W223" s="33"/>
      <c r="X223" s="33"/>
      <c r="Y223" s="33"/>
      <c r="Z223" s="33"/>
      <c r="AA223" s="33"/>
      <c r="AB223" s="33"/>
      <c r="AC223" s="33"/>
      <c r="AD223" s="33"/>
      <c r="AE223" s="33"/>
      <c r="AR223" s="164" t="s">
        <v>302</v>
      </c>
      <c r="AT223" s="164" t="s">
        <v>153</v>
      </c>
      <c r="AU223" s="164" t="s">
        <v>82</v>
      </c>
      <c r="AY223" s="18" t="s">
        <v>150</v>
      </c>
      <c r="BE223" s="165">
        <f t="shared" ref="BE223:BE240" si="14">IF(N223="základní",J223,0)</f>
        <v>0</v>
      </c>
      <c r="BF223" s="165">
        <f t="shared" ref="BF223:BF240" si="15">IF(N223="snížená",J223,0)</f>
        <v>0</v>
      </c>
      <c r="BG223" s="165">
        <f t="shared" ref="BG223:BG240" si="16">IF(N223="zákl. přenesená",J223,0)</f>
        <v>0</v>
      </c>
      <c r="BH223" s="165">
        <f t="shared" ref="BH223:BH240" si="17">IF(N223="sníž. přenesená",J223,0)</f>
        <v>0</v>
      </c>
      <c r="BI223" s="165">
        <f t="shared" ref="BI223:BI240" si="18">IF(N223="nulová",J223,0)</f>
        <v>0</v>
      </c>
      <c r="BJ223" s="18" t="s">
        <v>80</v>
      </c>
      <c r="BK223" s="165">
        <f t="shared" ref="BK223:BK240" si="19">ROUND(I223*H223,2)</f>
        <v>0</v>
      </c>
      <c r="BL223" s="18" t="s">
        <v>302</v>
      </c>
      <c r="BM223" s="164" t="s">
        <v>2415</v>
      </c>
    </row>
    <row r="224" spans="1:65" s="2" customFormat="1" ht="24" customHeight="1">
      <c r="A224" s="33"/>
      <c r="B224" s="152"/>
      <c r="C224" s="178" t="s">
        <v>600</v>
      </c>
      <c r="D224" s="178" t="s">
        <v>170</v>
      </c>
      <c r="E224" s="179" t="s">
        <v>2416</v>
      </c>
      <c r="F224" s="180" t="s">
        <v>2417</v>
      </c>
      <c r="G224" s="181" t="s">
        <v>1632</v>
      </c>
      <c r="H224" s="182">
        <v>2</v>
      </c>
      <c r="I224" s="183"/>
      <c r="J224" s="184">
        <f t="shared" si="10"/>
        <v>0</v>
      </c>
      <c r="K224" s="180" t="s">
        <v>3</v>
      </c>
      <c r="L224" s="185"/>
      <c r="M224" s="186" t="s">
        <v>3</v>
      </c>
      <c r="N224" s="187" t="s">
        <v>43</v>
      </c>
      <c r="O224" s="54"/>
      <c r="P224" s="162">
        <f t="shared" si="11"/>
        <v>0</v>
      </c>
      <c r="Q224" s="162">
        <v>0</v>
      </c>
      <c r="R224" s="162">
        <f t="shared" si="12"/>
        <v>0</v>
      </c>
      <c r="S224" s="162">
        <v>0</v>
      </c>
      <c r="T224" s="163">
        <f t="shared" si="13"/>
        <v>0</v>
      </c>
      <c r="U224" s="33"/>
      <c r="V224" s="33"/>
      <c r="W224" s="33"/>
      <c r="X224" s="33"/>
      <c r="Y224" s="33"/>
      <c r="Z224" s="33"/>
      <c r="AA224" s="33"/>
      <c r="AB224" s="33"/>
      <c r="AC224" s="33"/>
      <c r="AD224" s="33"/>
      <c r="AE224" s="33"/>
      <c r="AR224" s="164" t="s">
        <v>409</v>
      </c>
      <c r="AT224" s="164" t="s">
        <v>170</v>
      </c>
      <c r="AU224" s="164" t="s">
        <v>82</v>
      </c>
      <c r="AY224" s="18" t="s">
        <v>150</v>
      </c>
      <c r="BE224" s="165">
        <f t="shared" si="14"/>
        <v>0</v>
      </c>
      <c r="BF224" s="165">
        <f t="shared" si="15"/>
        <v>0</v>
      </c>
      <c r="BG224" s="165">
        <f t="shared" si="16"/>
        <v>0</v>
      </c>
      <c r="BH224" s="165">
        <f t="shared" si="17"/>
        <v>0</v>
      </c>
      <c r="BI224" s="165">
        <f t="shared" si="18"/>
        <v>0</v>
      </c>
      <c r="BJ224" s="18" t="s">
        <v>80</v>
      </c>
      <c r="BK224" s="165">
        <f t="shared" si="19"/>
        <v>0</v>
      </c>
      <c r="BL224" s="18" t="s">
        <v>302</v>
      </c>
      <c r="BM224" s="164" t="s">
        <v>2418</v>
      </c>
    </row>
    <row r="225" spans="1:65" s="2" customFormat="1" ht="24" customHeight="1">
      <c r="A225" s="33"/>
      <c r="B225" s="152"/>
      <c r="C225" s="178" t="s">
        <v>604</v>
      </c>
      <c r="D225" s="178" t="s">
        <v>170</v>
      </c>
      <c r="E225" s="179" t="s">
        <v>2419</v>
      </c>
      <c r="F225" s="180" t="s">
        <v>2420</v>
      </c>
      <c r="G225" s="181" t="s">
        <v>1632</v>
      </c>
      <c r="H225" s="182">
        <v>4</v>
      </c>
      <c r="I225" s="183"/>
      <c r="J225" s="184">
        <f t="shared" si="10"/>
        <v>0</v>
      </c>
      <c r="K225" s="180" t="s">
        <v>3</v>
      </c>
      <c r="L225" s="185"/>
      <c r="M225" s="186" t="s">
        <v>3</v>
      </c>
      <c r="N225" s="187" t="s">
        <v>43</v>
      </c>
      <c r="O225" s="54"/>
      <c r="P225" s="162">
        <f t="shared" si="11"/>
        <v>0</v>
      </c>
      <c r="Q225" s="162">
        <v>0</v>
      </c>
      <c r="R225" s="162">
        <f t="shared" si="12"/>
        <v>0</v>
      </c>
      <c r="S225" s="162">
        <v>0</v>
      </c>
      <c r="T225" s="163">
        <f t="shared" si="13"/>
        <v>0</v>
      </c>
      <c r="U225" s="33"/>
      <c r="V225" s="33"/>
      <c r="W225" s="33"/>
      <c r="X225" s="33"/>
      <c r="Y225" s="33"/>
      <c r="Z225" s="33"/>
      <c r="AA225" s="33"/>
      <c r="AB225" s="33"/>
      <c r="AC225" s="33"/>
      <c r="AD225" s="33"/>
      <c r="AE225" s="33"/>
      <c r="AR225" s="164" t="s">
        <v>409</v>
      </c>
      <c r="AT225" s="164" t="s">
        <v>170</v>
      </c>
      <c r="AU225" s="164" t="s">
        <v>82</v>
      </c>
      <c r="AY225" s="18" t="s">
        <v>150</v>
      </c>
      <c r="BE225" s="165">
        <f t="shared" si="14"/>
        <v>0</v>
      </c>
      <c r="BF225" s="165">
        <f t="shared" si="15"/>
        <v>0</v>
      </c>
      <c r="BG225" s="165">
        <f t="shared" si="16"/>
        <v>0</v>
      </c>
      <c r="BH225" s="165">
        <f t="shared" si="17"/>
        <v>0</v>
      </c>
      <c r="BI225" s="165">
        <f t="shared" si="18"/>
        <v>0</v>
      </c>
      <c r="BJ225" s="18" t="s">
        <v>80</v>
      </c>
      <c r="BK225" s="165">
        <f t="shared" si="19"/>
        <v>0</v>
      </c>
      <c r="BL225" s="18" t="s">
        <v>302</v>
      </c>
      <c r="BM225" s="164" t="s">
        <v>2421</v>
      </c>
    </row>
    <row r="226" spans="1:65" s="2" customFormat="1" ht="24" customHeight="1">
      <c r="A226" s="33"/>
      <c r="B226" s="152"/>
      <c r="C226" s="178" t="s">
        <v>609</v>
      </c>
      <c r="D226" s="178" t="s">
        <v>170</v>
      </c>
      <c r="E226" s="179" t="s">
        <v>2422</v>
      </c>
      <c r="F226" s="180" t="s">
        <v>2423</v>
      </c>
      <c r="G226" s="181" t="s">
        <v>1632</v>
      </c>
      <c r="H226" s="182">
        <v>5</v>
      </c>
      <c r="I226" s="183"/>
      <c r="J226" s="184">
        <f t="shared" si="10"/>
        <v>0</v>
      </c>
      <c r="K226" s="180" t="s">
        <v>3</v>
      </c>
      <c r="L226" s="185"/>
      <c r="M226" s="186" t="s">
        <v>3</v>
      </c>
      <c r="N226" s="187" t="s">
        <v>43</v>
      </c>
      <c r="O226" s="54"/>
      <c r="P226" s="162">
        <f t="shared" si="11"/>
        <v>0</v>
      </c>
      <c r="Q226" s="162">
        <v>0</v>
      </c>
      <c r="R226" s="162">
        <f t="shared" si="12"/>
        <v>0</v>
      </c>
      <c r="S226" s="162">
        <v>0</v>
      </c>
      <c r="T226" s="163">
        <f t="shared" si="13"/>
        <v>0</v>
      </c>
      <c r="U226" s="33"/>
      <c r="V226" s="33"/>
      <c r="W226" s="33"/>
      <c r="X226" s="33"/>
      <c r="Y226" s="33"/>
      <c r="Z226" s="33"/>
      <c r="AA226" s="33"/>
      <c r="AB226" s="33"/>
      <c r="AC226" s="33"/>
      <c r="AD226" s="33"/>
      <c r="AE226" s="33"/>
      <c r="AR226" s="164" t="s">
        <v>409</v>
      </c>
      <c r="AT226" s="164" t="s">
        <v>170</v>
      </c>
      <c r="AU226" s="164" t="s">
        <v>82</v>
      </c>
      <c r="AY226" s="18" t="s">
        <v>150</v>
      </c>
      <c r="BE226" s="165">
        <f t="shared" si="14"/>
        <v>0</v>
      </c>
      <c r="BF226" s="165">
        <f t="shared" si="15"/>
        <v>0</v>
      </c>
      <c r="BG226" s="165">
        <f t="shared" si="16"/>
        <v>0</v>
      </c>
      <c r="BH226" s="165">
        <f t="shared" si="17"/>
        <v>0</v>
      </c>
      <c r="BI226" s="165">
        <f t="shared" si="18"/>
        <v>0</v>
      </c>
      <c r="BJ226" s="18" t="s">
        <v>80</v>
      </c>
      <c r="BK226" s="165">
        <f t="shared" si="19"/>
        <v>0</v>
      </c>
      <c r="BL226" s="18" t="s">
        <v>302</v>
      </c>
      <c r="BM226" s="164" t="s">
        <v>2424</v>
      </c>
    </row>
    <row r="227" spans="1:65" s="2" customFormat="1" ht="24" customHeight="1">
      <c r="A227" s="33"/>
      <c r="B227" s="152"/>
      <c r="C227" s="178" t="s">
        <v>614</v>
      </c>
      <c r="D227" s="178" t="s">
        <v>170</v>
      </c>
      <c r="E227" s="179" t="s">
        <v>2425</v>
      </c>
      <c r="F227" s="180" t="s">
        <v>2426</v>
      </c>
      <c r="G227" s="181" t="s">
        <v>1632</v>
      </c>
      <c r="H227" s="182">
        <v>1</v>
      </c>
      <c r="I227" s="183"/>
      <c r="J227" s="184">
        <f t="shared" si="10"/>
        <v>0</v>
      </c>
      <c r="K227" s="180" t="s">
        <v>3</v>
      </c>
      <c r="L227" s="185"/>
      <c r="M227" s="186" t="s">
        <v>3</v>
      </c>
      <c r="N227" s="187" t="s">
        <v>43</v>
      </c>
      <c r="O227" s="54"/>
      <c r="P227" s="162">
        <f t="shared" si="11"/>
        <v>0</v>
      </c>
      <c r="Q227" s="162">
        <v>0</v>
      </c>
      <c r="R227" s="162">
        <f t="shared" si="12"/>
        <v>0</v>
      </c>
      <c r="S227" s="162">
        <v>0</v>
      </c>
      <c r="T227" s="163">
        <f t="shared" si="13"/>
        <v>0</v>
      </c>
      <c r="U227" s="33"/>
      <c r="V227" s="33"/>
      <c r="W227" s="33"/>
      <c r="X227" s="33"/>
      <c r="Y227" s="33"/>
      <c r="Z227" s="33"/>
      <c r="AA227" s="33"/>
      <c r="AB227" s="33"/>
      <c r="AC227" s="33"/>
      <c r="AD227" s="33"/>
      <c r="AE227" s="33"/>
      <c r="AR227" s="164" t="s">
        <v>409</v>
      </c>
      <c r="AT227" s="164" t="s">
        <v>170</v>
      </c>
      <c r="AU227" s="164" t="s">
        <v>82</v>
      </c>
      <c r="AY227" s="18" t="s">
        <v>150</v>
      </c>
      <c r="BE227" s="165">
        <f t="shared" si="14"/>
        <v>0</v>
      </c>
      <c r="BF227" s="165">
        <f t="shared" si="15"/>
        <v>0</v>
      </c>
      <c r="BG227" s="165">
        <f t="shared" si="16"/>
        <v>0</v>
      </c>
      <c r="BH227" s="165">
        <f t="shared" si="17"/>
        <v>0</v>
      </c>
      <c r="BI227" s="165">
        <f t="shared" si="18"/>
        <v>0</v>
      </c>
      <c r="BJ227" s="18" t="s">
        <v>80</v>
      </c>
      <c r="BK227" s="165">
        <f t="shared" si="19"/>
        <v>0</v>
      </c>
      <c r="BL227" s="18" t="s">
        <v>302</v>
      </c>
      <c r="BM227" s="164" t="s">
        <v>2427</v>
      </c>
    </row>
    <row r="228" spans="1:65" s="2" customFormat="1" ht="36" customHeight="1">
      <c r="A228" s="33"/>
      <c r="B228" s="152"/>
      <c r="C228" s="178" t="s">
        <v>620</v>
      </c>
      <c r="D228" s="178" t="s">
        <v>170</v>
      </c>
      <c r="E228" s="179" t="s">
        <v>2428</v>
      </c>
      <c r="F228" s="180" t="s">
        <v>2429</v>
      </c>
      <c r="G228" s="181" t="s">
        <v>1632</v>
      </c>
      <c r="H228" s="182">
        <v>4</v>
      </c>
      <c r="I228" s="183"/>
      <c r="J228" s="184">
        <f t="shared" si="10"/>
        <v>0</v>
      </c>
      <c r="K228" s="180" t="s">
        <v>3</v>
      </c>
      <c r="L228" s="185"/>
      <c r="M228" s="186" t="s">
        <v>3</v>
      </c>
      <c r="N228" s="187" t="s">
        <v>43</v>
      </c>
      <c r="O228" s="54"/>
      <c r="P228" s="162">
        <f t="shared" si="11"/>
        <v>0</v>
      </c>
      <c r="Q228" s="162">
        <v>0</v>
      </c>
      <c r="R228" s="162">
        <f t="shared" si="12"/>
        <v>0</v>
      </c>
      <c r="S228" s="162">
        <v>0</v>
      </c>
      <c r="T228" s="163">
        <f t="shared" si="13"/>
        <v>0</v>
      </c>
      <c r="U228" s="33"/>
      <c r="V228" s="33"/>
      <c r="W228" s="33"/>
      <c r="X228" s="33"/>
      <c r="Y228" s="33"/>
      <c r="Z228" s="33"/>
      <c r="AA228" s="33"/>
      <c r="AB228" s="33"/>
      <c r="AC228" s="33"/>
      <c r="AD228" s="33"/>
      <c r="AE228" s="33"/>
      <c r="AR228" s="164" t="s">
        <v>409</v>
      </c>
      <c r="AT228" s="164" t="s">
        <v>170</v>
      </c>
      <c r="AU228" s="164" t="s">
        <v>82</v>
      </c>
      <c r="AY228" s="18" t="s">
        <v>150</v>
      </c>
      <c r="BE228" s="165">
        <f t="shared" si="14"/>
        <v>0</v>
      </c>
      <c r="BF228" s="165">
        <f t="shared" si="15"/>
        <v>0</v>
      </c>
      <c r="BG228" s="165">
        <f t="shared" si="16"/>
        <v>0</v>
      </c>
      <c r="BH228" s="165">
        <f t="shared" si="17"/>
        <v>0</v>
      </c>
      <c r="BI228" s="165">
        <f t="shared" si="18"/>
        <v>0</v>
      </c>
      <c r="BJ228" s="18" t="s">
        <v>80</v>
      </c>
      <c r="BK228" s="165">
        <f t="shared" si="19"/>
        <v>0</v>
      </c>
      <c r="BL228" s="18" t="s">
        <v>302</v>
      </c>
      <c r="BM228" s="164" t="s">
        <v>2430</v>
      </c>
    </row>
    <row r="229" spans="1:65" s="2" customFormat="1" ht="24" customHeight="1">
      <c r="A229" s="33"/>
      <c r="B229" s="152"/>
      <c r="C229" s="178" t="s">
        <v>624</v>
      </c>
      <c r="D229" s="178" t="s">
        <v>170</v>
      </c>
      <c r="E229" s="179" t="s">
        <v>2431</v>
      </c>
      <c r="F229" s="180" t="s">
        <v>2432</v>
      </c>
      <c r="G229" s="181" t="s">
        <v>1632</v>
      </c>
      <c r="H229" s="182">
        <v>1</v>
      </c>
      <c r="I229" s="183"/>
      <c r="J229" s="184">
        <f t="shared" si="10"/>
        <v>0</v>
      </c>
      <c r="K229" s="180" t="s">
        <v>3</v>
      </c>
      <c r="L229" s="185"/>
      <c r="M229" s="186" t="s">
        <v>3</v>
      </c>
      <c r="N229" s="187" t="s">
        <v>43</v>
      </c>
      <c r="O229" s="54"/>
      <c r="P229" s="162">
        <f t="shared" si="11"/>
        <v>0</v>
      </c>
      <c r="Q229" s="162">
        <v>0</v>
      </c>
      <c r="R229" s="162">
        <f t="shared" si="12"/>
        <v>0</v>
      </c>
      <c r="S229" s="162">
        <v>0</v>
      </c>
      <c r="T229" s="163">
        <f t="shared" si="13"/>
        <v>0</v>
      </c>
      <c r="U229" s="33"/>
      <c r="V229" s="33"/>
      <c r="W229" s="33"/>
      <c r="X229" s="33"/>
      <c r="Y229" s="33"/>
      <c r="Z229" s="33"/>
      <c r="AA229" s="33"/>
      <c r="AB229" s="33"/>
      <c r="AC229" s="33"/>
      <c r="AD229" s="33"/>
      <c r="AE229" s="33"/>
      <c r="AR229" s="164" t="s">
        <v>409</v>
      </c>
      <c r="AT229" s="164" t="s">
        <v>170</v>
      </c>
      <c r="AU229" s="164" t="s">
        <v>82</v>
      </c>
      <c r="AY229" s="18" t="s">
        <v>150</v>
      </c>
      <c r="BE229" s="165">
        <f t="shared" si="14"/>
        <v>0</v>
      </c>
      <c r="BF229" s="165">
        <f t="shared" si="15"/>
        <v>0</v>
      </c>
      <c r="BG229" s="165">
        <f t="shared" si="16"/>
        <v>0</v>
      </c>
      <c r="BH229" s="165">
        <f t="shared" si="17"/>
        <v>0</v>
      </c>
      <c r="BI229" s="165">
        <f t="shared" si="18"/>
        <v>0</v>
      </c>
      <c r="BJ229" s="18" t="s">
        <v>80</v>
      </c>
      <c r="BK229" s="165">
        <f t="shared" si="19"/>
        <v>0</v>
      </c>
      <c r="BL229" s="18" t="s">
        <v>302</v>
      </c>
      <c r="BM229" s="164" t="s">
        <v>2433</v>
      </c>
    </row>
    <row r="230" spans="1:65" s="2" customFormat="1" ht="36" customHeight="1">
      <c r="A230" s="33"/>
      <c r="B230" s="152"/>
      <c r="C230" s="178" t="s">
        <v>630</v>
      </c>
      <c r="D230" s="178" t="s">
        <v>170</v>
      </c>
      <c r="E230" s="179" t="s">
        <v>2434</v>
      </c>
      <c r="F230" s="180" t="s">
        <v>2435</v>
      </c>
      <c r="G230" s="181" t="s">
        <v>1632</v>
      </c>
      <c r="H230" s="182">
        <v>4</v>
      </c>
      <c r="I230" s="183"/>
      <c r="J230" s="184">
        <f t="shared" si="10"/>
        <v>0</v>
      </c>
      <c r="K230" s="180" t="s">
        <v>3</v>
      </c>
      <c r="L230" s="185"/>
      <c r="M230" s="186" t="s">
        <v>3</v>
      </c>
      <c r="N230" s="187" t="s">
        <v>43</v>
      </c>
      <c r="O230" s="54"/>
      <c r="P230" s="162">
        <f t="shared" si="11"/>
        <v>0</v>
      </c>
      <c r="Q230" s="162">
        <v>0</v>
      </c>
      <c r="R230" s="162">
        <f t="shared" si="12"/>
        <v>0</v>
      </c>
      <c r="S230" s="162">
        <v>0</v>
      </c>
      <c r="T230" s="163">
        <f t="shared" si="13"/>
        <v>0</v>
      </c>
      <c r="U230" s="33"/>
      <c r="V230" s="33"/>
      <c r="W230" s="33"/>
      <c r="X230" s="33"/>
      <c r="Y230" s="33"/>
      <c r="Z230" s="33"/>
      <c r="AA230" s="33"/>
      <c r="AB230" s="33"/>
      <c r="AC230" s="33"/>
      <c r="AD230" s="33"/>
      <c r="AE230" s="33"/>
      <c r="AR230" s="164" t="s">
        <v>409</v>
      </c>
      <c r="AT230" s="164" t="s">
        <v>170</v>
      </c>
      <c r="AU230" s="164" t="s">
        <v>82</v>
      </c>
      <c r="AY230" s="18" t="s">
        <v>150</v>
      </c>
      <c r="BE230" s="165">
        <f t="shared" si="14"/>
        <v>0</v>
      </c>
      <c r="BF230" s="165">
        <f t="shared" si="15"/>
        <v>0</v>
      </c>
      <c r="BG230" s="165">
        <f t="shared" si="16"/>
        <v>0</v>
      </c>
      <c r="BH230" s="165">
        <f t="shared" si="17"/>
        <v>0</v>
      </c>
      <c r="BI230" s="165">
        <f t="shared" si="18"/>
        <v>0</v>
      </c>
      <c r="BJ230" s="18" t="s">
        <v>80</v>
      </c>
      <c r="BK230" s="165">
        <f t="shared" si="19"/>
        <v>0</v>
      </c>
      <c r="BL230" s="18" t="s">
        <v>302</v>
      </c>
      <c r="BM230" s="164" t="s">
        <v>2436</v>
      </c>
    </row>
    <row r="231" spans="1:65" s="2" customFormat="1" ht="24" customHeight="1">
      <c r="A231" s="33"/>
      <c r="B231" s="152"/>
      <c r="C231" s="178" t="s">
        <v>636</v>
      </c>
      <c r="D231" s="178" t="s">
        <v>170</v>
      </c>
      <c r="E231" s="179" t="s">
        <v>2437</v>
      </c>
      <c r="F231" s="180" t="s">
        <v>2438</v>
      </c>
      <c r="G231" s="181" t="s">
        <v>1632</v>
      </c>
      <c r="H231" s="182">
        <v>2</v>
      </c>
      <c r="I231" s="183"/>
      <c r="J231" s="184">
        <f t="shared" si="10"/>
        <v>0</v>
      </c>
      <c r="K231" s="180" t="s">
        <v>3</v>
      </c>
      <c r="L231" s="185"/>
      <c r="M231" s="186" t="s">
        <v>3</v>
      </c>
      <c r="N231" s="187" t="s">
        <v>43</v>
      </c>
      <c r="O231" s="54"/>
      <c r="P231" s="162">
        <f t="shared" si="11"/>
        <v>0</v>
      </c>
      <c r="Q231" s="162">
        <v>0</v>
      </c>
      <c r="R231" s="162">
        <f t="shared" si="12"/>
        <v>0</v>
      </c>
      <c r="S231" s="162">
        <v>0</v>
      </c>
      <c r="T231" s="163">
        <f t="shared" si="13"/>
        <v>0</v>
      </c>
      <c r="U231" s="33"/>
      <c r="V231" s="33"/>
      <c r="W231" s="33"/>
      <c r="X231" s="33"/>
      <c r="Y231" s="33"/>
      <c r="Z231" s="33"/>
      <c r="AA231" s="33"/>
      <c r="AB231" s="33"/>
      <c r="AC231" s="33"/>
      <c r="AD231" s="33"/>
      <c r="AE231" s="33"/>
      <c r="AR231" s="164" t="s">
        <v>409</v>
      </c>
      <c r="AT231" s="164" t="s">
        <v>170</v>
      </c>
      <c r="AU231" s="164" t="s">
        <v>82</v>
      </c>
      <c r="AY231" s="18" t="s">
        <v>150</v>
      </c>
      <c r="BE231" s="165">
        <f t="shared" si="14"/>
        <v>0</v>
      </c>
      <c r="BF231" s="165">
        <f t="shared" si="15"/>
        <v>0</v>
      </c>
      <c r="BG231" s="165">
        <f t="shared" si="16"/>
        <v>0</v>
      </c>
      <c r="BH231" s="165">
        <f t="shared" si="17"/>
        <v>0</v>
      </c>
      <c r="BI231" s="165">
        <f t="shared" si="18"/>
        <v>0</v>
      </c>
      <c r="BJ231" s="18" t="s">
        <v>80</v>
      </c>
      <c r="BK231" s="165">
        <f t="shared" si="19"/>
        <v>0</v>
      </c>
      <c r="BL231" s="18" t="s">
        <v>302</v>
      </c>
      <c r="BM231" s="164" t="s">
        <v>2439</v>
      </c>
    </row>
    <row r="232" spans="1:65" s="2" customFormat="1" ht="36" customHeight="1">
      <c r="A232" s="33"/>
      <c r="B232" s="152"/>
      <c r="C232" s="178" t="s">
        <v>641</v>
      </c>
      <c r="D232" s="178" t="s">
        <v>170</v>
      </c>
      <c r="E232" s="179" t="s">
        <v>2440</v>
      </c>
      <c r="F232" s="180" t="s">
        <v>2441</v>
      </c>
      <c r="G232" s="181" t="s">
        <v>1632</v>
      </c>
      <c r="H232" s="182">
        <v>2</v>
      </c>
      <c r="I232" s="183"/>
      <c r="J232" s="184">
        <f t="shared" si="10"/>
        <v>0</v>
      </c>
      <c r="K232" s="180" t="s">
        <v>3</v>
      </c>
      <c r="L232" s="185"/>
      <c r="M232" s="186" t="s">
        <v>3</v>
      </c>
      <c r="N232" s="187" t="s">
        <v>43</v>
      </c>
      <c r="O232" s="54"/>
      <c r="P232" s="162">
        <f t="shared" si="11"/>
        <v>0</v>
      </c>
      <c r="Q232" s="162">
        <v>0</v>
      </c>
      <c r="R232" s="162">
        <f t="shared" si="12"/>
        <v>0</v>
      </c>
      <c r="S232" s="162">
        <v>0</v>
      </c>
      <c r="T232" s="163">
        <f t="shared" si="13"/>
        <v>0</v>
      </c>
      <c r="U232" s="33"/>
      <c r="V232" s="33"/>
      <c r="W232" s="33"/>
      <c r="X232" s="33"/>
      <c r="Y232" s="33"/>
      <c r="Z232" s="33"/>
      <c r="AA232" s="33"/>
      <c r="AB232" s="33"/>
      <c r="AC232" s="33"/>
      <c r="AD232" s="33"/>
      <c r="AE232" s="33"/>
      <c r="AR232" s="164" t="s">
        <v>409</v>
      </c>
      <c r="AT232" s="164" t="s">
        <v>170</v>
      </c>
      <c r="AU232" s="164" t="s">
        <v>82</v>
      </c>
      <c r="AY232" s="18" t="s">
        <v>150</v>
      </c>
      <c r="BE232" s="165">
        <f t="shared" si="14"/>
        <v>0</v>
      </c>
      <c r="BF232" s="165">
        <f t="shared" si="15"/>
        <v>0</v>
      </c>
      <c r="BG232" s="165">
        <f t="shared" si="16"/>
        <v>0</v>
      </c>
      <c r="BH232" s="165">
        <f t="shared" si="17"/>
        <v>0</v>
      </c>
      <c r="BI232" s="165">
        <f t="shared" si="18"/>
        <v>0</v>
      </c>
      <c r="BJ232" s="18" t="s">
        <v>80</v>
      </c>
      <c r="BK232" s="165">
        <f t="shared" si="19"/>
        <v>0</v>
      </c>
      <c r="BL232" s="18" t="s">
        <v>302</v>
      </c>
      <c r="BM232" s="164" t="s">
        <v>2442</v>
      </c>
    </row>
    <row r="233" spans="1:65" s="2" customFormat="1" ht="36" customHeight="1">
      <c r="A233" s="33"/>
      <c r="B233" s="152"/>
      <c r="C233" s="178" t="s">
        <v>645</v>
      </c>
      <c r="D233" s="178" t="s">
        <v>170</v>
      </c>
      <c r="E233" s="179" t="s">
        <v>2443</v>
      </c>
      <c r="F233" s="180" t="s">
        <v>2444</v>
      </c>
      <c r="G233" s="181" t="s">
        <v>1632</v>
      </c>
      <c r="H233" s="182">
        <v>4</v>
      </c>
      <c r="I233" s="183"/>
      <c r="J233" s="184">
        <f t="shared" si="10"/>
        <v>0</v>
      </c>
      <c r="K233" s="180" t="s">
        <v>3</v>
      </c>
      <c r="L233" s="185"/>
      <c r="M233" s="186" t="s">
        <v>3</v>
      </c>
      <c r="N233" s="187" t="s">
        <v>43</v>
      </c>
      <c r="O233" s="54"/>
      <c r="P233" s="162">
        <f t="shared" si="11"/>
        <v>0</v>
      </c>
      <c r="Q233" s="162">
        <v>0</v>
      </c>
      <c r="R233" s="162">
        <f t="shared" si="12"/>
        <v>0</v>
      </c>
      <c r="S233" s="162">
        <v>0</v>
      </c>
      <c r="T233" s="163">
        <f t="shared" si="13"/>
        <v>0</v>
      </c>
      <c r="U233" s="33"/>
      <c r="V233" s="33"/>
      <c r="W233" s="33"/>
      <c r="X233" s="33"/>
      <c r="Y233" s="33"/>
      <c r="Z233" s="33"/>
      <c r="AA233" s="33"/>
      <c r="AB233" s="33"/>
      <c r="AC233" s="33"/>
      <c r="AD233" s="33"/>
      <c r="AE233" s="33"/>
      <c r="AR233" s="164" t="s">
        <v>409</v>
      </c>
      <c r="AT233" s="164" t="s">
        <v>170</v>
      </c>
      <c r="AU233" s="164" t="s">
        <v>82</v>
      </c>
      <c r="AY233" s="18" t="s">
        <v>150</v>
      </c>
      <c r="BE233" s="165">
        <f t="shared" si="14"/>
        <v>0</v>
      </c>
      <c r="BF233" s="165">
        <f t="shared" si="15"/>
        <v>0</v>
      </c>
      <c r="BG233" s="165">
        <f t="shared" si="16"/>
        <v>0</v>
      </c>
      <c r="BH233" s="165">
        <f t="shared" si="17"/>
        <v>0</v>
      </c>
      <c r="BI233" s="165">
        <f t="shared" si="18"/>
        <v>0</v>
      </c>
      <c r="BJ233" s="18" t="s">
        <v>80</v>
      </c>
      <c r="BK233" s="165">
        <f t="shared" si="19"/>
        <v>0</v>
      </c>
      <c r="BL233" s="18" t="s">
        <v>302</v>
      </c>
      <c r="BM233" s="164" t="s">
        <v>2445</v>
      </c>
    </row>
    <row r="234" spans="1:65" s="2" customFormat="1" ht="36" customHeight="1">
      <c r="A234" s="33"/>
      <c r="B234" s="152"/>
      <c r="C234" s="178" t="s">
        <v>651</v>
      </c>
      <c r="D234" s="178" t="s">
        <v>170</v>
      </c>
      <c r="E234" s="179" t="s">
        <v>2446</v>
      </c>
      <c r="F234" s="180" t="s">
        <v>2447</v>
      </c>
      <c r="G234" s="181" t="s">
        <v>1632</v>
      </c>
      <c r="H234" s="182">
        <v>1</v>
      </c>
      <c r="I234" s="183"/>
      <c r="J234" s="184">
        <f t="shared" si="10"/>
        <v>0</v>
      </c>
      <c r="K234" s="180" t="s">
        <v>3</v>
      </c>
      <c r="L234" s="185"/>
      <c r="M234" s="186" t="s">
        <v>3</v>
      </c>
      <c r="N234" s="187" t="s">
        <v>43</v>
      </c>
      <c r="O234" s="54"/>
      <c r="P234" s="162">
        <f t="shared" si="11"/>
        <v>0</v>
      </c>
      <c r="Q234" s="162">
        <v>0</v>
      </c>
      <c r="R234" s="162">
        <f t="shared" si="12"/>
        <v>0</v>
      </c>
      <c r="S234" s="162">
        <v>0</v>
      </c>
      <c r="T234" s="163">
        <f t="shared" si="13"/>
        <v>0</v>
      </c>
      <c r="U234" s="33"/>
      <c r="V234" s="33"/>
      <c r="W234" s="33"/>
      <c r="X234" s="33"/>
      <c r="Y234" s="33"/>
      <c r="Z234" s="33"/>
      <c r="AA234" s="33"/>
      <c r="AB234" s="33"/>
      <c r="AC234" s="33"/>
      <c r="AD234" s="33"/>
      <c r="AE234" s="33"/>
      <c r="AR234" s="164" t="s">
        <v>409</v>
      </c>
      <c r="AT234" s="164" t="s">
        <v>170</v>
      </c>
      <c r="AU234" s="164" t="s">
        <v>82</v>
      </c>
      <c r="AY234" s="18" t="s">
        <v>150</v>
      </c>
      <c r="BE234" s="165">
        <f t="shared" si="14"/>
        <v>0</v>
      </c>
      <c r="BF234" s="165">
        <f t="shared" si="15"/>
        <v>0</v>
      </c>
      <c r="BG234" s="165">
        <f t="shared" si="16"/>
        <v>0</v>
      </c>
      <c r="BH234" s="165">
        <f t="shared" si="17"/>
        <v>0</v>
      </c>
      <c r="BI234" s="165">
        <f t="shared" si="18"/>
        <v>0</v>
      </c>
      <c r="BJ234" s="18" t="s">
        <v>80</v>
      </c>
      <c r="BK234" s="165">
        <f t="shared" si="19"/>
        <v>0</v>
      </c>
      <c r="BL234" s="18" t="s">
        <v>302</v>
      </c>
      <c r="BM234" s="164" t="s">
        <v>2448</v>
      </c>
    </row>
    <row r="235" spans="1:65" s="2" customFormat="1" ht="48" customHeight="1">
      <c r="A235" s="33"/>
      <c r="B235" s="152"/>
      <c r="C235" s="178" t="s">
        <v>655</v>
      </c>
      <c r="D235" s="178" t="s">
        <v>170</v>
      </c>
      <c r="E235" s="179" t="s">
        <v>2449</v>
      </c>
      <c r="F235" s="180" t="s">
        <v>2450</v>
      </c>
      <c r="G235" s="181" t="s">
        <v>1632</v>
      </c>
      <c r="H235" s="182">
        <v>1</v>
      </c>
      <c r="I235" s="183"/>
      <c r="J235" s="184">
        <f t="shared" si="10"/>
        <v>0</v>
      </c>
      <c r="K235" s="180" t="s">
        <v>3</v>
      </c>
      <c r="L235" s="185"/>
      <c r="M235" s="186" t="s">
        <v>3</v>
      </c>
      <c r="N235" s="187" t="s">
        <v>43</v>
      </c>
      <c r="O235" s="54"/>
      <c r="P235" s="162">
        <f t="shared" si="11"/>
        <v>0</v>
      </c>
      <c r="Q235" s="162">
        <v>0</v>
      </c>
      <c r="R235" s="162">
        <f t="shared" si="12"/>
        <v>0</v>
      </c>
      <c r="S235" s="162">
        <v>0</v>
      </c>
      <c r="T235" s="163">
        <f t="shared" si="13"/>
        <v>0</v>
      </c>
      <c r="U235" s="33"/>
      <c r="V235" s="33"/>
      <c r="W235" s="33"/>
      <c r="X235" s="33"/>
      <c r="Y235" s="33"/>
      <c r="Z235" s="33"/>
      <c r="AA235" s="33"/>
      <c r="AB235" s="33"/>
      <c r="AC235" s="33"/>
      <c r="AD235" s="33"/>
      <c r="AE235" s="33"/>
      <c r="AR235" s="164" t="s">
        <v>409</v>
      </c>
      <c r="AT235" s="164" t="s">
        <v>170</v>
      </c>
      <c r="AU235" s="164" t="s">
        <v>82</v>
      </c>
      <c r="AY235" s="18" t="s">
        <v>150</v>
      </c>
      <c r="BE235" s="165">
        <f t="shared" si="14"/>
        <v>0</v>
      </c>
      <c r="BF235" s="165">
        <f t="shared" si="15"/>
        <v>0</v>
      </c>
      <c r="BG235" s="165">
        <f t="shared" si="16"/>
        <v>0</v>
      </c>
      <c r="BH235" s="165">
        <f t="shared" si="17"/>
        <v>0</v>
      </c>
      <c r="BI235" s="165">
        <f t="shared" si="18"/>
        <v>0</v>
      </c>
      <c r="BJ235" s="18" t="s">
        <v>80</v>
      </c>
      <c r="BK235" s="165">
        <f t="shared" si="19"/>
        <v>0</v>
      </c>
      <c r="BL235" s="18" t="s">
        <v>302</v>
      </c>
      <c r="BM235" s="164" t="s">
        <v>2451</v>
      </c>
    </row>
    <row r="236" spans="1:65" s="2" customFormat="1" ht="36" customHeight="1">
      <c r="A236" s="33"/>
      <c r="B236" s="152"/>
      <c r="C236" s="178" t="s">
        <v>663</v>
      </c>
      <c r="D236" s="178" t="s">
        <v>170</v>
      </c>
      <c r="E236" s="179" t="s">
        <v>2452</v>
      </c>
      <c r="F236" s="180" t="s">
        <v>2453</v>
      </c>
      <c r="G236" s="181" t="s">
        <v>1632</v>
      </c>
      <c r="H236" s="182">
        <v>2</v>
      </c>
      <c r="I236" s="183"/>
      <c r="J236" s="184">
        <f t="shared" si="10"/>
        <v>0</v>
      </c>
      <c r="K236" s="180" t="s">
        <v>3</v>
      </c>
      <c r="L236" s="185"/>
      <c r="M236" s="186" t="s">
        <v>3</v>
      </c>
      <c r="N236" s="187" t="s">
        <v>43</v>
      </c>
      <c r="O236" s="54"/>
      <c r="P236" s="162">
        <f t="shared" si="11"/>
        <v>0</v>
      </c>
      <c r="Q236" s="162">
        <v>0</v>
      </c>
      <c r="R236" s="162">
        <f t="shared" si="12"/>
        <v>0</v>
      </c>
      <c r="S236" s="162">
        <v>0</v>
      </c>
      <c r="T236" s="163">
        <f t="shared" si="13"/>
        <v>0</v>
      </c>
      <c r="U236" s="33"/>
      <c r="V236" s="33"/>
      <c r="W236" s="33"/>
      <c r="X236" s="33"/>
      <c r="Y236" s="33"/>
      <c r="Z236" s="33"/>
      <c r="AA236" s="33"/>
      <c r="AB236" s="33"/>
      <c r="AC236" s="33"/>
      <c r="AD236" s="33"/>
      <c r="AE236" s="33"/>
      <c r="AR236" s="164" t="s">
        <v>409</v>
      </c>
      <c r="AT236" s="164" t="s">
        <v>170</v>
      </c>
      <c r="AU236" s="164" t="s">
        <v>82</v>
      </c>
      <c r="AY236" s="18" t="s">
        <v>150</v>
      </c>
      <c r="BE236" s="165">
        <f t="shared" si="14"/>
        <v>0</v>
      </c>
      <c r="BF236" s="165">
        <f t="shared" si="15"/>
        <v>0</v>
      </c>
      <c r="BG236" s="165">
        <f t="shared" si="16"/>
        <v>0</v>
      </c>
      <c r="BH236" s="165">
        <f t="shared" si="17"/>
        <v>0</v>
      </c>
      <c r="BI236" s="165">
        <f t="shared" si="18"/>
        <v>0</v>
      </c>
      <c r="BJ236" s="18" t="s">
        <v>80</v>
      </c>
      <c r="BK236" s="165">
        <f t="shared" si="19"/>
        <v>0</v>
      </c>
      <c r="BL236" s="18" t="s">
        <v>302</v>
      </c>
      <c r="BM236" s="164" t="s">
        <v>2454</v>
      </c>
    </row>
    <row r="237" spans="1:65" s="2" customFormat="1" ht="24" customHeight="1">
      <c r="A237" s="33"/>
      <c r="B237" s="152"/>
      <c r="C237" s="178" t="s">
        <v>669</v>
      </c>
      <c r="D237" s="178" t="s">
        <v>170</v>
      </c>
      <c r="E237" s="179" t="s">
        <v>2455</v>
      </c>
      <c r="F237" s="180" t="s">
        <v>2456</v>
      </c>
      <c r="G237" s="181" t="s">
        <v>1632</v>
      </c>
      <c r="H237" s="182">
        <v>2</v>
      </c>
      <c r="I237" s="183"/>
      <c r="J237" s="184">
        <f t="shared" si="10"/>
        <v>0</v>
      </c>
      <c r="K237" s="180" t="s">
        <v>3</v>
      </c>
      <c r="L237" s="185"/>
      <c r="M237" s="186" t="s">
        <v>3</v>
      </c>
      <c r="N237" s="187" t="s">
        <v>43</v>
      </c>
      <c r="O237" s="54"/>
      <c r="P237" s="162">
        <f t="shared" si="11"/>
        <v>0</v>
      </c>
      <c r="Q237" s="162">
        <v>0</v>
      </c>
      <c r="R237" s="162">
        <f t="shared" si="12"/>
        <v>0</v>
      </c>
      <c r="S237" s="162">
        <v>0</v>
      </c>
      <c r="T237" s="163">
        <f t="shared" si="13"/>
        <v>0</v>
      </c>
      <c r="U237" s="33"/>
      <c r="V237" s="33"/>
      <c r="W237" s="33"/>
      <c r="X237" s="33"/>
      <c r="Y237" s="33"/>
      <c r="Z237" s="33"/>
      <c r="AA237" s="33"/>
      <c r="AB237" s="33"/>
      <c r="AC237" s="33"/>
      <c r="AD237" s="33"/>
      <c r="AE237" s="33"/>
      <c r="AR237" s="164" t="s">
        <v>409</v>
      </c>
      <c r="AT237" s="164" t="s">
        <v>170</v>
      </c>
      <c r="AU237" s="164" t="s">
        <v>82</v>
      </c>
      <c r="AY237" s="18" t="s">
        <v>150</v>
      </c>
      <c r="BE237" s="165">
        <f t="shared" si="14"/>
        <v>0</v>
      </c>
      <c r="BF237" s="165">
        <f t="shared" si="15"/>
        <v>0</v>
      </c>
      <c r="BG237" s="165">
        <f t="shared" si="16"/>
        <v>0</v>
      </c>
      <c r="BH237" s="165">
        <f t="shared" si="17"/>
        <v>0</v>
      </c>
      <c r="BI237" s="165">
        <f t="shared" si="18"/>
        <v>0</v>
      </c>
      <c r="BJ237" s="18" t="s">
        <v>80</v>
      </c>
      <c r="BK237" s="165">
        <f t="shared" si="19"/>
        <v>0</v>
      </c>
      <c r="BL237" s="18" t="s">
        <v>302</v>
      </c>
      <c r="BM237" s="164" t="s">
        <v>2457</v>
      </c>
    </row>
    <row r="238" spans="1:65" s="2" customFormat="1" ht="36" customHeight="1">
      <c r="A238" s="33"/>
      <c r="B238" s="152"/>
      <c r="C238" s="178" t="s">
        <v>675</v>
      </c>
      <c r="D238" s="178" t="s">
        <v>170</v>
      </c>
      <c r="E238" s="179" t="s">
        <v>2458</v>
      </c>
      <c r="F238" s="180" t="s">
        <v>2459</v>
      </c>
      <c r="G238" s="181" t="s">
        <v>1632</v>
      </c>
      <c r="H238" s="182">
        <v>1</v>
      </c>
      <c r="I238" s="183"/>
      <c r="J238" s="184">
        <f t="shared" si="10"/>
        <v>0</v>
      </c>
      <c r="K238" s="180" t="s">
        <v>3</v>
      </c>
      <c r="L238" s="185"/>
      <c r="M238" s="186" t="s">
        <v>3</v>
      </c>
      <c r="N238" s="187" t="s">
        <v>43</v>
      </c>
      <c r="O238" s="54"/>
      <c r="P238" s="162">
        <f t="shared" si="11"/>
        <v>0</v>
      </c>
      <c r="Q238" s="162">
        <v>0</v>
      </c>
      <c r="R238" s="162">
        <f t="shared" si="12"/>
        <v>0</v>
      </c>
      <c r="S238" s="162">
        <v>0</v>
      </c>
      <c r="T238" s="163">
        <f t="shared" si="13"/>
        <v>0</v>
      </c>
      <c r="U238" s="33"/>
      <c r="V238" s="33"/>
      <c r="W238" s="33"/>
      <c r="X238" s="33"/>
      <c r="Y238" s="33"/>
      <c r="Z238" s="33"/>
      <c r="AA238" s="33"/>
      <c r="AB238" s="33"/>
      <c r="AC238" s="33"/>
      <c r="AD238" s="33"/>
      <c r="AE238" s="33"/>
      <c r="AR238" s="164" t="s">
        <v>409</v>
      </c>
      <c r="AT238" s="164" t="s">
        <v>170</v>
      </c>
      <c r="AU238" s="164" t="s">
        <v>82</v>
      </c>
      <c r="AY238" s="18" t="s">
        <v>150</v>
      </c>
      <c r="BE238" s="165">
        <f t="shared" si="14"/>
        <v>0</v>
      </c>
      <c r="BF238" s="165">
        <f t="shared" si="15"/>
        <v>0</v>
      </c>
      <c r="BG238" s="165">
        <f t="shared" si="16"/>
        <v>0</v>
      </c>
      <c r="BH238" s="165">
        <f t="shared" si="17"/>
        <v>0</v>
      </c>
      <c r="BI238" s="165">
        <f t="shared" si="18"/>
        <v>0</v>
      </c>
      <c r="BJ238" s="18" t="s">
        <v>80</v>
      </c>
      <c r="BK238" s="165">
        <f t="shared" si="19"/>
        <v>0</v>
      </c>
      <c r="BL238" s="18" t="s">
        <v>302</v>
      </c>
      <c r="BM238" s="164" t="s">
        <v>2460</v>
      </c>
    </row>
    <row r="239" spans="1:65" s="2" customFormat="1" ht="24" customHeight="1">
      <c r="A239" s="33"/>
      <c r="B239" s="152"/>
      <c r="C239" s="153" t="s">
        <v>680</v>
      </c>
      <c r="D239" s="153" t="s">
        <v>153</v>
      </c>
      <c r="E239" s="154" t="s">
        <v>2461</v>
      </c>
      <c r="F239" s="155" t="s">
        <v>2462</v>
      </c>
      <c r="G239" s="156" t="s">
        <v>2463</v>
      </c>
      <c r="H239" s="157">
        <v>2</v>
      </c>
      <c r="I239" s="158"/>
      <c r="J239" s="159">
        <f t="shared" si="10"/>
        <v>0</v>
      </c>
      <c r="K239" s="155" t="s">
        <v>157</v>
      </c>
      <c r="L239" s="34"/>
      <c r="M239" s="160" t="s">
        <v>3</v>
      </c>
      <c r="N239" s="161" t="s">
        <v>43</v>
      </c>
      <c r="O239" s="54"/>
      <c r="P239" s="162">
        <f t="shared" si="11"/>
        <v>0</v>
      </c>
      <c r="Q239" s="162">
        <v>2.92E-2</v>
      </c>
      <c r="R239" s="162">
        <f t="shared" si="12"/>
        <v>5.8400000000000001E-2</v>
      </c>
      <c r="S239" s="162">
        <v>0</v>
      </c>
      <c r="T239" s="163">
        <f t="shared" si="13"/>
        <v>0</v>
      </c>
      <c r="U239" s="33"/>
      <c r="V239" s="33"/>
      <c r="W239" s="33"/>
      <c r="X239" s="33"/>
      <c r="Y239" s="33"/>
      <c r="Z239" s="33"/>
      <c r="AA239" s="33"/>
      <c r="AB239" s="33"/>
      <c r="AC239" s="33"/>
      <c r="AD239" s="33"/>
      <c r="AE239" s="33"/>
      <c r="AR239" s="164" t="s">
        <v>302</v>
      </c>
      <c r="AT239" s="164" t="s">
        <v>153</v>
      </c>
      <c r="AU239" s="164" t="s">
        <v>82</v>
      </c>
      <c r="AY239" s="18" t="s">
        <v>150</v>
      </c>
      <c r="BE239" s="165">
        <f t="shared" si="14"/>
        <v>0</v>
      </c>
      <c r="BF239" s="165">
        <f t="shared" si="15"/>
        <v>0</v>
      </c>
      <c r="BG239" s="165">
        <f t="shared" si="16"/>
        <v>0</v>
      </c>
      <c r="BH239" s="165">
        <f t="shared" si="17"/>
        <v>0</v>
      </c>
      <c r="BI239" s="165">
        <f t="shared" si="18"/>
        <v>0</v>
      </c>
      <c r="BJ239" s="18" t="s">
        <v>80</v>
      </c>
      <c r="BK239" s="165">
        <f t="shared" si="19"/>
        <v>0</v>
      </c>
      <c r="BL239" s="18" t="s">
        <v>302</v>
      </c>
      <c r="BM239" s="164" t="s">
        <v>2464</v>
      </c>
    </row>
    <row r="240" spans="1:65" s="2" customFormat="1" ht="36" customHeight="1">
      <c r="A240" s="33"/>
      <c r="B240" s="152"/>
      <c r="C240" s="153" t="s">
        <v>685</v>
      </c>
      <c r="D240" s="153" t="s">
        <v>153</v>
      </c>
      <c r="E240" s="154" t="s">
        <v>2465</v>
      </c>
      <c r="F240" s="155" t="s">
        <v>2466</v>
      </c>
      <c r="G240" s="156" t="s">
        <v>216</v>
      </c>
      <c r="H240" s="157">
        <v>412.8</v>
      </c>
      <c r="I240" s="158"/>
      <c r="J240" s="159">
        <f t="shared" si="10"/>
        <v>0</v>
      </c>
      <c r="K240" s="155" t="s">
        <v>157</v>
      </c>
      <c r="L240" s="34"/>
      <c r="M240" s="160" t="s">
        <v>3</v>
      </c>
      <c r="N240" s="161" t="s">
        <v>43</v>
      </c>
      <c r="O240" s="54"/>
      <c r="P240" s="162">
        <f t="shared" si="11"/>
        <v>0</v>
      </c>
      <c r="Q240" s="162">
        <v>1.9000000000000001E-4</v>
      </c>
      <c r="R240" s="162">
        <f t="shared" si="12"/>
        <v>7.8432000000000002E-2</v>
      </c>
      <c r="S240" s="162">
        <v>0</v>
      </c>
      <c r="T240" s="163">
        <f t="shared" si="13"/>
        <v>0</v>
      </c>
      <c r="U240" s="33"/>
      <c r="V240" s="33"/>
      <c r="W240" s="33"/>
      <c r="X240" s="33"/>
      <c r="Y240" s="33"/>
      <c r="Z240" s="33"/>
      <c r="AA240" s="33"/>
      <c r="AB240" s="33"/>
      <c r="AC240" s="33"/>
      <c r="AD240" s="33"/>
      <c r="AE240" s="33"/>
      <c r="AR240" s="164" t="s">
        <v>302</v>
      </c>
      <c r="AT240" s="164" t="s">
        <v>153</v>
      </c>
      <c r="AU240" s="164" t="s">
        <v>82</v>
      </c>
      <c r="AY240" s="18" t="s">
        <v>150</v>
      </c>
      <c r="BE240" s="165">
        <f t="shared" si="14"/>
        <v>0</v>
      </c>
      <c r="BF240" s="165">
        <f t="shared" si="15"/>
        <v>0</v>
      </c>
      <c r="BG240" s="165">
        <f t="shared" si="16"/>
        <v>0</v>
      </c>
      <c r="BH240" s="165">
        <f t="shared" si="17"/>
        <v>0</v>
      </c>
      <c r="BI240" s="165">
        <f t="shared" si="18"/>
        <v>0</v>
      </c>
      <c r="BJ240" s="18" t="s">
        <v>80</v>
      </c>
      <c r="BK240" s="165">
        <f t="shared" si="19"/>
        <v>0</v>
      </c>
      <c r="BL240" s="18" t="s">
        <v>302</v>
      </c>
      <c r="BM240" s="164" t="s">
        <v>2467</v>
      </c>
    </row>
    <row r="241" spans="1:65" s="2" customFormat="1" ht="107.25">
      <c r="A241" s="33"/>
      <c r="B241" s="34"/>
      <c r="C241" s="33"/>
      <c r="D241" s="166" t="s">
        <v>160</v>
      </c>
      <c r="E241" s="33"/>
      <c r="F241" s="167" t="s">
        <v>2468</v>
      </c>
      <c r="G241" s="33"/>
      <c r="H241" s="33"/>
      <c r="I241" s="92"/>
      <c r="J241" s="33"/>
      <c r="K241" s="33"/>
      <c r="L241" s="34"/>
      <c r="M241" s="168"/>
      <c r="N241" s="169"/>
      <c r="O241" s="54"/>
      <c r="P241" s="54"/>
      <c r="Q241" s="54"/>
      <c r="R241" s="54"/>
      <c r="S241" s="54"/>
      <c r="T241" s="55"/>
      <c r="U241" s="33"/>
      <c r="V241" s="33"/>
      <c r="W241" s="33"/>
      <c r="X241" s="33"/>
      <c r="Y241" s="33"/>
      <c r="Z241" s="33"/>
      <c r="AA241" s="33"/>
      <c r="AB241" s="33"/>
      <c r="AC241" s="33"/>
      <c r="AD241" s="33"/>
      <c r="AE241" s="33"/>
      <c r="AT241" s="18" t="s">
        <v>160</v>
      </c>
      <c r="AU241" s="18" t="s">
        <v>82</v>
      </c>
    </row>
    <row r="242" spans="1:65" s="13" customFormat="1" ht="11.25">
      <c r="B242" s="170"/>
      <c r="D242" s="166" t="s">
        <v>162</v>
      </c>
      <c r="E242" s="171" t="s">
        <v>3</v>
      </c>
      <c r="F242" s="172" t="s">
        <v>2469</v>
      </c>
      <c r="H242" s="173">
        <v>412.8</v>
      </c>
      <c r="I242" s="174"/>
      <c r="L242" s="170"/>
      <c r="M242" s="175"/>
      <c r="N242" s="176"/>
      <c r="O242" s="176"/>
      <c r="P242" s="176"/>
      <c r="Q242" s="176"/>
      <c r="R242" s="176"/>
      <c r="S242" s="176"/>
      <c r="T242" s="177"/>
      <c r="AT242" s="171" t="s">
        <v>162</v>
      </c>
      <c r="AU242" s="171" t="s">
        <v>82</v>
      </c>
      <c r="AV242" s="13" t="s">
        <v>82</v>
      </c>
      <c r="AW242" s="13" t="s">
        <v>34</v>
      </c>
      <c r="AX242" s="13" t="s">
        <v>80</v>
      </c>
      <c r="AY242" s="171" t="s">
        <v>150</v>
      </c>
    </row>
    <row r="243" spans="1:65" s="2" customFormat="1" ht="24" customHeight="1">
      <c r="A243" s="33"/>
      <c r="B243" s="152"/>
      <c r="C243" s="153" t="s">
        <v>691</v>
      </c>
      <c r="D243" s="153" t="s">
        <v>153</v>
      </c>
      <c r="E243" s="154" t="s">
        <v>2470</v>
      </c>
      <c r="F243" s="155" t="s">
        <v>2471</v>
      </c>
      <c r="G243" s="156" t="s">
        <v>216</v>
      </c>
      <c r="H243" s="157">
        <v>412.8</v>
      </c>
      <c r="I243" s="158"/>
      <c r="J243" s="159">
        <f>ROUND(I243*H243,2)</f>
        <v>0</v>
      </c>
      <c r="K243" s="155" t="s">
        <v>157</v>
      </c>
      <c r="L243" s="34"/>
      <c r="M243" s="160" t="s">
        <v>3</v>
      </c>
      <c r="N243" s="161" t="s">
        <v>43</v>
      </c>
      <c r="O243" s="54"/>
      <c r="P243" s="162">
        <f>O243*H243</f>
        <v>0</v>
      </c>
      <c r="Q243" s="162">
        <v>1.0000000000000001E-5</v>
      </c>
      <c r="R243" s="162">
        <f>Q243*H243</f>
        <v>4.1280000000000006E-3</v>
      </c>
      <c r="S243" s="162">
        <v>0</v>
      </c>
      <c r="T243" s="163">
        <f>S243*H243</f>
        <v>0</v>
      </c>
      <c r="U243" s="33"/>
      <c r="V243" s="33"/>
      <c r="W243" s="33"/>
      <c r="X243" s="33"/>
      <c r="Y243" s="33"/>
      <c r="Z243" s="33"/>
      <c r="AA243" s="33"/>
      <c r="AB243" s="33"/>
      <c r="AC243" s="33"/>
      <c r="AD243" s="33"/>
      <c r="AE243" s="33"/>
      <c r="AR243" s="164" t="s">
        <v>302</v>
      </c>
      <c r="AT243" s="164" t="s">
        <v>153</v>
      </c>
      <c r="AU243" s="164" t="s">
        <v>82</v>
      </c>
      <c r="AY243" s="18" t="s">
        <v>150</v>
      </c>
      <c r="BE243" s="165">
        <f>IF(N243="základní",J243,0)</f>
        <v>0</v>
      </c>
      <c r="BF243" s="165">
        <f>IF(N243="snížená",J243,0)</f>
        <v>0</v>
      </c>
      <c r="BG243" s="165">
        <f>IF(N243="zákl. přenesená",J243,0)</f>
        <v>0</v>
      </c>
      <c r="BH243" s="165">
        <f>IF(N243="sníž. přenesená",J243,0)</f>
        <v>0</v>
      </c>
      <c r="BI243" s="165">
        <f>IF(N243="nulová",J243,0)</f>
        <v>0</v>
      </c>
      <c r="BJ243" s="18" t="s">
        <v>80</v>
      </c>
      <c r="BK243" s="165">
        <f>ROUND(I243*H243,2)</f>
        <v>0</v>
      </c>
      <c r="BL243" s="18" t="s">
        <v>302</v>
      </c>
      <c r="BM243" s="164" t="s">
        <v>2472</v>
      </c>
    </row>
    <row r="244" spans="1:65" s="2" customFormat="1" ht="107.25">
      <c r="A244" s="33"/>
      <c r="B244" s="34"/>
      <c r="C244" s="33"/>
      <c r="D244" s="166" t="s">
        <v>160</v>
      </c>
      <c r="E244" s="33"/>
      <c r="F244" s="167" t="s">
        <v>2468</v>
      </c>
      <c r="G244" s="33"/>
      <c r="H244" s="33"/>
      <c r="I244" s="92"/>
      <c r="J244" s="33"/>
      <c r="K244" s="33"/>
      <c r="L244" s="34"/>
      <c r="M244" s="168"/>
      <c r="N244" s="169"/>
      <c r="O244" s="54"/>
      <c r="P244" s="54"/>
      <c r="Q244" s="54"/>
      <c r="R244" s="54"/>
      <c r="S244" s="54"/>
      <c r="T244" s="55"/>
      <c r="U244" s="33"/>
      <c r="V244" s="33"/>
      <c r="W244" s="33"/>
      <c r="X244" s="33"/>
      <c r="Y244" s="33"/>
      <c r="Z244" s="33"/>
      <c r="AA244" s="33"/>
      <c r="AB244" s="33"/>
      <c r="AC244" s="33"/>
      <c r="AD244" s="33"/>
      <c r="AE244" s="33"/>
      <c r="AT244" s="18" t="s">
        <v>160</v>
      </c>
      <c r="AU244" s="18" t="s">
        <v>82</v>
      </c>
    </row>
    <row r="245" spans="1:65" s="2" customFormat="1" ht="36" customHeight="1">
      <c r="A245" s="33"/>
      <c r="B245" s="152"/>
      <c r="C245" s="153" t="s">
        <v>696</v>
      </c>
      <c r="D245" s="153" t="s">
        <v>153</v>
      </c>
      <c r="E245" s="154" t="s">
        <v>2473</v>
      </c>
      <c r="F245" s="155" t="s">
        <v>2474</v>
      </c>
      <c r="G245" s="156" t="s">
        <v>166</v>
      </c>
      <c r="H245" s="157">
        <v>0.80400000000000005</v>
      </c>
      <c r="I245" s="158"/>
      <c r="J245" s="159">
        <f>ROUND(I245*H245,2)</f>
        <v>0</v>
      </c>
      <c r="K245" s="155" t="s">
        <v>157</v>
      </c>
      <c r="L245" s="34"/>
      <c r="M245" s="160" t="s">
        <v>3</v>
      </c>
      <c r="N245" s="161" t="s">
        <v>43</v>
      </c>
      <c r="O245" s="54"/>
      <c r="P245" s="162">
        <f>O245*H245</f>
        <v>0</v>
      </c>
      <c r="Q245" s="162">
        <v>0</v>
      </c>
      <c r="R245" s="162">
        <f>Q245*H245</f>
        <v>0</v>
      </c>
      <c r="S245" s="162">
        <v>0</v>
      </c>
      <c r="T245" s="163">
        <f>S245*H245</f>
        <v>0</v>
      </c>
      <c r="U245" s="33"/>
      <c r="V245" s="33"/>
      <c r="W245" s="33"/>
      <c r="X245" s="33"/>
      <c r="Y245" s="33"/>
      <c r="Z245" s="33"/>
      <c r="AA245" s="33"/>
      <c r="AB245" s="33"/>
      <c r="AC245" s="33"/>
      <c r="AD245" s="33"/>
      <c r="AE245" s="33"/>
      <c r="AR245" s="164" t="s">
        <v>302</v>
      </c>
      <c r="AT245" s="164" t="s">
        <v>153</v>
      </c>
      <c r="AU245" s="164" t="s">
        <v>82</v>
      </c>
      <c r="AY245" s="18" t="s">
        <v>150</v>
      </c>
      <c r="BE245" s="165">
        <f>IF(N245="základní",J245,0)</f>
        <v>0</v>
      </c>
      <c r="BF245" s="165">
        <f>IF(N245="snížená",J245,0)</f>
        <v>0</v>
      </c>
      <c r="BG245" s="165">
        <f>IF(N245="zákl. přenesená",J245,0)</f>
        <v>0</v>
      </c>
      <c r="BH245" s="165">
        <f>IF(N245="sníž. přenesená",J245,0)</f>
        <v>0</v>
      </c>
      <c r="BI245" s="165">
        <f>IF(N245="nulová",J245,0)</f>
        <v>0</v>
      </c>
      <c r="BJ245" s="18" t="s">
        <v>80</v>
      </c>
      <c r="BK245" s="165">
        <f>ROUND(I245*H245,2)</f>
        <v>0</v>
      </c>
      <c r="BL245" s="18" t="s">
        <v>302</v>
      </c>
      <c r="BM245" s="164" t="s">
        <v>2475</v>
      </c>
    </row>
    <row r="246" spans="1:65" s="2" customFormat="1" ht="126.75">
      <c r="A246" s="33"/>
      <c r="B246" s="34"/>
      <c r="C246" s="33"/>
      <c r="D246" s="166" t="s">
        <v>160</v>
      </c>
      <c r="E246" s="33"/>
      <c r="F246" s="167" t="s">
        <v>2476</v>
      </c>
      <c r="G246" s="33"/>
      <c r="H246" s="33"/>
      <c r="I246" s="92"/>
      <c r="J246" s="33"/>
      <c r="K246" s="33"/>
      <c r="L246" s="34"/>
      <c r="M246" s="168"/>
      <c r="N246" s="169"/>
      <c r="O246" s="54"/>
      <c r="P246" s="54"/>
      <c r="Q246" s="54"/>
      <c r="R246" s="54"/>
      <c r="S246" s="54"/>
      <c r="T246" s="55"/>
      <c r="U246" s="33"/>
      <c r="V246" s="33"/>
      <c r="W246" s="33"/>
      <c r="X246" s="33"/>
      <c r="Y246" s="33"/>
      <c r="Z246" s="33"/>
      <c r="AA246" s="33"/>
      <c r="AB246" s="33"/>
      <c r="AC246" s="33"/>
      <c r="AD246" s="33"/>
      <c r="AE246" s="33"/>
      <c r="AT246" s="18" t="s">
        <v>160</v>
      </c>
      <c r="AU246" s="18" t="s">
        <v>82</v>
      </c>
    </row>
    <row r="247" spans="1:65" s="2" customFormat="1" ht="48" customHeight="1">
      <c r="A247" s="33"/>
      <c r="B247" s="152"/>
      <c r="C247" s="153" t="s">
        <v>701</v>
      </c>
      <c r="D247" s="153" t="s">
        <v>153</v>
      </c>
      <c r="E247" s="154" t="s">
        <v>2477</v>
      </c>
      <c r="F247" s="155" t="s">
        <v>2478</v>
      </c>
      <c r="G247" s="156" t="s">
        <v>166</v>
      </c>
      <c r="H247" s="157">
        <v>0.80400000000000005</v>
      </c>
      <c r="I247" s="158"/>
      <c r="J247" s="159">
        <f>ROUND(I247*H247,2)</f>
        <v>0</v>
      </c>
      <c r="K247" s="155" t="s">
        <v>157</v>
      </c>
      <c r="L247" s="34"/>
      <c r="M247" s="160" t="s">
        <v>3</v>
      </c>
      <c r="N247" s="161" t="s">
        <v>43</v>
      </c>
      <c r="O247" s="54"/>
      <c r="P247" s="162">
        <f>O247*H247</f>
        <v>0</v>
      </c>
      <c r="Q247" s="162">
        <v>0</v>
      </c>
      <c r="R247" s="162">
        <f>Q247*H247</f>
        <v>0</v>
      </c>
      <c r="S247" s="162">
        <v>0</v>
      </c>
      <c r="T247" s="163">
        <f>S247*H247</f>
        <v>0</v>
      </c>
      <c r="U247" s="33"/>
      <c r="V247" s="33"/>
      <c r="W247" s="33"/>
      <c r="X247" s="33"/>
      <c r="Y247" s="33"/>
      <c r="Z247" s="33"/>
      <c r="AA247" s="33"/>
      <c r="AB247" s="33"/>
      <c r="AC247" s="33"/>
      <c r="AD247" s="33"/>
      <c r="AE247" s="33"/>
      <c r="AR247" s="164" t="s">
        <v>302</v>
      </c>
      <c r="AT247" s="164" t="s">
        <v>153</v>
      </c>
      <c r="AU247" s="164" t="s">
        <v>82</v>
      </c>
      <c r="AY247" s="18" t="s">
        <v>150</v>
      </c>
      <c r="BE247" s="165">
        <f>IF(N247="základní",J247,0)</f>
        <v>0</v>
      </c>
      <c r="BF247" s="165">
        <f>IF(N247="snížená",J247,0)</f>
        <v>0</v>
      </c>
      <c r="BG247" s="165">
        <f>IF(N247="zákl. přenesená",J247,0)</f>
        <v>0</v>
      </c>
      <c r="BH247" s="165">
        <f>IF(N247="sníž. přenesená",J247,0)</f>
        <v>0</v>
      </c>
      <c r="BI247" s="165">
        <f>IF(N247="nulová",J247,0)</f>
        <v>0</v>
      </c>
      <c r="BJ247" s="18" t="s">
        <v>80</v>
      </c>
      <c r="BK247" s="165">
        <f>ROUND(I247*H247,2)</f>
        <v>0</v>
      </c>
      <c r="BL247" s="18" t="s">
        <v>302</v>
      </c>
      <c r="BM247" s="164" t="s">
        <v>2479</v>
      </c>
    </row>
    <row r="248" spans="1:65" s="2" customFormat="1" ht="126.75">
      <c r="A248" s="33"/>
      <c r="B248" s="34"/>
      <c r="C248" s="33"/>
      <c r="D248" s="166" t="s">
        <v>160</v>
      </c>
      <c r="E248" s="33"/>
      <c r="F248" s="167" t="s">
        <v>2476</v>
      </c>
      <c r="G248" s="33"/>
      <c r="H248" s="33"/>
      <c r="I248" s="92"/>
      <c r="J248" s="33"/>
      <c r="K248" s="33"/>
      <c r="L248" s="34"/>
      <c r="M248" s="168"/>
      <c r="N248" s="169"/>
      <c r="O248" s="54"/>
      <c r="P248" s="54"/>
      <c r="Q248" s="54"/>
      <c r="R248" s="54"/>
      <c r="S248" s="54"/>
      <c r="T248" s="55"/>
      <c r="U248" s="33"/>
      <c r="V248" s="33"/>
      <c r="W248" s="33"/>
      <c r="X248" s="33"/>
      <c r="Y248" s="33"/>
      <c r="Z248" s="33"/>
      <c r="AA248" s="33"/>
      <c r="AB248" s="33"/>
      <c r="AC248" s="33"/>
      <c r="AD248" s="33"/>
      <c r="AE248" s="33"/>
      <c r="AT248" s="18" t="s">
        <v>160</v>
      </c>
      <c r="AU248" s="18" t="s">
        <v>82</v>
      </c>
    </row>
    <row r="249" spans="1:65" s="12" customFormat="1" ht="22.9" customHeight="1">
      <c r="B249" s="139"/>
      <c r="D249" s="140" t="s">
        <v>71</v>
      </c>
      <c r="E249" s="150" t="s">
        <v>2480</v>
      </c>
      <c r="F249" s="150" t="s">
        <v>2481</v>
      </c>
      <c r="I249" s="142"/>
      <c r="J249" s="151">
        <f>BK249</f>
        <v>0</v>
      </c>
      <c r="L249" s="139"/>
      <c r="M249" s="144"/>
      <c r="N249" s="145"/>
      <c r="O249" s="145"/>
      <c r="P249" s="146">
        <f>SUM(P250:P285)</f>
        <v>0</v>
      </c>
      <c r="Q249" s="145"/>
      <c r="R249" s="146">
        <f>SUM(R250:R285)</f>
        <v>0</v>
      </c>
      <c r="S249" s="145"/>
      <c r="T249" s="147">
        <f>SUM(T250:T285)</f>
        <v>0.53766000000000003</v>
      </c>
      <c r="AR249" s="140" t="s">
        <v>82</v>
      </c>
      <c r="AT249" s="148" t="s">
        <v>71</v>
      </c>
      <c r="AU249" s="148" t="s">
        <v>80</v>
      </c>
      <c r="AY249" s="140" t="s">
        <v>150</v>
      </c>
      <c r="BK249" s="149">
        <f>SUM(BK250:BK285)</f>
        <v>0</v>
      </c>
    </row>
    <row r="250" spans="1:65" s="2" customFormat="1" ht="24" customHeight="1">
      <c r="A250" s="33"/>
      <c r="B250" s="152"/>
      <c r="C250" s="153" t="s">
        <v>705</v>
      </c>
      <c r="D250" s="153" t="s">
        <v>153</v>
      </c>
      <c r="E250" s="154" t="s">
        <v>2482</v>
      </c>
      <c r="F250" s="155" t="s">
        <v>2483</v>
      </c>
      <c r="G250" s="156" t="s">
        <v>2463</v>
      </c>
      <c r="H250" s="157">
        <v>2</v>
      </c>
      <c r="I250" s="158"/>
      <c r="J250" s="159">
        <f>ROUND(I250*H250,2)</f>
        <v>0</v>
      </c>
      <c r="K250" s="155" t="s">
        <v>157</v>
      </c>
      <c r="L250" s="34"/>
      <c r="M250" s="160" t="s">
        <v>3</v>
      </c>
      <c r="N250" s="161" t="s">
        <v>43</v>
      </c>
      <c r="O250" s="54"/>
      <c r="P250" s="162">
        <f>O250*H250</f>
        <v>0</v>
      </c>
      <c r="Q250" s="162">
        <v>0</v>
      </c>
      <c r="R250" s="162">
        <f>Q250*H250</f>
        <v>0</v>
      </c>
      <c r="S250" s="162">
        <v>1.933E-2</v>
      </c>
      <c r="T250" s="163">
        <f>S250*H250</f>
        <v>3.866E-2</v>
      </c>
      <c r="U250" s="33"/>
      <c r="V250" s="33"/>
      <c r="W250" s="33"/>
      <c r="X250" s="33"/>
      <c r="Y250" s="33"/>
      <c r="Z250" s="33"/>
      <c r="AA250" s="33"/>
      <c r="AB250" s="33"/>
      <c r="AC250" s="33"/>
      <c r="AD250" s="33"/>
      <c r="AE250" s="33"/>
      <c r="AR250" s="164" t="s">
        <v>302</v>
      </c>
      <c r="AT250" s="164" t="s">
        <v>153</v>
      </c>
      <c r="AU250" s="164" t="s">
        <v>82</v>
      </c>
      <c r="AY250" s="18" t="s">
        <v>150</v>
      </c>
      <c r="BE250" s="165">
        <f>IF(N250="základní",J250,0)</f>
        <v>0</v>
      </c>
      <c r="BF250" s="165">
        <f>IF(N250="snížená",J250,0)</f>
        <v>0</v>
      </c>
      <c r="BG250" s="165">
        <f>IF(N250="zákl. přenesená",J250,0)</f>
        <v>0</v>
      </c>
      <c r="BH250" s="165">
        <f>IF(N250="sníž. přenesená",J250,0)</f>
        <v>0</v>
      </c>
      <c r="BI250" s="165">
        <f>IF(N250="nulová",J250,0)</f>
        <v>0</v>
      </c>
      <c r="BJ250" s="18" t="s">
        <v>80</v>
      </c>
      <c r="BK250" s="165">
        <f>ROUND(I250*H250,2)</f>
        <v>0</v>
      </c>
      <c r="BL250" s="18" t="s">
        <v>302</v>
      </c>
      <c r="BM250" s="164" t="s">
        <v>2484</v>
      </c>
    </row>
    <row r="251" spans="1:65" s="2" customFormat="1" ht="16.5" customHeight="1">
      <c r="A251" s="33"/>
      <c r="B251" s="152"/>
      <c r="C251" s="153" t="s">
        <v>709</v>
      </c>
      <c r="D251" s="153" t="s">
        <v>153</v>
      </c>
      <c r="E251" s="154" t="s">
        <v>2485</v>
      </c>
      <c r="F251" s="155" t="s">
        <v>2486</v>
      </c>
      <c r="G251" s="156" t="s">
        <v>2463</v>
      </c>
      <c r="H251" s="157">
        <v>21</v>
      </c>
      <c r="I251" s="158"/>
      <c r="J251" s="159">
        <f>ROUND(I251*H251,2)</f>
        <v>0</v>
      </c>
      <c r="K251" s="155" t="s">
        <v>157</v>
      </c>
      <c r="L251" s="34"/>
      <c r="M251" s="160" t="s">
        <v>3</v>
      </c>
      <c r="N251" s="161" t="s">
        <v>43</v>
      </c>
      <c r="O251" s="54"/>
      <c r="P251" s="162">
        <f>O251*H251</f>
        <v>0</v>
      </c>
      <c r="Q251" s="162">
        <v>0</v>
      </c>
      <c r="R251" s="162">
        <f>Q251*H251</f>
        <v>0</v>
      </c>
      <c r="S251" s="162">
        <v>1.9460000000000002E-2</v>
      </c>
      <c r="T251" s="163">
        <f>S251*H251</f>
        <v>0.40866000000000002</v>
      </c>
      <c r="U251" s="33"/>
      <c r="V251" s="33"/>
      <c r="W251" s="33"/>
      <c r="X251" s="33"/>
      <c r="Y251" s="33"/>
      <c r="Z251" s="33"/>
      <c r="AA251" s="33"/>
      <c r="AB251" s="33"/>
      <c r="AC251" s="33"/>
      <c r="AD251" s="33"/>
      <c r="AE251" s="33"/>
      <c r="AR251" s="164" t="s">
        <v>302</v>
      </c>
      <c r="AT251" s="164" t="s">
        <v>153</v>
      </c>
      <c r="AU251" s="164" t="s">
        <v>82</v>
      </c>
      <c r="AY251" s="18" t="s">
        <v>150</v>
      </c>
      <c r="BE251" s="165">
        <f>IF(N251="základní",J251,0)</f>
        <v>0</v>
      </c>
      <c r="BF251" s="165">
        <f>IF(N251="snížená",J251,0)</f>
        <v>0</v>
      </c>
      <c r="BG251" s="165">
        <f>IF(N251="zákl. přenesená",J251,0)</f>
        <v>0</v>
      </c>
      <c r="BH251" s="165">
        <f>IF(N251="sníž. přenesená",J251,0)</f>
        <v>0</v>
      </c>
      <c r="BI251" s="165">
        <f>IF(N251="nulová",J251,0)</f>
        <v>0</v>
      </c>
      <c r="BJ251" s="18" t="s">
        <v>80</v>
      </c>
      <c r="BK251" s="165">
        <f>ROUND(I251*H251,2)</f>
        <v>0</v>
      </c>
      <c r="BL251" s="18" t="s">
        <v>302</v>
      </c>
      <c r="BM251" s="164" t="s">
        <v>2487</v>
      </c>
    </row>
    <row r="252" spans="1:65" s="13" customFormat="1" ht="11.25">
      <c r="B252" s="170"/>
      <c r="D252" s="166" t="s">
        <v>162</v>
      </c>
      <c r="E252" s="171" t="s">
        <v>3</v>
      </c>
      <c r="F252" s="172" t="s">
        <v>2488</v>
      </c>
      <c r="H252" s="173">
        <v>21</v>
      </c>
      <c r="I252" s="174"/>
      <c r="L252" s="170"/>
      <c r="M252" s="175"/>
      <c r="N252" s="176"/>
      <c r="O252" s="176"/>
      <c r="P252" s="176"/>
      <c r="Q252" s="176"/>
      <c r="R252" s="176"/>
      <c r="S252" s="176"/>
      <c r="T252" s="177"/>
      <c r="AT252" s="171" t="s">
        <v>162</v>
      </c>
      <c r="AU252" s="171" t="s">
        <v>82</v>
      </c>
      <c r="AV252" s="13" t="s">
        <v>82</v>
      </c>
      <c r="AW252" s="13" t="s">
        <v>34</v>
      </c>
      <c r="AX252" s="13" t="s">
        <v>80</v>
      </c>
      <c r="AY252" s="171" t="s">
        <v>150</v>
      </c>
    </row>
    <row r="253" spans="1:65" s="2" customFormat="1" ht="24" customHeight="1">
      <c r="A253" s="33"/>
      <c r="B253" s="152"/>
      <c r="C253" s="153" t="s">
        <v>713</v>
      </c>
      <c r="D253" s="153" t="s">
        <v>153</v>
      </c>
      <c r="E253" s="154" t="s">
        <v>2489</v>
      </c>
      <c r="F253" s="155" t="s">
        <v>2490</v>
      </c>
      <c r="G253" s="156" t="s">
        <v>2463</v>
      </c>
      <c r="H253" s="157">
        <v>3</v>
      </c>
      <c r="I253" s="158"/>
      <c r="J253" s="159">
        <f>ROUND(I253*H253,2)</f>
        <v>0</v>
      </c>
      <c r="K253" s="155" t="s">
        <v>157</v>
      </c>
      <c r="L253" s="34"/>
      <c r="M253" s="160" t="s">
        <v>3</v>
      </c>
      <c r="N253" s="161" t="s">
        <v>43</v>
      </c>
      <c r="O253" s="54"/>
      <c r="P253" s="162">
        <f>O253*H253</f>
        <v>0</v>
      </c>
      <c r="Q253" s="162">
        <v>0</v>
      </c>
      <c r="R253" s="162">
        <f>Q253*H253</f>
        <v>0</v>
      </c>
      <c r="S253" s="162">
        <v>9.1999999999999998E-3</v>
      </c>
      <c r="T253" s="163">
        <f>S253*H253</f>
        <v>2.76E-2</v>
      </c>
      <c r="U253" s="33"/>
      <c r="V253" s="33"/>
      <c r="W253" s="33"/>
      <c r="X253" s="33"/>
      <c r="Y253" s="33"/>
      <c r="Z253" s="33"/>
      <c r="AA253" s="33"/>
      <c r="AB253" s="33"/>
      <c r="AC253" s="33"/>
      <c r="AD253" s="33"/>
      <c r="AE253" s="33"/>
      <c r="AR253" s="164" t="s">
        <v>302</v>
      </c>
      <c r="AT253" s="164" t="s">
        <v>153</v>
      </c>
      <c r="AU253" s="164" t="s">
        <v>82</v>
      </c>
      <c r="AY253" s="18" t="s">
        <v>150</v>
      </c>
      <c r="BE253" s="165">
        <f>IF(N253="základní",J253,0)</f>
        <v>0</v>
      </c>
      <c r="BF253" s="165">
        <f>IF(N253="snížená",J253,0)</f>
        <v>0</v>
      </c>
      <c r="BG253" s="165">
        <f>IF(N253="zákl. přenesená",J253,0)</f>
        <v>0</v>
      </c>
      <c r="BH253" s="165">
        <f>IF(N253="sníž. přenesená",J253,0)</f>
        <v>0</v>
      </c>
      <c r="BI253" s="165">
        <f>IF(N253="nulová",J253,0)</f>
        <v>0</v>
      </c>
      <c r="BJ253" s="18" t="s">
        <v>80</v>
      </c>
      <c r="BK253" s="165">
        <f>ROUND(I253*H253,2)</f>
        <v>0</v>
      </c>
      <c r="BL253" s="18" t="s">
        <v>302</v>
      </c>
      <c r="BM253" s="164" t="s">
        <v>2491</v>
      </c>
    </row>
    <row r="254" spans="1:65" s="13" customFormat="1" ht="11.25">
      <c r="B254" s="170"/>
      <c r="D254" s="166" t="s">
        <v>162</v>
      </c>
      <c r="E254" s="171" t="s">
        <v>3</v>
      </c>
      <c r="F254" s="172" t="s">
        <v>445</v>
      </c>
      <c r="H254" s="173">
        <v>3</v>
      </c>
      <c r="I254" s="174"/>
      <c r="L254" s="170"/>
      <c r="M254" s="175"/>
      <c r="N254" s="176"/>
      <c r="O254" s="176"/>
      <c r="P254" s="176"/>
      <c r="Q254" s="176"/>
      <c r="R254" s="176"/>
      <c r="S254" s="176"/>
      <c r="T254" s="177"/>
      <c r="AT254" s="171" t="s">
        <v>162</v>
      </c>
      <c r="AU254" s="171" t="s">
        <v>82</v>
      </c>
      <c r="AV254" s="13" t="s">
        <v>82</v>
      </c>
      <c r="AW254" s="13" t="s">
        <v>34</v>
      </c>
      <c r="AX254" s="13" t="s">
        <v>80</v>
      </c>
      <c r="AY254" s="171" t="s">
        <v>150</v>
      </c>
    </row>
    <row r="255" spans="1:65" s="2" customFormat="1" ht="16.5" customHeight="1">
      <c r="A255" s="33"/>
      <c r="B255" s="152"/>
      <c r="C255" s="153" t="s">
        <v>717</v>
      </c>
      <c r="D255" s="153" t="s">
        <v>153</v>
      </c>
      <c r="E255" s="154" t="s">
        <v>2492</v>
      </c>
      <c r="F255" s="155" t="s">
        <v>2493</v>
      </c>
      <c r="G255" s="156" t="s">
        <v>433</v>
      </c>
      <c r="H255" s="157">
        <v>10</v>
      </c>
      <c r="I255" s="158"/>
      <c r="J255" s="159">
        <f>ROUND(I255*H255,2)</f>
        <v>0</v>
      </c>
      <c r="K255" s="155" t="s">
        <v>157</v>
      </c>
      <c r="L255" s="34"/>
      <c r="M255" s="160" t="s">
        <v>3</v>
      </c>
      <c r="N255" s="161" t="s">
        <v>43</v>
      </c>
      <c r="O255" s="54"/>
      <c r="P255" s="162">
        <f>O255*H255</f>
        <v>0</v>
      </c>
      <c r="Q255" s="162">
        <v>0</v>
      </c>
      <c r="R255" s="162">
        <f>Q255*H255</f>
        <v>0</v>
      </c>
      <c r="S255" s="162">
        <v>4.8999999999999998E-4</v>
      </c>
      <c r="T255" s="163">
        <f>S255*H255</f>
        <v>4.8999999999999998E-3</v>
      </c>
      <c r="U255" s="33"/>
      <c r="V255" s="33"/>
      <c r="W255" s="33"/>
      <c r="X255" s="33"/>
      <c r="Y255" s="33"/>
      <c r="Z255" s="33"/>
      <c r="AA255" s="33"/>
      <c r="AB255" s="33"/>
      <c r="AC255" s="33"/>
      <c r="AD255" s="33"/>
      <c r="AE255" s="33"/>
      <c r="AR255" s="164" t="s">
        <v>302</v>
      </c>
      <c r="AT255" s="164" t="s">
        <v>153</v>
      </c>
      <c r="AU255" s="164" t="s">
        <v>82</v>
      </c>
      <c r="AY255" s="18" t="s">
        <v>150</v>
      </c>
      <c r="BE255" s="165">
        <f>IF(N255="základní",J255,0)</f>
        <v>0</v>
      </c>
      <c r="BF255" s="165">
        <f>IF(N255="snížená",J255,0)</f>
        <v>0</v>
      </c>
      <c r="BG255" s="165">
        <f>IF(N255="zákl. přenesená",J255,0)</f>
        <v>0</v>
      </c>
      <c r="BH255" s="165">
        <f>IF(N255="sníž. přenesená",J255,0)</f>
        <v>0</v>
      </c>
      <c r="BI255" s="165">
        <f>IF(N255="nulová",J255,0)</f>
        <v>0</v>
      </c>
      <c r="BJ255" s="18" t="s">
        <v>80</v>
      </c>
      <c r="BK255" s="165">
        <f>ROUND(I255*H255,2)</f>
        <v>0</v>
      </c>
      <c r="BL255" s="18" t="s">
        <v>302</v>
      </c>
      <c r="BM255" s="164" t="s">
        <v>2494</v>
      </c>
    </row>
    <row r="256" spans="1:65" s="2" customFormat="1" ht="16.5" customHeight="1">
      <c r="A256" s="33"/>
      <c r="B256" s="152"/>
      <c r="C256" s="153" t="s">
        <v>722</v>
      </c>
      <c r="D256" s="153" t="s">
        <v>153</v>
      </c>
      <c r="E256" s="154" t="s">
        <v>2495</v>
      </c>
      <c r="F256" s="155" t="s">
        <v>2496</v>
      </c>
      <c r="G256" s="156" t="s">
        <v>2463</v>
      </c>
      <c r="H256" s="157">
        <v>24</v>
      </c>
      <c r="I256" s="158"/>
      <c r="J256" s="159">
        <f>ROUND(I256*H256,2)</f>
        <v>0</v>
      </c>
      <c r="K256" s="155" t="s">
        <v>157</v>
      </c>
      <c r="L256" s="34"/>
      <c r="M256" s="160" t="s">
        <v>3</v>
      </c>
      <c r="N256" s="161" t="s">
        <v>43</v>
      </c>
      <c r="O256" s="54"/>
      <c r="P256" s="162">
        <f>O256*H256</f>
        <v>0</v>
      </c>
      <c r="Q256" s="162">
        <v>0</v>
      </c>
      <c r="R256" s="162">
        <f>Q256*H256</f>
        <v>0</v>
      </c>
      <c r="S256" s="162">
        <v>1.56E-3</v>
      </c>
      <c r="T256" s="163">
        <f>S256*H256</f>
        <v>3.7440000000000001E-2</v>
      </c>
      <c r="U256" s="33"/>
      <c r="V256" s="33"/>
      <c r="W256" s="33"/>
      <c r="X256" s="33"/>
      <c r="Y256" s="33"/>
      <c r="Z256" s="33"/>
      <c r="AA256" s="33"/>
      <c r="AB256" s="33"/>
      <c r="AC256" s="33"/>
      <c r="AD256" s="33"/>
      <c r="AE256" s="33"/>
      <c r="AR256" s="164" t="s">
        <v>302</v>
      </c>
      <c r="AT256" s="164" t="s">
        <v>153</v>
      </c>
      <c r="AU256" s="164" t="s">
        <v>82</v>
      </c>
      <c r="AY256" s="18" t="s">
        <v>150</v>
      </c>
      <c r="BE256" s="165">
        <f>IF(N256="základní",J256,0)</f>
        <v>0</v>
      </c>
      <c r="BF256" s="165">
        <f>IF(N256="snížená",J256,0)</f>
        <v>0</v>
      </c>
      <c r="BG256" s="165">
        <f>IF(N256="zákl. přenesená",J256,0)</f>
        <v>0</v>
      </c>
      <c r="BH256" s="165">
        <f>IF(N256="sníž. přenesená",J256,0)</f>
        <v>0</v>
      </c>
      <c r="BI256" s="165">
        <f>IF(N256="nulová",J256,0)</f>
        <v>0</v>
      </c>
      <c r="BJ256" s="18" t="s">
        <v>80</v>
      </c>
      <c r="BK256" s="165">
        <f>ROUND(I256*H256,2)</f>
        <v>0</v>
      </c>
      <c r="BL256" s="18" t="s">
        <v>302</v>
      </c>
      <c r="BM256" s="164" t="s">
        <v>2497</v>
      </c>
    </row>
    <row r="257" spans="1:65" s="13" customFormat="1" ht="11.25">
      <c r="B257" s="170"/>
      <c r="D257" s="166" t="s">
        <v>162</v>
      </c>
      <c r="E257" s="171" t="s">
        <v>3</v>
      </c>
      <c r="F257" s="172" t="s">
        <v>2498</v>
      </c>
      <c r="H257" s="173">
        <v>24</v>
      </c>
      <c r="I257" s="174"/>
      <c r="L257" s="170"/>
      <c r="M257" s="175"/>
      <c r="N257" s="176"/>
      <c r="O257" s="176"/>
      <c r="P257" s="176"/>
      <c r="Q257" s="176"/>
      <c r="R257" s="176"/>
      <c r="S257" s="176"/>
      <c r="T257" s="177"/>
      <c r="AT257" s="171" t="s">
        <v>162</v>
      </c>
      <c r="AU257" s="171" t="s">
        <v>82</v>
      </c>
      <c r="AV257" s="13" t="s">
        <v>82</v>
      </c>
      <c r="AW257" s="13" t="s">
        <v>34</v>
      </c>
      <c r="AX257" s="13" t="s">
        <v>80</v>
      </c>
      <c r="AY257" s="171" t="s">
        <v>150</v>
      </c>
    </row>
    <row r="258" spans="1:65" s="2" customFormat="1" ht="16.5" customHeight="1">
      <c r="A258" s="33"/>
      <c r="B258" s="152"/>
      <c r="C258" s="153" t="s">
        <v>727</v>
      </c>
      <c r="D258" s="153" t="s">
        <v>153</v>
      </c>
      <c r="E258" s="154" t="s">
        <v>2499</v>
      </c>
      <c r="F258" s="155" t="s">
        <v>2500</v>
      </c>
      <c r="G258" s="156" t="s">
        <v>433</v>
      </c>
      <c r="H258" s="157">
        <v>3</v>
      </c>
      <c r="I258" s="158"/>
      <c r="J258" s="159">
        <f>ROUND(I258*H258,2)</f>
        <v>0</v>
      </c>
      <c r="K258" s="155" t="s">
        <v>3</v>
      </c>
      <c r="L258" s="34"/>
      <c r="M258" s="160" t="s">
        <v>3</v>
      </c>
      <c r="N258" s="161" t="s">
        <v>43</v>
      </c>
      <c r="O258" s="54"/>
      <c r="P258" s="162">
        <f>O258*H258</f>
        <v>0</v>
      </c>
      <c r="Q258" s="162">
        <v>0</v>
      </c>
      <c r="R258" s="162">
        <f>Q258*H258</f>
        <v>0</v>
      </c>
      <c r="S258" s="162">
        <v>0</v>
      </c>
      <c r="T258" s="163">
        <f>S258*H258</f>
        <v>0</v>
      </c>
      <c r="U258" s="33"/>
      <c r="V258" s="33"/>
      <c r="W258" s="33"/>
      <c r="X258" s="33"/>
      <c r="Y258" s="33"/>
      <c r="Z258" s="33"/>
      <c r="AA258" s="33"/>
      <c r="AB258" s="33"/>
      <c r="AC258" s="33"/>
      <c r="AD258" s="33"/>
      <c r="AE258" s="33"/>
      <c r="AR258" s="164" t="s">
        <v>302</v>
      </c>
      <c r="AT258" s="164" t="s">
        <v>153</v>
      </c>
      <c r="AU258" s="164" t="s">
        <v>82</v>
      </c>
      <c r="AY258" s="18" t="s">
        <v>150</v>
      </c>
      <c r="BE258" s="165">
        <f>IF(N258="základní",J258,0)</f>
        <v>0</v>
      </c>
      <c r="BF258" s="165">
        <f>IF(N258="snížená",J258,0)</f>
        <v>0</v>
      </c>
      <c r="BG258" s="165">
        <f>IF(N258="zákl. přenesená",J258,0)</f>
        <v>0</v>
      </c>
      <c r="BH258" s="165">
        <f>IF(N258="sníž. přenesená",J258,0)</f>
        <v>0</v>
      </c>
      <c r="BI258" s="165">
        <f>IF(N258="nulová",J258,0)</f>
        <v>0</v>
      </c>
      <c r="BJ258" s="18" t="s">
        <v>80</v>
      </c>
      <c r="BK258" s="165">
        <f>ROUND(I258*H258,2)</f>
        <v>0</v>
      </c>
      <c r="BL258" s="18" t="s">
        <v>302</v>
      </c>
      <c r="BM258" s="164" t="s">
        <v>2501</v>
      </c>
    </row>
    <row r="259" spans="1:65" s="13" customFormat="1" ht="11.25">
      <c r="B259" s="170"/>
      <c r="D259" s="166" t="s">
        <v>162</v>
      </c>
      <c r="E259" s="171" t="s">
        <v>3</v>
      </c>
      <c r="F259" s="172" t="s">
        <v>445</v>
      </c>
      <c r="H259" s="173">
        <v>3</v>
      </c>
      <c r="I259" s="174"/>
      <c r="L259" s="170"/>
      <c r="M259" s="175"/>
      <c r="N259" s="176"/>
      <c r="O259" s="176"/>
      <c r="P259" s="176"/>
      <c r="Q259" s="176"/>
      <c r="R259" s="176"/>
      <c r="S259" s="176"/>
      <c r="T259" s="177"/>
      <c r="AT259" s="171" t="s">
        <v>162</v>
      </c>
      <c r="AU259" s="171" t="s">
        <v>82</v>
      </c>
      <c r="AV259" s="13" t="s">
        <v>82</v>
      </c>
      <c r="AW259" s="13" t="s">
        <v>34</v>
      </c>
      <c r="AX259" s="13" t="s">
        <v>80</v>
      </c>
      <c r="AY259" s="171" t="s">
        <v>150</v>
      </c>
    </row>
    <row r="260" spans="1:65" s="2" customFormat="1" ht="24" customHeight="1">
      <c r="A260" s="33"/>
      <c r="B260" s="152"/>
      <c r="C260" s="153" t="s">
        <v>731</v>
      </c>
      <c r="D260" s="153" t="s">
        <v>153</v>
      </c>
      <c r="E260" s="154" t="s">
        <v>2502</v>
      </c>
      <c r="F260" s="155" t="s">
        <v>2503</v>
      </c>
      <c r="G260" s="156" t="s">
        <v>433</v>
      </c>
      <c r="H260" s="157">
        <v>24</v>
      </c>
      <c r="I260" s="158"/>
      <c r="J260" s="159">
        <f>ROUND(I260*H260,2)</f>
        <v>0</v>
      </c>
      <c r="K260" s="155" t="s">
        <v>157</v>
      </c>
      <c r="L260" s="34"/>
      <c r="M260" s="160" t="s">
        <v>3</v>
      </c>
      <c r="N260" s="161" t="s">
        <v>43</v>
      </c>
      <c r="O260" s="54"/>
      <c r="P260" s="162">
        <f>O260*H260</f>
        <v>0</v>
      </c>
      <c r="Q260" s="162">
        <v>0</v>
      </c>
      <c r="R260" s="162">
        <f>Q260*H260</f>
        <v>0</v>
      </c>
      <c r="S260" s="162">
        <v>8.4999999999999995E-4</v>
      </c>
      <c r="T260" s="163">
        <f>S260*H260</f>
        <v>2.0399999999999998E-2</v>
      </c>
      <c r="U260" s="33"/>
      <c r="V260" s="33"/>
      <c r="W260" s="33"/>
      <c r="X260" s="33"/>
      <c r="Y260" s="33"/>
      <c r="Z260" s="33"/>
      <c r="AA260" s="33"/>
      <c r="AB260" s="33"/>
      <c r="AC260" s="33"/>
      <c r="AD260" s="33"/>
      <c r="AE260" s="33"/>
      <c r="AR260" s="164" t="s">
        <v>302</v>
      </c>
      <c r="AT260" s="164" t="s">
        <v>153</v>
      </c>
      <c r="AU260" s="164" t="s">
        <v>82</v>
      </c>
      <c r="AY260" s="18" t="s">
        <v>150</v>
      </c>
      <c r="BE260" s="165">
        <f>IF(N260="základní",J260,0)</f>
        <v>0</v>
      </c>
      <c r="BF260" s="165">
        <f>IF(N260="snížená",J260,0)</f>
        <v>0</v>
      </c>
      <c r="BG260" s="165">
        <f>IF(N260="zákl. přenesená",J260,0)</f>
        <v>0</v>
      </c>
      <c r="BH260" s="165">
        <f>IF(N260="sníž. přenesená",J260,0)</f>
        <v>0</v>
      </c>
      <c r="BI260" s="165">
        <f>IF(N260="nulová",J260,0)</f>
        <v>0</v>
      </c>
      <c r="BJ260" s="18" t="s">
        <v>80</v>
      </c>
      <c r="BK260" s="165">
        <f>ROUND(I260*H260,2)</f>
        <v>0</v>
      </c>
      <c r="BL260" s="18" t="s">
        <v>302</v>
      </c>
      <c r="BM260" s="164" t="s">
        <v>2504</v>
      </c>
    </row>
    <row r="261" spans="1:65" s="13" customFormat="1" ht="11.25">
      <c r="B261" s="170"/>
      <c r="D261" s="166" t="s">
        <v>162</v>
      </c>
      <c r="E261" s="171" t="s">
        <v>3</v>
      </c>
      <c r="F261" s="172" t="s">
        <v>2498</v>
      </c>
      <c r="H261" s="173">
        <v>24</v>
      </c>
      <c r="I261" s="174"/>
      <c r="L261" s="170"/>
      <c r="M261" s="175"/>
      <c r="N261" s="176"/>
      <c r="O261" s="176"/>
      <c r="P261" s="176"/>
      <c r="Q261" s="176"/>
      <c r="R261" s="176"/>
      <c r="S261" s="176"/>
      <c r="T261" s="177"/>
      <c r="AT261" s="171" t="s">
        <v>162</v>
      </c>
      <c r="AU261" s="171" t="s">
        <v>82</v>
      </c>
      <c r="AV261" s="13" t="s">
        <v>82</v>
      </c>
      <c r="AW261" s="13" t="s">
        <v>34</v>
      </c>
      <c r="AX261" s="13" t="s">
        <v>80</v>
      </c>
      <c r="AY261" s="171" t="s">
        <v>150</v>
      </c>
    </row>
    <row r="262" spans="1:65" s="2" customFormat="1" ht="36" customHeight="1">
      <c r="A262" s="33"/>
      <c r="B262" s="152"/>
      <c r="C262" s="178" t="s">
        <v>736</v>
      </c>
      <c r="D262" s="178" t="s">
        <v>170</v>
      </c>
      <c r="E262" s="179" t="s">
        <v>2505</v>
      </c>
      <c r="F262" s="180" t="s">
        <v>2506</v>
      </c>
      <c r="G262" s="181" t="s">
        <v>1632</v>
      </c>
      <c r="H262" s="182">
        <v>2</v>
      </c>
      <c r="I262" s="183"/>
      <c r="J262" s="184">
        <f t="shared" ref="J262:J284" si="20">ROUND(I262*H262,2)</f>
        <v>0</v>
      </c>
      <c r="K262" s="180" t="s">
        <v>3</v>
      </c>
      <c r="L262" s="185"/>
      <c r="M262" s="186" t="s">
        <v>3</v>
      </c>
      <c r="N262" s="187" t="s">
        <v>43</v>
      </c>
      <c r="O262" s="54"/>
      <c r="P262" s="162">
        <f t="shared" ref="P262:P284" si="21">O262*H262</f>
        <v>0</v>
      </c>
      <c r="Q262" s="162">
        <v>0</v>
      </c>
      <c r="R262" s="162">
        <f t="shared" ref="R262:R284" si="22">Q262*H262</f>
        <v>0</v>
      </c>
      <c r="S262" s="162">
        <v>0</v>
      </c>
      <c r="T262" s="163">
        <f t="shared" ref="T262:T284" si="23">S262*H262</f>
        <v>0</v>
      </c>
      <c r="U262" s="33"/>
      <c r="V262" s="33"/>
      <c r="W262" s="33"/>
      <c r="X262" s="33"/>
      <c r="Y262" s="33"/>
      <c r="Z262" s="33"/>
      <c r="AA262" s="33"/>
      <c r="AB262" s="33"/>
      <c r="AC262" s="33"/>
      <c r="AD262" s="33"/>
      <c r="AE262" s="33"/>
      <c r="AR262" s="164" t="s">
        <v>409</v>
      </c>
      <c r="AT262" s="164" t="s">
        <v>170</v>
      </c>
      <c r="AU262" s="164" t="s">
        <v>82</v>
      </c>
      <c r="AY262" s="18" t="s">
        <v>150</v>
      </c>
      <c r="BE262" s="165">
        <f t="shared" ref="BE262:BE284" si="24">IF(N262="základní",J262,0)</f>
        <v>0</v>
      </c>
      <c r="BF262" s="165">
        <f t="shared" ref="BF262:BF284" si="25">IF(N262="snížená",J262,0)</f>
        <v>0</v>
      </c>
      <c r="BG262" s="165">
        <f t="shared" ref="BG262:BG284" si="26">IF(N262="zákl. přenesená",J262,0)</f>
        <v>0</v>
      </c>
      <c r="BH262" s="165">
        <f t="shared" ref="BH262:BH284" si="27">IF(N262="sníž. přenesená",J262,0)</f>
        <v>0</v>
      </c>
      <c r="BI262" s="165">
        <f t="shared" ref="BI262:BI284" si="28">IF(N262="nulová",J262,0)</f>
        <v>0</v>
      </c>
      <c r="BJ262" s="18" t="s">
        <v>80</v>
      </c>
      <c r="BK262" s="165">
        <f t="shared" ref="BK262:BK284" si="29">ROUND(I262*H262,2)</f>
        <v>0</v>
      </c>
      <c r="BL262" s="18" t="s">
        <v>302</v>
      </c>
      <c r="BM262" s="164" t="s">
        <v>2507</v>
      </c>
    </row>
    <row r="263" spans="1:65" s="2" customFormat="1" ht="16.5" customHeight="1">
      <c r="A263" s="33"/>
      <c r="B263" s="152"/>
      <c r="C263" s="178" t="s">
        <v>741</v>
      </c>
      <c r="D263" s="178" t="s">
        <v>170</v>
      </c>
      <c r="E263" s="179" t="s">
        <v>2508</v>
      </c>
      <c r="F263" s="180" t="s">
        <v>2509</v>
      </c>
      <c r="G263" s="181" t="s">
        <v>1632</v>
      </c>
      <c r="H263" s="182">
        <v>2</v>
      </c>
      <c r="I263" s="183"/>
      <c r="J263" s="184">
        <f t="shared" si="20"/>
        <v>0</v>
      </c>
      <c r="K263" s="180" t="s">
        <v>3</v>
      </c>
      <c r="L263" s="185"/>
      <c r="M263" s="186" t="s">
        <v>3</v>
      </c>
      <c r="N263" s="187" t="s">
        <v>43</v>
      </c>
      <c r="O263" s="54"/>
      <c r="P263" s="162">
        <f t="shared" si="21"/>
        <v>0</v>
      </c>
      <c r="Q263" s="162">
        <v>0</v>
      </c>
      <c r="R263" s="162">
        <f t="shared" si="22"/>
        <v>0</v>
      </c>
      <c r="S263" s="162">
        <v>0</v>
      </c>
      <c r="T263" s="163">
        <f t="shared" si="23"/>
        <v>0</v>
      </c>
      <c r="U263" s="33"/>
      <c r="V263" s="33"/>
      <c r="W263" s="33"/>
      <c r="X263" s="33"/>
      <c r="Y263" s="33"/>
      <c r="Z263" s="33"/>
      <c r="AA263" s="33"/>
      <c r="AB263" s="33"/>
      <c r="AC263" s="33"/>
      <c r="AD263" s="33"/>
      <c r="AE263" s="33"/>
      <c r="AR263" s="164" t="s">
        <v>409</v>
      </c>
      <c r="AT263" s="164" t="s">
        <v>170</v>
      </c>
      <c r="AU263" s="164" t="s">
        <v>82</v>
      </c>
      <c r="AY263" s="18" t="s">
        <v>150</v>
      </c>
      <c r="BE263" s="165">
        <f t="shared" si="24"/>
        <v>0</v>
      </c>
      <c r="BF263" s="165">
        <f t="shared" si="25"/>
        <v>0</v>
      </c>
      <c r="BG263" s="165">
        <f t="shared" si="26"/>
        <v>0</v>
      </c>
      <c r="BH263" s="165">
        <f t="shared" si="27"/>
        <v>0</v>
      </c>
      <c r="BI263" s="165">
        <f t="shared" si="28"/>
        <v>0</v>
      </c>
      <c r="BJ263" s="18" t="s">
        <v>80</v>
      </c>
      <c r="BK263" s="165">
        <f t="shared" si="29"/>
        <v>0</v>
      </c>
      <c r="BL263" s="18" t="s">
        <v>302</v>
      </c>
      <c r="BM263" s="164" t="s">
        <v>2510</v>
      </c>
    </row>
    <row r="264" spans="1:65" s="2" customFormat="1" ht="48" customHeight="1">
      <c r="A264" s="33"/>
      <c r="B264" s="152"/>
      <c r="C264" s="178" t="s">
        <v>745</v>
      </c>
      <c r="D264" s="178" t="s">
        <v>170</v>
      </c>
      <c r="E264" s="179" t="s">
        <v>2511</v>
      </c>
      <c r="F264" s="180" t="s">
        <v>2512</v>
      </c>
      <c r="G264" s="181" t="s">
        <v>1632</v>
      </c>
      <c r="H264" s="182">
        <v>10</v>
      </c>
      <c r="I264" s="183"/>
      <c r="J264" s="184">
        <f t="shared" si="20"/>
        <v>0</v>
      </c>
      <c r="K264" s="180" t="s">
        <v>3</v>
      </c>
      <c r="L264" s="185"/>
      <c r="M264" s="186" t="s">
        <v>3</v>
      </c>
      <c r="N264" s="187" t="s">
        <v>43</v>
      </c>
      <c r="O264" s="54"/>
      <c r="P264" s="162">
        <f t="shared" si="21"/>
        <v>0</v>
      </c>
      <c r="Q264" s="162">
        <v>0</v>
      </c>
      <c r="R264" s="162">
        <f t="shared" si="22"/>
        <v>0</v>
      </c>
      <c r="S264" s="162">
        <v>0</v>
      </c>
      <c r="T264" s="163">
        <f t="shared" si="23"/>
        <v>0</v>
      </c>
      <c r="U264" s="33"/>
      <c r="V264" s="33"/>
      <c r="W264" s="33"/>
      <c r="X264" s="33"/>
      <c r="Y264" s="33"/>
      <c r="Z264" s="33"/>
      <c r="AA264" s="33"/>
      <c r="AB264" s="33"/>
      <c r="AC264" s="33"/>
      <c r="AD264" s="33"/>
      <c r="AE264" s="33"/>
      <c r="AR264" s="164" t="s">
        <v>409</v>
      </c>
      <c r="AT264" s="164" t="s">
        <v>170</v>
      </c>
      <c r="AU264" s="164" t="s">
        <v>82</v>
      </c>
      <c r="AY264" s="18" t="s">
        <v>150</v>
      </c>
      <c r="BE264" s="165">
        <f t="shared" si="24"/>
        <v>0</v>
      </c>
      <c r="BF264" s="165">
        <f t="shared" si="25"/>
        <v>0</v>
      </c>
      <c r="BG264" s="165">
        <f t="shared" si="26"/>
        <v>0</v>
      </c>
      <c r="BH264" s="165">
        <f t="shared" si="27"/>
        <v>0</v>
      </c>
      <c r="BI264" s="165">
        <f t="shared" si="28"/>
        <v>0</v>
      </c>
      <c r="BJ264" s="18" t="s">
        <v>80</v>
      </c>
      <c r="BK264" s="165">
        <f t="shared" si="29"/>
        <v>0</v>
      </c>
      <c r="BL264" s="18" t="s">
        <v>302</v>
      </c>
      <c r="BM264" s="164" t="s">
        <v>2513</v>
      </c>
    </row>
    <row r="265" spans="1:65" s="2" customFormat="1" ht="48" customHeight="1">
      <c r="A265" s="33"/>
      <c r="B265" s="152"/>
      <c r="C265" s="178" t="s">
        <v>749</v>
      </c>
      <c r="D265" s="178" t="s">
        <v>170</v>
      </c>
      <c r="E265" s="179" t="s">
        <v>2514</v>
      </c>
      <c r="F265" s="180" t="s">
        <v>2515</v>
      </c>
      <c r="G265" s="181" t="s">
        <v>1632</v>
      </c>
      <c r="H265" s="182">
        <v>2</v>
      </c>
      <c r="I265" s="183"/>
      <c r="J265" s="184">
        <f t="shared" si="20"/>
        <v>0</v>
      </c>
      <c r="K265" s="180" t="s">
        <v>3</v>
      </c>
      <c r="L265" s="185"/>
      <c r="M265" s="186" t="s">
        <v>3</v>
      </c>
      <c r="N265" s="187" t="s">
        <v>43</v>
      </c>
      <c r="O265" s="54"/>
      <c r="P265" s="162">
        <f t="shared" si="21"/>
        <v>0</v>
      </c>
      <c r="Q265" s="162">
        <v>0</v>
      </c>
      <c r="R265" s="162">
        <f t="shared" si="22"/>
        <v>0</v>
      </c>
      <c r="S265" s="162">
        <v>0</v>
      </c>
      <c r="T265" s="163">
        <f t="shared" si="23"/>
        <v>0</v>
      </c>
      <c r="U265" s="33"/>
      <c r="V265" s="33"/>
      <c r="W265" s="33"/>
      <c r="X265" s="33"/>
      <c r="Y265" s="33"/>
      <c r="Z265" s="33"/>
      <c r="AA265" s="33"/>
      <c r="AB265" s="33"/>
      <c r="AC265" s="33"/>
      <c r="AD265" s="33"/>
      <c r="AE265" s="33"/>
      <c r="AR265" s="164" t="s">
        <v>409</v>
      </c>
      <c r="AT265" s="164" t="s">
        <v>170</v>
      </c>
      <c r="AU265" s="164" t="s">
        <v>82</v>
      </c>
      <c r="AY265" s="18" t="s">
        <v>150</v>
      </c>
      <c r="BE265" s="165">
        <f t="shared" si="24"/>
        <v>0</v>
      </c>
      <c r="BF265" s="165">
        <f t="shared" si="25"/>
        <v>0</v>
      </c>
      <c r="BG265" s="165">
        <f t="shared" si="26"/>
        <v>0</v>
      </c>
      <c r="BH265" s="165">
        <f t="shared" si="27"/>
        <v>0</v>
      </c>
      <c r="BI265" s="165">
        <f t="shared" si="28"/>
        <v>0</v>
      </c>
      <c r="BJ265" s="18" t="s">
        <v>80</v>
      </c>
      <c r="BK265" s="165">
        <f t="shared" si="29"/>
        <v>0</v>
      </c>
      <c r="BL265" s="18" t="s">
        <v>302</v>
      </c>
      <c r="BM265" s="164" t="s">
        <v>2516</v>
      </c>
    </row>
    <row r="266" spans="1:65" s="2" customFormat="1" ht="48" customHeight="1">
      <c r="A266" s="33"/>
      <c r="B266" s="152"/>
      <c r="C266" s="178" t="s">
        <v>753</v>
      </c>
      <c r="D266" s="178" t="s">
        <v>170</v>
      </c>
      <c r="E266" s="179" t="s">
        <v>2517</v>
      </c>
      <c r="F266" s="180" t="s">
        <v>2518</v>
      </c>
      <c r="G266" s="181" t="s">
        <v>1632</v>
      </c>
      <c r="H266" s="182">
        <v>3</v>
      </c>
      <c r="I266" s="183"/>
      <c r="J266" s="184">
        <f t="shared" si="20"/>
        <v>0</v>
      </c>
      <c r="K266" s="180" t="s">
        <v>3</v>
      </c>
      <c r="L266" s="185"/>
      <c r="M266" s="186" t="s">
        <v>3</v>
      </c>
      <c r="N266" s="187" t="s">
        <v>43</v>
      </c>
      <c r="O266" s="54"/>
      <c r="P266" s="162">
        <f t="shared" si="21"/>
        <v>0</v>
      </c>
      <c r="Q266" s="162">
        <v>0</v>
      </c>
      <c r="R266" s="162">
        <f t="shared" si="22"/>
        <v>0</v>
      </c>
      <c r="S266" s="162">
        <v>0</v>
      </c>
      <c r="T266" s="163">
        <f t="shared" si="23"/>
        <v>0</v>
      </c>
      <c r="U266" s="33"/>
      <c r="V266" s="33"/>
      <c r="W266" s="33"/>
      <c r="X266" s="33"/>
      <c r="Y266" s="33"/>
      <c r="Z266" s="33"/>
      <c r="AA266" s="33"/>
      <c r="AB266" s="33"/>
      <c r="AC266" s="33"/>
      <c r="AD266" s="33"/>
      <c r="AE266" s="33"/>
      <c r="AR266" s="164" t="s">
        <v>409</v>
      </c>
      <c r="AT266" s="164" t="s">
        <v>170</v>
      </c>
      <c r="AU266" s="164" t="s">
        <v>82</v>
      </c>
      <c r="AY266" s="18" t="s">
        <v>150</v>
      </c>
      <c r="BE266" s="165">
        <f t="shared" si="24"/>
        <v>0</v>
      </c>
      <c r="BF266" s="165">
        <f t="shared" si="25"/>
        <v>0</v>
      </c>
      <c r="BG266" s="165">
        <f t="shared" si="26"/>
        <v>0</v>
      </c>
      <c r="BH266" s="165">
        <f t="shared" si="27"/>
        <v>0</v>
      </c>
      <c r="BI266" s="165">
        <f t="shared" si="28"/>
        <v>0</v>
      </c>
      <c r="BJ266" s="18" t="s">
        <v>80</v>
      </c>
      <c r="BK266" s="165">
        <f t="shared" si="29"/>
        <v>0</v>
      </c>
      <c r="BL266" s="18" t="s">
        <v>302</v>
      </c>
      <c r="BM266" s="164" t="s">
        <v>2519</v>
      </c>
    </row>
    <row r="267" spans="1:65" s="2" customFormat="1" ht="48" customHeight="1">
      <c r="A267" s="33"/>
      <c r="B267" s="152"/>
      <c r="C267" s="178" t="s">
        <v>758</v>
      </c>
      <c r="D267" s="178" t="s">
        <v>170</v>
      </c>
      <c r="E267" s="179" t="s">
        <v>2520</v>
      </c>
      <c r="F267" s="180" t="s">
        <v>2521</v>
      </c>
      <c r="G267" s="181" t="s">
        <v>1632</v>
      </c>
      <c r="H267" s="182">
        <v>1</v>
      </c>
      <c r="I267" s="183"/>
      <c r="J267" s="184">
        <f t="shared" si="20"/>
        <v>0</v>
      </c>
      <c r="K267" s="180" t="s">
        <v>3</v>
      </c>
      <c r="L267" s="185"/>
      <c r="M267" s="186" t="s">
        <v>3</v>
      </c>
      <c r="N267" s="187" t="s">
        <v>43</v>
      </c>
      <c r="O267" s="54"/>
      <c r="P267" s="162">
        <f t="shared" si="21"/>
        <v>0</v>
      </c>
      <c r="Q267" s="162">
        <v>0</v>
      </c>
      <c r="R267" s="162">
        <f t="shared" si="22"/>
        <v>0</v>
      </c>
      <c r="S267" s="162">
        <v>0</v>
      </c>
      <c r="T267" s="163">
        <f t="shared" si="23"/>
        <v>0</v>
      </c>
      <c r="U267" s="33"/>
      <c r="V267" s="33"/>
      <c r="W267" s="33"/>
      <c r="X267" s="33"/>
      <c r="Y267" s="33"/>
      <c r="Z267" s="33"/>
      <c r="AA267" s="33"/>
      <c r="AB267" s="33"/>
      <c r="AC267" s="33"/>
      <c r="AD267" s="33"/>
      <c r="AE267" s="33"/>
      <c r="AR267" s="164" t="s">
        <v>409</v>
      </c>
      <c r="AT267" s="164" t="s">
        <v>170</v>
      </c>
      <c r="AU267" s="164" t="s">
        <v>82</v>
      </c>
      <c r="AY267" s="18" t="s">
        <v>150</v>
      </c>
      <c r="BE267" s="165">
        <f t="shared" si="24"/>
        <v>0</v>
      </c>
      <c r="BF267" s="165">
        <f t="shared" si="25"/>
        <v>0</v>
      </c>
      <c r="BG267" s="165">
        <f t="shared" si="26"/>
        <v>0</v>
      </c>
      <c r="BH267" s="165">
        <f t="shared" si="27"/>
        <v>0</v>
      </c>
      <c r="BI267" s="165">
        <f t="shared" si="28"/>
        <v>0</v>
      </c>
      <c r="BJ267" s="18" t="s">
        <v>80</v>
      </c>
      <c r="BK267" s="165">
        <f t="shared" si="29"/>
        <v>0</v>
      </c>
      <c r="BL267" s="18" t="s">
        <v>302</v>
      </c>
      <c r="BM267" s="164" t="s">
        <v>2522</v>
      </c>
    </row>
    <row r="268" spans="1:65" s="2" customFormat="1" ht="16.5" customHeight="1">
      <c r="A268" s="33"/>
      <c r="B268" s="152"/>
      <c r="C268" s="178" t="s">
        <v>762</v>
      </c>
      <c r="D268" s="178" t="s">
        <v>170</v>
      </c>
      <c r="E268" s="179" t="s">
        <v>2523</v>
      </c>
      <c r="F268" s="180" t="s">
        <v>2524</v>
      </c>
      <c r="G268" s="181" t="s">
        <v>1632</v>
      </c>
      <c r="H268" s="182">
        <v>16</v>
      </c>
      <c r="I268" s="183"/>
      <c r="J268" s="184">
        <f t="shared" si="20"/>
        <v>0</v>
      </c>
      <c r="K268" s="180" t="s">
        <v>3</v>
      </c>
      <c r="L268" s="185"/>
      <c r="M268" s="186" t="s">
        <v>3</v>
      </c>
      <c r="N268" s="187" t="s">
        <v>43</v>
      </c>
      <c r="O268" s="54"/>
      <c r="P268" s="162">
        <f t="shared" si="21"/>
        <v>0</v>
      </c>
      <c r="Q268" s="162">
        <v>0</v>
      </c>
      <c r="R268" s="162">
        <f t="shared" si="22"/>
        <v>0</v>
      </c>
      <c r="S268" s="162">
        <v>0</v>
      </c>
      <c r="T268" s="163">
        <f t="shared" si="23"/>
        <v>0</v>
      </c>
      <c r="U268" s="33"/>
      <c r="V268" s="33"/>
      <c r="W268" s="33"/>
      <c r="X268" s="33"/>
      <c r="Y268" s="33"/>
      <c r="Z268" s="33"/>
      <c r="AA268" s="33"/>
      <c r="AB268" s="33"/>
      <c r="AC268" s="33"/>
      <c r="AD268" s="33"/>
      <c r="AE268" s="33"/>
      <c r="AR268" s="164" t="s">
        <v>409</v>
      </c>
      <c r="AT268" s="164" t="s">
        <v>170</v>
      </c>
      <c r="AU268" s="164" t="s">
        <v>82</v>
      </c>
      <c r="AY268" s="18" t="s">
        <v>150</v>
      </c>
      <c r="BE268" s="165">
        <f t="shared" si="24"/>
        <v>0</v>
      </c>
      <c r="BF268" s="165">
        <f t="shared" si="25"/>
        <v>0</v>
      </c>
      <c r="BG268" s="165">
        <f t="shared" si="26"/>
        <v>0</v>
      </c>
      <c r="BH268" s="165">
        <f t="shared" si="27"/>
        <v>0</v>
      </c>
      <c r="BI268" s="165">
        <f t="shared" si="28"/>
        <v>0</v>
      </c>
      <c r="BJ268" s="18" t="s">
        <v>80</v>
      </c>
      <c r="BK268" s="165">
        <f t="shared" si="29"/>
        <v>0</v>
      </c>
      <c r="BL268" s="18" t="s">
        <v>302</v>
      </c>
      <c r="BM268" s="164" t="s">
        <v>2525</v>
      </c>
    </row>
    <row r="269" spans="1:65" s="2" customFormat="1" ht="16.5" customHeight="1">
      <c r="A269" s="33"/>
      <c r="B269" s="152"/>
      <c r="C269" s="178" t="s">
        <v>766</v>
      </c>
      <c r="D269" s="178" t="s">
        <v>170</v>
      </c>
      <c r="E269" s="179" t="s">
        <v>2526</v>
      </c>
      <c r="F269" s="180" t="s">
        <v>2527</v>
      </c>
      <c r="G269" s="181" t="s">
        <v>1632</v>
      </c>
      <c r="H269" s="182">
        <v>16</v>
      </c>
      <c r="I269" s="183"/>
      <c r="J269" s="184">
        <f t="shared" si="20"/>
        <v>0</v>
      </c>
      <c r="K269" s="180" t="s">
        <v>3</v>
      </c>
      <c r="L269" s="185"/>
      <c r="M269" s="186" t="s">
        <v>3</v>
      </c>
      <c r="N269" s="187" t="s">
        <v>43</v>
      </c>
      <c r="O269" s="54"/>
      <c r="P269" s="162">
        <f t="shared" si="21"/>
        <v>0</v>
      </c>
      <c r="Q269" s="162">
        <v>0</v>
      </c>
      <c r="R269" s="162">
        <f t="shared" si="22"/>
        <v>0</v>
      </c>
      <c r="S269" s="162">
        <v>0</v>
      </c>
      <c r="T269" s="163">
        <f t="shared" si="23"/>
        <v>0</v>
      </c>
      <c r="U269" s="33"/>
      <c r="V269" s="33"/>
      <c r="W269" s="33"/>
      <c r="X269" s="33"/>
      <c r="Y269" s="33"/>
      <c r="Z269" s="33"/>
      <c r="AA269" s="33"/>
      <c r="AB269" s="33"/>
      <c r="AC269" s="33"/>
      <c r="AD269" s="33"/>
      <c r="AE269" s="33"/>
      <c r="AR269" s="164" t="s">
        <v>409</v>
      </c>
      <c r="AT269" s="164" t="s">
        <v>170</v>
      </c>
      <c r="AU269" s="164" t="s">
        <v>82</v>
      </c>
      <c r="AY269" s="18" t="s">
        <v>150</v>
      </c>
      <c r="BE269" s="165">
        <f t="shared" si="24"/>
        <v>0</v>
      </c>
      <c r="BF269" s="165">
        <f t="shared" si="25"/>
        <v>0</v>
      </c>
      <c r="BG269" s="165">
        <f t="shared" si="26"/>
        <v>0</v>
      </c>
      <c r="BH269" s="165">
        <f t="shared" si="27"/>
        <v>0</v>
      </c>
      <c r="BI269" s="165">
        <f t="shared" si="28"/>
        <v>0</v>
      </c>
      <c r="BJ269" s="18" t="s">
        <v>80</v>
      </c>
      <c r="BK269" s="165">
        <f t="shared" si="29"/>
        <v>0</v>
      </c>
      <c r="BL269" s="18" t="s">
        <v>302</v>
      </c>
      <c r="BM269" s="164" t="s">
        <v>2528</v>
      </c>
    </row>
    <row r="270" spans="1:65" s="2" customFormat="1" ht="16.5" customHeight="1">
      <c r="A270" s="33"/>
      <c r="B270" s="152"/>
      <c r="C270" s="178" t="s">
        <v>772</v>
      </c>
      <c r="D270" s="178" t="s">
        <v>170</v>
      </c>
      <c r="E270" s="179" t="s">
        <v>2529</v>
      </c>
      <c r="F270" s="180" t="s">
        <v>2530</v>
      </c>
      <c r="G270" s="181" t="s">
        <v>1632</v>
      </c>
      <c r="H270" s="182">
        <v>16</v>
      </c>
      <c r="I270" s="183"/>
      <c r="J270" s="184">
        <f t="shared" si="20"/>
        <v>0</v>
      </c>
      <c r="K270" s="180" t="s">
        <v>3</v>
      </c>
      <c r="L270" s="185"/>
      <c r="M270" s="186" t="s">
        <v>3</v>
      </c>
      <c r="N270" s="187" t="s">
        <v>43</v>
      </c>
      <c r="O270" s="54"/>
      <c r="P270" s="162">
        <f t="shared" si="21"/>
        <v>0</v>
      </c>
      <c r="Q270" s="162">
        <v>0</v>
      </c>
      <c r="R270" s="162">
        <f t="shared" si="22"/>
        <v>0</v>
      </c>
      <c r="S270" s="162">
        <v>0</v>
      </c>
      <c r="T270" s="163">
        <f t="shared" si="23"/>
        <v>0</v>
      </c>
      <c r="U270" s="33"/>
      <c r="V270" s="33"/>
      <c r="W270" s="33"/>
      <c r="X270" s="33"/>
      <c r="Y270" s="33"/>
      <c r="Z270" s="33"/>
      <c r="AA270" s="33"/>
      <c r="AB270" s="33"/>
      <c r="AC270" s="33"/>
      <c r="AD270" s="33"/>
      <c r="AE270" s="33"/>
      <c r="AR270" s="164" t="s">
        <v>409</v>
      </c>
      <c r="AT270" s="164" t="s">
        <v>170</v>
      </c>
      <c r="AU270" s="164" t="s">
        <v>82</v>
      </c>
      <c r="AY270" s="18" t="s">
        <v>150</v>
      </c>
      <c r="BE270" s="165">
        <f t="shared" si="24"/>
        <v>0</v>
      </c>
      <c r="BF270" s="165">
        <f t="shared" si="25"/>
        <v>0</v>
      </c>
      <c r="BG270" s="165">
        <f t="shared" si="26"/>
        <v>0</v>
      </c>
      <c r="BH270" s="165">
        <f t="shared" si="27"/>
        <v>0</v>
      </c>
      <c r="BI270" s="165">
        <f t="shared" si="28"/>
        <v>0</v>
      </c>
      <c r="BJ270" s="18" t="s">
        <v>80</v>
      </c>
      <c r="BK270" s="165">
        <f t="shared" si="29"/>
        <v>0</v>
      </c>
      <c r="BL270" s="18" t="s">
        <v>302</v>
      </c>
      <c r="BM270" s="164" t="s">
        <v>2531</v>
      </c>
    </row>
    <row r="271" spans="1:65" s="2" customFormat="1" ht="24" customHeight="1">
      <c r="A271" s="33"/>
      <c r="B271" s="152"/>
      <c r="C271" s="178" t="s">
        <v>776</v>
      </c>
      <c r="D271" s="178" t="s">
        <v>170</v>
      </c>
      <c r="E271" s="179" t="s">
        <v>2532</v>
      </c>
      <c r="F271" s="180" t="s">
        <v>2533</v>
      </c>
      <c r="G271" s="181" t="s">
        <v>1632</v>
      </c>
      <c r="H271" s="182">
        <v>16</v>
      </c>
      <c r="I271" s="183"/>
      <c r="J271" s="184">
        <f t="shared" si="20"/>
        <v>0</v>
      </c>
      <c r="K271" s="180" t="s">
        <v>3</v>
      </c>
      <c r="L271" s="185"/>
      <c r="M271" s="186" t="s">
        <v>3</v>
      </c>
      <c r="N271" s="187" t="s">
        <v>43</v>
      </c>
      <c r="O271" s="54"/>
      <c r="P271" s="162">
        <f t="shared" si="21"/>
        <v>0</v>
      </c>
      <c r="Q271" s="162">
        <v>0</v>
      </c>
      <c r="R271" s="162">
        <f t="shared" si="22"/>
        <v>0</v>
      </c>
      <c r="S271" s="162">
        <v>0</v>
      </c>
      <c r="T271" s="163">
        <f t="shared" si="23"/>
        <v>0</v>
      </c>
      <c r="U271" s="33"/>
      <c r="V271" s="33"/>
      <c r="W271" s="33"/>
      <c r="X271" s="33"/>
      <c r="Y271" s="33"/>
      <c r="Z271" s="33"/>
      <c r="AA271" s="33"/>
      <c r="AB271" s="33"/>
      <c r="AC271" s="33"/>
      <c r="AD271" s="33"/>
      <c r="AE271" s="33"/>
      <c r="AR271" s="164" t="s">
        <v>409</v>
      </c>
      <c r="AT271" s="164" t="s">
        <v>170</v>
      </c>
      <c r="AU271" s="164" t="s">
        <v>82</v>
      </c>
      <c r="AY271" s="18" t="s">
        <v>150</v>
      </c>
      <c r="BE271" s="165">
        <f t="shared" si="24"/>
        <v>0</v>
      </c>
      <c r="BF271" s="165">
        <f t="shared" si="25"/>
        <v>0</v>
      </c>
      <c r="BG271" s="165">
        <f t="shared" si="26"/>
        <v>0</v>
      </c>
      <c r="BH271" s="165">
        <f t="shared" si="27"/>
        <v>0</v>
      </c>
      <c r="BI271" s="165">
        <f t="shared" si="28"/>
        <v>0</v>
      </c>
      <c r="BJ271" s="18" t="s">
        <v>80</v>
      </c>
      <c r="BK271" s="165">
        <f t="shared" si="29"/>
        <v>0</v>
      </c>
      <c r="BL271" s="18" t="s">
        <v>302</v>
      </c>
      <c r="BM271" s="164" t="s">
        <v>2534</v>
      </c>
    </row>
    <row r="272" spans="1:65" s="2" customFormat="1" ht="24" customHeight="1">
      <c r="A272" s="33"/>
      <c r="B272" s="152"/>
      <c r="C272" s="178" t="s">
        <v>781</v>
      </c>
      <c r="D272" s="178" t="s">
        <v>170</v>
      </c>
      <c r="E272" s="179" t="s">
        <v>2535</v>
      </c>
      <c r="F272" s="180" t="s">
        <v>2536</v>
      </c>
      <c r="G272" s="181" t="s">
        <v>1632</v>
      </c>
      <c r="H272" s="182">
        <v>1</v>
      </c>
      <c r="I272" s="183"/>
      <c r="J272" s="184">
        <f t="shared" si="20"/>
        <v>0</v>
      </c>
      <c r="K272" s="180" t="s">
        <v>3</v>
      </c>
      <c r="L272" s="185"/>
      <c r="M272" s="186" t="s">
        <v>3</v>
      </c>
      <c r="N272" s="187" t="s">
        <v>43</v>
      </c>
      <c r="O272" s="54"/>
      <c r="P272" s="162">
        <f t="shared" si="21"/>
        <v>0</v>
      </c>
      <c r="Q272" s="162">
        <v>0</v>
      </c>
      <c r="R272" s="162">
        <f t="shared" si="22"/>
        <v>0</v>
      </c>
      <c r="S272" s="162">
        <v>0</v>
      </c>
      <c r="T272" s="163">
        <f t="shared" si="23"/>
        <v>0</v>
      </c>
      <c r="U272" s="33"/>
      <c r="V272" s="33"/>
      <c r="W272" s="33"/>
      <c r="X272" s="33"/>
      <c r="Y272" s="33"/>
      <c r="Z272" s="33"/>
      <c r="AA272" s="33"/>
      <c r="AB272" s="33"/>
      <c r="AC272" s="33"/>
      <c r="AD272" s="33"/>
      <c r="AE272" s="33"/>
      <c r="AR272" s="164" t="s">
        <v>409</v>
      </c>
      <c r="AT272" s="164" t="s">
        <v>170</v>
      </c>
      <c r="AU272" s="164" t="s">
        <v>82</v>
      </c>
      <c r="AY272" s="18" t="s">
        <v>150</v>
      </c>
      <c r="BE272" s="165">
        <f t="shared" si="24"/>
        <v>0</v>
      </c>
      <c r="BF272" s="165">
        <f t="shared" si="25"/>
        <v>0</v>
      </c>
      <c r="BG272" s="165">
        <f t="shared" si="26"/>
        <v>0</v>
      </c>
      <c r="BH272" s="165">
        <f t="shared" si="27"/>
        <v>0</v>
      </c>
      <c r="BI272" s="165">
        <f t="shared" si="28"/>
        <v>0</v>
      </c>
      <c r="BJ272" s="18" t="s">
        <v>80</v>
      </c>
      <c r="BK272" s="165">
        <f t="shared" si="29"/>
        <v>0</v>
      </c>
      <c r="BL272" s="18" t="s">
        <v>302</v>
      </c>
      <c r="BM272" s="164" t="s">
        <v>2537</v>
      </c>
    </row>
    <row r="273" spans="1:65" s="2" customFormat="1" ht="16.5" customHeight="1">
      <c r="A273" s="33"/>
      <c r="B273" s="152"/>
      <c r="C273" s="178" t="s">
        <v>785</v>
      </c>
      <c r="D273" s="178" t="s">
        <v>170</v>
      </c>
      <c r="E273" s="179" t="s">
        <v>2538</v>
      </c>
      <c r="F273" s="180" t="s">
        <v>2539</v>
      </c>
      <c r="G273" s="181" t="s">
        <v>1632</v>
      </c>
      <c r="H273" s="182">
        <v>1</v>
      </c>
      <c r="I273" s="183"/>
      <c r="J273" s="184">
        <f t="shared" si="20"/>
        <v>0</v>
      </c>
      <c r="K273" s="180" t="s">
        <v>3</v>
      </c>
      <c r="L273" s="185"/>
      <c r="M273" s="186" t="s">
        <v>3</v>
      </c>
      <c r="N273" s="187" t="s">
        <v>43</v>
      </c>
      <c r="O273" s="54"/>
      <c r="P273" s="162">
        <f t="shared" si="21"/>
        <v>0</v>
      </c>
      <c r="Q273" s="162">
        <v>0</v>
      </c>
      <c r="R273" s="162">
        <f t="shared" si="22"/>
        <v>0</v>
      </c>
      <c r="S273" s="162">
        <v>0</v>
      </c>
      <c r="T273" s="163">
        <f t="shared" si="23"/>
        <v>0</v>
      </c>
      <c r="U273" s="33"/>
      <c r="V273" s="33"/>
      <c r="W273" s="33"/>
      <c r="X273" s="33"/>
      <c r="Y273" s="33"/>
      <c r="Z273" s="33"/>
      <c r="AA273" s="33"/>
      <c r="AB273" s="33"/>
      <c r="AC273" s="33"/>
      <c r="AD273" s="33"/>
      <c r="AE273" s="33"/>
      <c r="AR273" s="164" t="s">
        <v>409</v>
      </c>
      <c r="AT273" s="164" t="s">
        <v>170</v>
      </c>
      <c r="AU273" s="164" t="s">
        <v>82</v>
      </c>
      <c r="AY273" s="18" t="s">
        <v>150</v>
      </c>
      <c r="BE273" s="165">
        <f t="shared" si="24"/>
        <v>0</v>
      </c>
      <c r="BF273" s="165">
        <f t="shared" si="25"/>
        <v>0</v>
      </c>
      <c r="BG273" s="165">
        <f t="shared" si="26"/>
        <v>0</v>
      </c>
      <c r="BH273" s="165">
        <f t="shared" si="27"/>
        <v>0</v>
      </c>
      <c r="BI273" s="165">
        <f t="shared" si="28"/>
        <v>0</v>
      </c>
      <c r="BJ273" s="18" t="s">
        <v>80</v>
      </c>
      <c r="BK273" s="165">
        <f t="shared" si="29"/>
        <v>0</v>
      </c>
      <c r="BL273" s="18" t="s">
        <v>302</v>
      </c>
      <c r="BM273" s="164" t="s">
        <v>2540</v>
      </c>
    </row>
    <row r="274" spans="1:65" s="2" customFormat="1" ht="16.5" customHeight="1">
      <c r="A274" s="33"/>
      <c r="B274" s="152"/>
      <c r="C274" s="178" t="s">
        <v>791</v>
      </c>
      <c r="D274" s="178" t="s">
        <v>170</v>
      </c>
      <c r="E274" s="179" t="s">
        <v>2526</v>
      </c>
      <c r="F274" s="180" t="s">
        <v>2527</v>
      </c>
      <c r="G274" s="181" t="s">
        <v>1632</v>
      </c>
      <c r="H274" s="182">
        <v>1</v>
      </c>
      <c r="I274" s="183"/>
      <c r="J274" s="184">
        <f t="shared" si="20"/>
        <v>0</v>
      </c>
      <c r="K274" s="180" t="s">
        <v>3</v>
      </c>
      <c r="L274" s="185"/>
      <c r="M274" s="186" t="s">
        <v>3</v>
      </c>
      <c r="N274" s="187" t="s">
        <v>43</v>
      </c>
      <c r="O274" s="54"/>
      <c r="P274" s="162">
        <f t="shared" si="21"/>
        <v>0</v>
      </c>
      <c r="Q274" s="162">
        <v>0</v>
      </c>
      <c r="R274" s="162">
        <f t="shared" si="22"/>
        <v>0</v>
      </c>
      <c r="S274" s="162">
        <v>0</v>
      </c>
      <c r="T274" s="163">
        <f t="shared" si="23"/>
        <v>0</v>
      </c>
      <c r="U274" s="33"/>
      <c r="V274" s="33"/>
      <c r="W274" s="33"/>
      <c r="X274" s="33"/>
      <c r="Y274" s="33"/>
      <c r="Z274" s="33"/>
      <c r="AA274" s="33"/>
      <c r="AB274" s="33"/>
      <c r="AC274" s="33"/>
      <c r="AD274" s="33"/>
      <c r="AE274" s="33"/>
      <c r="AR274" s="164" t="s">
        <v>409</v>
      </c>
      <c r="AT274" s="164" t="s">
        <v>170</v>
      </c>
      <c r="AU274" s="164" t="s">
        <v>82</v>
      </c>
      <c r="AY274" s="18" t="s">
        <v>150</v>
      </c>
      <c r="BE274" s="165">
        <f t="shared" si="24"/>
        <v>0</v>
      </c>
      <c r="BF274" s="165">
        <f t="shared" si="25"/>
        <v>0</v>
      </c>
      <c r="BG274" s="165">
        <f t="shared" si="26"/>
        <v>0</v>
      </c>
      <c r="BH274" s="165">
        <f t="shared" si="27"/>
        <v>0</v>
      </c>
      <c r="BI274" s="165">
        <f t="shared" si="28"/>
        <v>0</v>
      </c>
      <c r="BJ274" s="18" t="s">
        <v>80</v>
      </c>
      <c r="BK274" s="165">
        <f t="shared" si="29"/>
        <v>0</v>
      </c>
      <c r="BL274" s="18" t="s">
        <v>302</v>
      </c>
      <c r="BM274" s="164" t="s">
        <v>2541</v>
      </c>
    </row>
    <row r="275" spans="1:65" s="2" customFormat="1" ht="16.5" customHeight="1">
      <c r="A275" s="33"/>
      <c r="B275" s="152"/>
      <c r="C275" s="178" t="s">
        <v>796</v>
      </c>
      <c r="D275" s="178" t="s">
        <v>170</v>
      </c>
      <c r="E275" s="179" t="s">
        <v>2529</v>
      </c>
      <c r="F275" s="180" t="s">
        <v>2530</v>
      </c>
      <c r="G275" s="181" t="s">
        <v>1632</v>
      </c>
      <c r="H275" s="182">
        <v>1</v>
      </c>
      <c r="I275" s="183"/>
      <c r="J275" s="184">
        <f t="shared" si="20"/>
        <v>0</v>
      </c>
      <c r="K275" s="180" t="s">
        <v>3</v>
      </c>
      <c r="L275" s="185"/>
      <c r="M275" s="186" t="s">
        <v>3</v>
      </c>
      <c r="N275" s="187" t="s">
        <v>43</v>
      </c>
      <c r="O275" s="54"/>
      <c r="P275" s="162">
        <f t="shared" si="21"/>
        <v>0</v>
      </c>
      <c r="Q275" s="162">
        <v>0</v>
      </c>
      <c r="R275" s="162">
        <f t="shared" si="22"/>
        <v>0</v>
      </c>
      <c r="S275" s="162">
        <v>0</v>
      </c>
      <c r="T275" s="163">
        <f t="shared" si="23"/>
        <v>0</v>
      </c>
      <c r="U275" s="33"/>
      <c r="V275" s="33"/>
      <c r="W275" s="33"/>
      <c r="X275" s="33"/>
      <c r="Y275" s="33"/>
      <c r="Z275" s="33"/>
      <c r="AA275" s="33"/>
      <c r="AB275" s="33"/>
      <c r="AC275" s="33"/>
      <c r="AD275" s="33"/>
      <c r="AE275" s="33"/>
      <c r="AR275" s="164" t="s">
        <v>409</v>
      </c>
      <c r="AT275" s="164" t="s">
        <v>170</v>
      </c>
      <c r="AU275" s="164" t="s">
        <v>82</v>
      </c>
      <c r="AY275" s="18" t="s">
        <v>150</v>
      </c>
      <c r="BE275" s="165">
        <f t="shared" si="24"/>
        <v>0</v>
      </c>
      <c r="BF275" s="165">
        <f t="shared" si="25"/>
        <v>0</v>
      </c>
      <c r="BG275" s="165">
        <f t="shared" si="26"/>
        <v>0</v>
      </c>
      <c r="BH275" s="165">
        <f t="shared" si="27"/>
        <v>0</v>
      </c>
      <c r="BI275" s="165">
        <f t="shared" si="28"/>
        <v>0</v>
      </c>
      <c r="BJ275" s="18" t="s">
        <v>80</v>
      </c>
      <c r="BK275" s="165">
        <f t="shared" si="29"/>
        <v>0</v>
      </c>
      <c r="BL275" s="18" t="s">
        <v>302</v>
      </c>
      <c r="BM275" s="164" t="s">
        <v>2542</v>
      </c>
    </row>
    <row r="276" spans="1:65" s="2" customFormat="1" ht="36" customHeight="1">
      <c r="A276" s="33"/>
      <c r="B276" s="152"/>
      <c r="C276" s="178" t="s">
        <v>802</v>
      </c>
      <c r="D276" s="178" t="s">
        <v>170</v>
      </c>
      <c r="E276" s="179" t="s">
        <v>2543</v>
      </c>
      <c r="F276" s="180" t="s">
        <v>2544</v>
      </c>
      <c r="G276" s="181" t="s">
        <v>1632</v>
      </c>
      <c r="H276" s="182">
        <v>1</v>
      </c>
      <c r="I276" s="183"/>
      <c r="J276" s="184">
        <f t="shared" si="20"/>
        <v>0</v>
      </c>
      <c r="K276" s="180" t="s">
        <v>3</v>
      </c>
      <c r="L276" s="185"/>
      <c r="M276" s="186" t="s">
        <v>3</v>
      </c>
      <c r="N276" s="187" t="s">
        <v>43</v>
      </c>
      <c r="O276" s="54"/>
      <c r="P276" s="162">
        <f t="shared" si="21"/>
        <v>0</v>
      </c>
      <c r="Q276" s="162">
        <v>0</v>
      </c>
      <c r="R276" s="162">
        <f t="shared" si="22"/>
        <v>0</v>
      </c>
      <c r="S276" s="162">
        <v>0</v>
      </c>
      <c r="T276" s="163">
        <f t="shared" si="23"/>
        <v>0</v>
      </c>
      <c r="U276" s="33"/>
      <c r="V276" s="33"/>
      <c r="W276" s="33"/>
      <c r="X276" s="33"/>
      <c r="Y276" s="33"/>
      <c r="Z276" s="33"/>
      <c r="AA276" s="33"/>
      <c r="AB276" s="33"/>
      <c r="AC276" s="33"/>
      <c r="AD276" s="33"/>
      <c r="AE276" s="33"/>
      <c r="AR276" s="164" t="s">
        <v>409</v>
      </c>
      <c r="AT276" s="164" t="s">
        <v>170</v>
      </c>
      <c r="AU276" s="164" t="s">
        <v>82</v>
      </c>
      <c r="AY276" s="18" t="s">
        <v>150</v>
      </c>
      <c r="BE276" s="165">
        <f t="shared" si="24"/>
        <v>0</v>
      </c>
      <c r="BF276" s="165">
        <f t="shared" si="25"/>
        <v>0</v>
      </c>
      <c r="BG276" s="165">
        <f t="shared" si="26"/>
        <v>0</v>
      </c>
      <c r="BH276" s="165">
        <f t="shared" si="27"/>
        <v>0</v>
      </c>
      <c r="BI276" s="165">
        <f t="shared" si="28"/>
        <v>0</v>
      </c>
      <c r="BJ276" s="18" t="s">
        <v>80</v>
      </c>
      <c r="BK276" s="165">
        <f t="shared" si="29"/>
        <v>0</v>
      </c>
      <c r="BL276" s="18" t="s">
        <v>302</v>
      </c>
      <c r="BM276" s="164" t="s">
        <v>2545</v>
      </c>
    </row>
    <row r="277" spans="1:65" s="2" customFormat="1" ht="24" customHeight="1">
      <c r="A277" s="33"/>
      <c r="B277" s="152"/>
      <c r="C277" s="178" t="s">
        <v>806</v>
      </c>
      <c r="D277" s="178" t="s">
        <v>170</v>
      </c>
      <c r="E277" s="179" t="s">
        <v>2546</v>
      </c>
      <c r="F277" s="180" t="s">
        <v>2547</v>
      </c>
      <c r="G277" s="181" t="s">
        <v>1632</v>
      </c>
      <c r="H277" s="182">
        <v>2</v>
      </c>
      <c r="I277" s="183"/>
      <c r="J277" s="184">
        <f t="shared" si="20"/>
        <v>0</v>
      </c>
      <c r="K277" s="180" t="s">
        <v>3</v>
      </c>
      <c r="L277" s="185"/>
      <c r="M277" s="186" t="s">
        <v>3</v>
      </c>
      <c r="N277" s="187" t="s">
        <v>43</v>
      </c>
      <c r="O277" s="54"/>
      <c r="P277" s="162">
        <f t="shared" si="21"/>
        <v>0</v>
      </c>
      <c r="Q277" s="162">
        <v>0</v>
      </c>
      <c r="R277" s="162">
        <f t="shared" si="22"/>
        <v>0</v>
      </c>
      <c r="S277" s="162">
        <v>0</v>
      </c>
      <c r="T277" s="163">
        <f t="shared" si="23"/>
        <v>0</v>
      </c>
      <c r="U277" s="33"/>
      <c r="V277" s="33"/>
      <c r="W277" s="33"/>
      <c r="X277" s="33"/>
      <c r="Y277" s="33"/>
      <c r="Z277" s="33"/>
      <c r="AA277" s="33"/>
      <c r="AB277" s="33"/>
      <c r="AC277" s="33"/>
      <c r="AD277" s="33"/>
      <c r="AE277" s="33"/>
      <c r="AR277" s="164" t="s">
        <v>409</v>
      </c>
      <c r="AT277" s="164" t="s">
        <v>170</v>
      </c>
      <c r="AU277" s="164" t="s">
        <v>82</v>
      </c>
      <c r="AY277" s="18" t="s">
        <v>150</v>
      </c>
      <c r="BE277" s="165">
        <f t="shared" si="24"/>
        <v>0</v>
      </c>
      <c r="BF277" s="165">
        <f t="shared" si="25"/>
        <v>0</v>
      </c>
      <c r="BG277" s="165">
        <f t="shared" si="26"/>
        <v>0</v>
      </c>
      <c r="BH277" s="165">
        <f t="shared" si="27"/>
        <v>0</v>
      </c>
      <c r="BI277" s="165">
        <f t="shared" si="28"/>
        <v>0</v>
      </c>
      <c r="BJ277" s="18" t="s">
        <v>80</v>
      </c>
      <c r="BK277" s="165">
        <f t="shared" si="29"/>
        <v>0</v>
      </c>
      <c r="BL277" s="18" t="s">
        <v>302</v>
      </c>
      <c r="BM277" s="164" t="s">
        <v>2548</v>
      </c>
    </row>
    <row r="278" spans="1:65" s="2" customFormat="1" ht="16.5" customHeight="1">
      <c r="A278" s="33"/>
      <c r="B278" s="152"/>
      <c r="C278" s="178" t="s">
        <v>811</v>
      </c>
      <c r="D278" s="178" t="s">
        <v>170</v>
      </c>
      <c r="E278" s="179" t="s">
        <v>2538</v>
      </c>
      <c r="F278" s="180" t="s">
        <v>2539</v>
      </c>
      <c r="G278" s="181" t="s">
        <v>1632</v>
      </c>
      <c r="H278" s="182">
        <v>4</v>
      </c>
      <c r="I278" s="183"/>
      <c r="J278" s="184">
        <f t="shared" si="20"/>
        <v>0</v>
      </c>
      <c r="K278" s="180" t="s">
        <v>3</v>
      </c>
      <c r="L278" s="185"/>
      <c r="M278" s="186" t="s">
        <v>3</v>
      </c>
      <c r="N278" s="187" t="s">
        <v>43</v>
      </c>
      <c r="O278" s="54"/>
      <c r="P278" s="162">
        <f t="shared" si="21"/>
        <v>0</v>
      </c>
      <c r="Q278" s="162">
        <v>0</v>
      </c>
      <c r="R278" s="162">
        <f t="shared" si="22"/>
        <v>0</v>
      </c>
      <c r="S278" s="162">
        <v>0</v>
      </c>
      <c r="T278" s="163">
        <f t="shared" si="23"/>
        <v>0</v>
      </c>
      <c r="U278" s="33"/>
      <c r="V278" s="33"/>
      <c r="W278" s="33"/>
      <c r="X278" s="33"/>
      <c r="Y278" s="33"/>
      <c r="Z278" s="33"/>
      <c r="AA278" s="33"/>
      <c r="AB278" s="33"/>
      <c r="AC278" s="33"/>
      <c r="AD278" s="33"/>
      <c r="AE278" s="33"/>
      <c r="AR278" s="164" t="s">
        <v>409</v>
      </c>
      <c r="AT278" s="164" t="s">
        <v>170</v>
      </c>
      <c r="AU278" s="164" t="s">
        <v>82</v>
      </c>
      <c r="AY278" s="18" t="s">
        <v>150</v>
      </c>
      <c r="BE278" s="165">
        <f t="shared" si="24"/>
        <v>0</v>
      </c>
      <c r="BF278" s="165">
        <f t="shared" si="25"/>
        <v>0</v>
      </c>
      <c r="BG278" s="165">
        <f t="shared" si="26"/>
        <v>0</v>
      </c>
      <c r="BH278" s="165">
        <f t="shared" si="27"/>
        <v>0</v>
      </c>
      <c r="BI278" s="165">
        <f t="shared" si="28"/>
        <v>0</v>
      </c>
      <c r="BJ278" s="18" t="s">
        <v>80</v>
      </c>
      <c r="BK278" s="165">
        <f t="shared" si="29"/>
        <v>0</v>
      </c>
      <c r="BL278" s="18" t="s">
        <v>302</v>
      </c>
      <c r="BM278" s="164" t="s">
        <v>2549</v>
      </c>
    </row>
    <row r="279" spans="1:65" s="2" customFormat="1" ht="16.5" customHeight="1">
      <c r="A279" s="33"/>
      <c r="B279" s="152"/>
      <c r="C279" s="178" t="s">
        <v>816</v>
      </c>
      <c r="D279" s="178" t="s">
        <v>170</v>
      </c>
      <c r="E279" s="179" t="s">
        <v>2526</v>
      </c>
      <c r="F279" s="180" t="s">
        <v>2527</v>
      </c>
      <c r="G279" s="181" t="s">
        <v>1632</v>
      </c>
      <c r="H279" s="182">
        <v>2</v>
      </c>
      <c r="I279" s="183"/>
      <c r="J279" s="184">
        <f t="shared" si="20"/>
        <v>0</v>
      </c>
      <c r="K279" s="180" t="s">
        <v>3</v>
      </c>
      <c r="L279" s="185"/>
      <c r="M279" s="186" t="s">
        <v>3</v>
      </c>
      <c r="N279" s="187" t="s">
        <v>43</v>
      </c>
      <c r="O279" s="54"/>
      <c r="P279" s="162">
        <f t="shared" si="21"/>
        <v>0</v>
      </c>
      <c r="Q279" s="162">
        <v>0</v>
      </c>
      <c r="R279" s="162">
        <f t="shared" si="22"/>
        <v>0</v>
      </c>
      <c r="S279" s="162">
        <v>0</v>
      </c>
      <c r="T279" s="163">
        <f t="shared" si="23"/>
        <v>0</v>
      </c>
      <c r="U279" s="33"/>
      <c r="V279" s="33"/>
      <c r="W279" s="33"/>
      <c r="X279" s="33"/>
      <c r="Y279" s="33"/>
      <c r="Z279" s="33"/>
      <c r="AA279" s="33"/>
      <c r="AB279" s="33"/>
      <c r="AC279" s="33"/>
      <c r="AD279" s="33"/>
      <c r="AE279" s="33"/>
      <c r="AR279" s="164" t="s">
        <v>409</v>
      </c>
      <c r="AT279" s="164" t="s">
        <v>170</v>
      </c>
      <c r="AU279" s="164" t="s">
        <v>82</v>
      </c>
      <c r="AY279" s="18" t="s">
        <v>150</v>
      </c>
      <c r="BE279" s="165">
        <f t="shared" si="24"/>
        <v>0</v>
      </c>
      <c r="BF279" s="165">
        <f t="shared" si="25"/>
        <v>0</v>
      </c>
      <c r="BG279" s="165">
        <f t="shared" si="26"/>
        <v>0</v>
      </c>
      <c r="BH279" s="165">
        <f t="shared" si="27"/>
        <v>0</v>
      </c>
      <c r="BI279" s="165">
        <f t="shared" si="28"/>
        <v>0</v>
      </c>
      <c r="BJ279" s="18" t="s">
        <v>80</v>
      </c>
      <c r="BK279" s="165">
        <f t="shared" si="29"/>
        <v>0</v>
      </c>
      <c r="BL279" s="18" t="s">
        <v>302</v>
      </c>
      <c r="BM279" s="164" t="s">
        <v>2550</v>
      </c>
    </row>
    <row r="280" spans="1:65" s="2" customFormat="1" ht="16.5" customHeight="1">
      <c r="A280" s="33"/>
      <c r="B280" s="152"/>
      <c r="C280" s="178" t="s">
        <v>821</v>
      </c>
      <c r="D280" s="178" t="s">
        <v>170</v>
      </c>
      <c r="E280" s="179" t="s">
        <v>2529</v>
      </c>
      <c r="F280" s="180" t="s">
        <v>2530</v>
      </c>
      <c r="G280" s="181" t="s">
        <v>1632</v>
      </c>
      <c r="H280" s="182">
        <v>2</v>
      </c>
      <c r="I280" s="183"/>
      <c r="J280" s="184">
        <f t="shared" si="20"/>
        <v>0</v>
      </c>
      <c r="K280" s="180" t="s">
        <v>3</v>
      </c>
      <c r="L280" s="185"/>
      <c r="M280" s="186" t="s">
        <v>3</v>
      </c>
      <c r="N280" s="187" t="s">
        <v>43</v>
      </c>
      <c r="O280" s="54"/>
      <c r="P280" s="162">
        <f t="shared" si="21"/>
        <v>0</v>
      </c>
      <c r="Q280" s="162">
        <v>0</v>
      </c>
      <c r="R280" s="162">
        <f t="shared" si="22"/>
        <v>0</v>
      </c>
      <c r="S280" s="162">
        <v>0</v>
      </c>
      <c r="T280" s="163">
        <f t="shared" si="23"/>
        <v>0</v>
      </c>
      <c r="U280" s="33"/>
      <c r="V280" s="33"/>
      <c r="W280" s="33"/>
      <c r="X280" s="33"/>
      <c r="Y280" s="33"/>
      <c r="Z280" s="33"/>
      <c r="AA280" s="33"/>
      <c r="AB280" s="33"/>
      <c r="AC280" s="33"/>
      <c r="AD280" s="33"/>
      <c r="AE280" s="33"/>
      <c r="AR280" s="164" t="s">
        <v>409</v>
      </c>
      <c r="AT280" s="164" t="s">
        <v>170</v>
      </c>
      <c r="AU280" s="164" t="s">
        <v>82</v>
      </c>
      <c r="AY280" s="18" t="s">
        <v>150</v>
      </c>
      <c r="BE280" s="165">
        <f t="shared" si="24"/>
        <v>0</v>
      </c>
      <c r="BF280" s="165">
        <f t="shared" si="25"/>
        <v>0</v>
      </c>
      <c r="BG280" s="165">
        <f t="shared" si="26"/>
        <v>0</v>
      </c>
      <c r="BH280" s="165">
        <f t="shared" si="27"/>
        <v>0</v>
      </c>
      <c r="BI280" s="165">
        <f t="shared" si="28"/>
        <v>0</v>
      </c>
      <c r="BJ280" s="18" t="s">
        <v>80</v>
      </c>
      <c r="BK280" s="165">
        <f t="shared" si="29"/>
        <v>0</v>
      </c>
      <c r="BL280" s="18" t="s">
        <v>302</v>
      </c>
      <c r="BM280" s="164" t="s">
        <v>2551</v>
      </c>
    </row>
    <row r="281" spans="1:65" s="2" customFormat="1" ht="36" customHeight="1">
      <c r="A281" s="33"/>
      <c r="B281" s="152"/>
      <c r="C281" s="178" t="s">
        <v>825</v>
      </c>
      <c r="D281" s="178" t="s">
        <v>170</v>
      </c>
      <c r="E281" s="179" t="s">
        <v>2552</v>
      </c>
      <c r="F281" s="180" t="s">
        <v>2553</v>
      </c>
      <c r="G281" s="181" t="s">
        <v>1632</v>
      </c>
      <c r="H281" s="182">
        <v>2</v>
      </c>
      <c r="I281" s="183"/>
      <c r="J281" s="184">
        <f t="shared" si="20"/>
        <v>0</v>
      </c>
      <c r="K281" s="180" t="s">
        <v>3</v>
      </c>
      <c r="L281" s="185"/>
      <c r="M281" s="186" t="s">
        <v>3</v>
      </c>
      <c r="N281" s="187" t="s">
        <v>43</v>
      </c>
      <c r="O281" s="54"/>
      <c r="P281" s="162">
        <f t="shared" si="21"/>
        <v>0</v>
      </c>
      <c r="Q281" s="162">
        <v>0</v>
      </c>
      <c r="R281" s="162">
        <f t="shared" si="22"/>
        <v>0</v>
      </c>
      <c r="S281" s="162">
        <v>0</v>
      </c>
      <c r="T281" s="163">
        <f t="shared" si="23"/>
        <v>0</v>
      </c>
      <c r="U281" s="33"/>
      <c r="V281" s="33"/>
      <c r="W281" s="33"/>
      <c r="X281" s="33"/>
      <c r="Y281" s="33"/>
      <c r="Z281" s="33"/>
      <c r="AA281" s="33"/>
      <c r="AB281" s="33"/>
      <c r="AC281" s="33"/>
      <c r="AD281" s="33"/>
      <c r="AE281" s="33"/>
      <c r="AR281" s="164" t="s">
        <v>409</v>
      </c>
      <c r="AT281" s="164" t="s">
        <v>170</v>
      </c>
      <c r="AU281" s="164" t="s">
        <v>82</v>
      </c>
      <c r="AY281" s="18" t="s">
        <v>150</v>
      </c>
      <c r="BE281" s="165">
        <f t="shared" si="24"/>
        <v>0</v>
      </c>
      <c r="BF281" s="165">
        <f t="shared" si="25"/>
        <v>0</v>
      </c>
      <c r="BG281" s="165">
        <f t="shared" si="26"/>
        <v>0</v>
      </c>
      <c r="BH281" s="165">
        <f t="shared" si="27"/>
        <v>0</v>
      </c>
      <c r="BI281" s="165">
        <f t="shared" si="28"/>
        <v>0</v>
      </c>
      <c r="BJ281" s="18" t="s">
        <v>80</v>
      </c>
      <c r="BK281" s="165">
        <f t="shared" si="29"/>
        <v>0</v>
      </c>
      <c r="BL281" s="18" t="s">
        <v>302</v>
      </c>
      <c r="BM281" s="164" t="s">
        <v>2554</v>
      </c>
    </row>
    <row r="282" spans="1:65" s="2" customFormat="1" ht="36" customHeight="1">
      <c r="A282" s="33"/>
      <c r="B282" s="152"/>
      <c r="C282" s="178" t="s">
        <v>830</v>
      </c>
      <c r="D282" s="178" t="s">
        <v>170</v>
      </c>
      <c r="E282" s="179" t="s">
        <v>2555</v>
      </c>
      <c r="F282" s="180" t="s">
        <v>2556</v>
      </c>
      <c r="G282" s="181" t="s">
        <v>1632</v>
      </c>
      <c r="H282" s="182">
        <v>4</v>
      </c>
      <c r="I282" s="183"/>
      <c r="J282" s="184">
        <f t="shared" si="20"/>
        <v>0</v>
      </c>
      <c r="K282" s="180" t="s">
        <v>3</v>
      </c>
      <c r="L282" s="185"/>
      <c r="M282" s="186" t="s">
        <v>3</v>
      </c>
      <c r="N282" s="187" t="s">
        <v>43</v>
      </c>
      <c r="O282" s="54"/>
      <c r="P282" s="162">
        <f t="shared" si="21"/>
        <v>0</v>
      </c>
      <c r="Q282" s="162">
        <v>0</v>
      </c>
      <c r="R282" s="162">
        <f t="shared" si="22"/>
        <v>0</v>
      </c>
      <c r="S282" s="162">
        <v>0</v>
      </c>
      <c r="T282" s="163">
        <f t="shared" si="23"/>
        <v>0</v>
      </c>
      <c r="U282" s="33"/>
      <c r="V282" s="33"/>
      <c r="W282" s="33"/>
      <c r="X282" s="33"/>
      <c r="Y282" s="33"/>
      <c r="Z282" s="33"/>
      <c r="AA282" s="33"/>
      <c r="AB282" s="33"/>
      <c r="AC282" s="33"/>
      <c r="AD282" s="33"/>
      <c r="AE282" s="33"/>
      <c r="AR282" s="164" t="s">
        <v>409</v>
      </c>
      <c r="AT282" s="164" t="s">
        <v>170</v>
      </c>
      <c r="AU282" s="164" t="s">
        <v>82</v>
      </c>
      <c r="AY282" s="18" t="s">
        <v>150</v>
      </c>
      <c r="BE282" s="165">
        <f t="shared" si="24"/>
        <v>0</v>
      </c>
      <c r="BF282" s="165">
        <f t="shared" si="25"/>
        <v>0</v>
      </c>
      <c r="BG282" s="165">
        <f t="shared" si="26"/>
        <v>0</v>
      </c>
      <c r="BH282" s="165">
        <f t="shared" si="27"/>
        <v>0</v>
      </c>
      <c r="BI282" s="165">
        <f t="shared" si="28"/>
        <v>0</v>
      </c>
      <c r="BJ282" s="18" t="s">
        <v>80</v>
      </c>
      <c r="BK282" s="165">
        <f t="shared" si="29"/>
        <v>0</v>
      </c>
      <c r="BL282" s="18" t="s">
        <v>302</v>
      </c>
      <c r="BM282" s="164" t="s">
        <v>2557</v>
      </c>
    </row>
    <row r="283" spans="1:65" s="2" customFormat="1" ht="36" customHeight="1">
      <c r="A283" s="33"/>
      <c r="B283" s="152"/>
      <c r="C283" s="178" t="s">
        <v>835</v>
      </c>
      <c r="D283" s="178" t="s">
        <v>170</v>
      </c>
      <c r="E283" s="179" t="s">
        <v>2558</v>
      </c>
      <c r="F283" s="180" t="s">
        <v>2559</v>
      </c>
      <c r="G283" s="181" t="s">
        <v>1632</v>
      </c>
      <c r="H283" s="182">
        <v>4</v>
      </c>
      <c r="I283" s="183"/>
      <c r="J283" s="184">
        <f t="shared" si="20"/>
        <v>0</v>
      </c>
      <c r="K283" s="180" t="s">
        <v>3</v>
      </c>
      <c r="L283" s="185"/>
      <c r="M283" s="186" t="s">
        <v>3</v>
      </c>
      <c r="N283" s="187" t="s">
        <v>43</v>
      </c>
      <c r="O283" s="54"/>
      <c r="P283" s="162">
        <f t="shared" si="21"/>
        <v>0</v>
      </c>
      <c r="Q283" s="162">
        <v>0</v>
      </c>
      <c r="R283" s="162">
        <f t="shared" si="22"/>
        <v>0</v>
      </c>
      <c r="S283" s="162">
        <v>0</v>
      </c>
      <c r="T283" s="163">
        <f t="shared" si="23"/>
        <v>0</v>
      </c>
      <c r="U283" s="33"/>
      <c r="V283" s="33"/>
      <c r="W283" s="33"/>
      <c r="X283" s="33"/>
      <c r="Y283" s="33"/>
      <c r="Z283" s="33"/>
      <c r="AA283" s="33"/>
      <c r="AB283" s="33"/>
      <c r="AC283" s="33"/>
      <c r="AD283" s="33"/>
      <c r="AE283" s="33"/>
      <c r="AR283" s="164" t="s">
        <v>409</v>
      </c>
      <c r="AT283" s="164" t="s">
        <v>170</v>
      </c>
      <c r="AU283" s="164" t="s">
        <v>82</v>
      </c>
      <c r="AY283" s="18" t="s">
        <v>150</v>
      </c>
      <c r="BE283" s="165">
        <f t="shared" si="24"/>
        <v>0</v>
      </c>
      <c r="BF283" s="165">
        <f t="shared" si="25"/>
        <v>0</v>
      </c>
      <c r="BG283" s="165">
        <f t="shared" si="26"/>
        <v>0</v>
      </c>
      <c r="BH283" s="165">
        <f t="shared" si="27"/>
        <v>0</v>
      </c>
      <c r="BI283" s="165">
        <f t="shared" si="28"/>
        <v>0</v>
      </c>
      <c r="BJ283" s="18" t="s">
        <v>80</v>
      </c>
      <c r="BK283" s="165">
        <f t="shared" si="29"/>
        <v>0</v>
      </c>
      <c r="BL283" s="18" t="s">
        <v>302</v>
      </c>
      <c r="BM283" s="164" t="s">
        <v>2560</v>
      </c>
    </row>
    <row r="284" spans="1:65" s="2" customFormat="1" ht="36" customHeight="1">
      <c r="A284" s="33"/>
      <c r="B284" s="152"/>
      <c r="C284" s="153" t="s">
        <v>841</v>
      </c>
      <c r="D284" s="153" t="s">
        <v>153</v>
      </c>
      <c r="E284" s="154" t="s">
        <v>2561</v>
      </c>
      <c r="F284" s="155" t="s">
        <v>2562</v>
      </c>
      <c r="G284" s="156" t="s">
        <v>2563</v>
      </c>
      <c r="H284" s="211"/>
      <c r="I284" s="158"/>
      <c r="J284" s="159">
        <f t="shared" si="20"/>
        <v>0</v>
      </c>
      <c r="K284" s="155" t="s">
        <v>157</v>
      </c>
      <c r="L284" s="34"/>
      <c r="M284" s="160" t="s">
        <v>3</v>
      </c>
      <c r="N284" s="161" t="s">
        <v>43</v>
      </c>
      <c r="O284" s="54"/>
      <c r="P284" s="162">
        <f t="shared" si="21"/>
        <v>0</v>
      </c>
      <c r="Q284" s="162">
        <v>0</v>
      </c>
      <c r="R284" s="162">
        <f t="shared" si="22"/>
        <v>0</v>
      </c>
      <c r="S284" s="162">
        <v>0</v>
      </c>
      <c r="T284" s="163">
        <f t="shared" si="23"/>
        <v>0</v>
      </c>
      <c r="U284" s="33"/>
      <c r="V284" s="33"/>
      <c r="W284" s="33"/>
      <c r="X284" s="33"/>
      <c r="Y284" s="33"/>
      <c r="Z284" s="33"/>
      <c r="AA284" s="33"/>
      <c r="AB284" s="33"/>
      <c r="AC284" s="33"/>
      <c r="AD284" s="33"/>
      <c r="AE284" s="33"/>
      <c r="AR284" s="164" t="s">
        <v>302</v>
      </c>
      <c r="AT284" s="164" t="s">
        <v>153</v>
      </c>
      <c r="AU284" s="164" t="s">
        <v>82</v>
      </c>
      <c r="AY284" s="18" t="s">
        <v>150</v>
      </c>
      <c r="BE284" s="165">
        <f t="shared" si="24"/>
        <v>0</v>
      </c>
      <c r="BF284" s="165">
        <f t="shared" si="25"/>
        <v>0</v>
      </c>
      <c r="BG284" s="165">
        <f t="shared" si="26"/>
        <v>0</v>
      </c>
      <c r="BH284" s="165">
        <f t="shared" si="27"/>
        <v>0</v>
      </c>
      <c r="BI284" s="165">
        <f t="shared" si="28"/>
        <v>0</v>
      </c>
      <c r="BJ284" s="18" t="s">
        <v>80</v>
      </c>
      <c r="BK284" s="165">
        <f t="shared" si="29"/>
        <v>0</v>
      </c>
      <c r="BL284" s="18" t="s">
        <v>302</v>
      </c>
      <c r="BM284" s="164" t="s">
        <v>2564</v>
      </c>
    </row>
    <row r="285" spans="1:65" s="2" customFormat="1" ht="126.75">
      <c r="A285" s="33"/>
      <c r="B285" s="34"/>
      <c r="C285" s="33"/>
      <c r="D285" s="166" t="s">
        <v>160</v>
      </c>
      <c r="E285" s="33"/>
      <c r="F285" s="167" t="s">
        <v>2565</v>
      </c>
      <c r="G285" s="33"/>
      <c r="H285" s="33"/>
      <c r="I285" s="92"/>
      <c r="J285" s="33"/>
      <c r="K285" s="33"/>
      <c r="L285" s="34"/>
      <c r="M285" s="168"/>
      <c r="N285" s="169"/>
      <c r="O285" s="54"/>
      <c r="P285" s="54"/>
      <c r="Q285" s="54"/>
      <c r="R285" s="54"/>
      <c r="S285" s="54"/>
      <c r="T285" s="55"/>
      <c r="U285" s="33"/>
      <c r="V285" s="33"/>
      <c r="W285" s="33"/>
      <c r="X285" s="33"/>
      <c r="Y285" s="33"/>
      <c r="Z285" s="33"/>
      <c r="AA285" s="33"/>
      <c r="AB285" s="33"/>
      <c r="AC285" s="33"/>
      <c r="AD285" s="33"/>
      <c r="AE285" s="33"/>
      <c r="AT285" s="18" t="s">
        <v>160</v>
      </c>
      <c r="AU285" s="18" t="s">
        <v>82</v>
      </c>
    </row>
    <row r="286" spans="1:65" s="12" customFormat="1" ht="22.9" customHeight="1">
      <c r="B286" s="139"/>
      <c r="D286" s="140" t="s">
        <v>71</v>
      </c>
      <c r="E286" s="150" t="s">
        <v>618</v>
      </c>
      <c r="F286" s="150" t="s">
        <v>619</v>
      </c>
      <c r="I286" s="142"/>
      <c r="J286" s="151">
        <f>BK286</f>
        <v>0</v>
      </c>
      <c r="L286" s="139"/>
      <c r="M286" s="144"/>
      <c r="N286" s="145"/>
      <c r="O286" s="145"/>
      <c r="P286" s="146">
        <f>SUM(P287:P289)</f>
        <v>0</v>
      </c>
      <c r="Q286" s="145"/>
      <c r="R286" s="146">
        <f>SUM(R287:R289)</f>
        <v>0</v>
      </c>
      <c r="S286" s="145"/>
      <c r="T286" s="147">
        <f>SUM(T287:T289)</f>
        <v>0</v>
      </c>
      <c r="AR286" s="140" t="s">
        <v>82</v>
      </c>
      <c r="AT286" s="148" t="s">
        <v>71</v>
      </c>
      <c r="AU286" s="148" t="s">
        <v>80</v>
      </c>
      <c r="AY286" s="140" t="s">
        <v>150</v>
      </c>
      <c r="BK286" s="149">
        <f>SUM(BK287:BK289)</f>
        <v>0</v>
      </c>
    </row>
    <row r="287" spans="1:65" s="2" customFormat="1" ht="36" customHeight="1">
      <c r="A287" s="33"/>
      <c r="B287" s="152"/>
      <c r="C287" s="178" t="s">
        <v>849</v>
      </c>
      <c r="D287" s="178" t="s">
        <v>170</v>
      </c>
      <c r="E287" s="179" t="s">
        <v>2566</v>
      </c>
      <c r="F287" s="180" t="s">
        <v>2567</v>
      </c>
      <c r="G287" s="181" t="s">
        <v>1632</v>
      </c>
      <c r="H287" s="182">
        <v>1</v>
      </c>
      <c r="I287" s="183"/>
      <c r="J287" s="184">
        <f>ROUND(I287*H287,2)</f>
        <v>0</v>
      </c>
      <c r="K287" s="180" t="s">
        <v>3</v>
      </c>
      <c r="L287" s="185"/>
      <c r="M287" s="186" t="s">
        <v>3</v>
      </c>
      <c r="N287" s="187" t="s">
        <v>43</v>
      </c>
      <c r="O287" s="54"/>
      <c r="P287" s="162">
        <f>O287*H287</f>
        <v>0</v>
      </c>
      <c r="Q287" s="162">
        <v>0</v>
      </c>
      <c r="R287" s="162">
        <f>Q287*H287</f>
        <v>0</v>
      </c>
      <c r="S287" s="162">
        <v>0</v>
      </c>
      <c r="T287" s="163">
        <f>S287*H287</f>
        <v>0</v>
      </c>
      <c r="U287" s="33"/>
      <c r="V287" s="33"/>
      <c r="W287" s="33"/>
      <c r="X287" s="33"/>
      <c r="Y287" s="33"/>
      <c r="Z287" s="33"/>
      <c r="AA287" s="33"/>
      <c r="AB287" s="33"/>
      <c r="AC287" s="33"/>
      <c r="AD287" s="33"/>
      <c r="AE287" s="33"/>
      <c r="AR287" s="164" t="s">
        <v>409</v>
      </c>
      <c r="AT287" s="164" t="s">
        <v>170</v>
      </c>
      <c r="AU287" s="164" t="s">
        <v>82</v>
      </c>
      <c r="AY287" s="18" t="s">
        <v>150</v>
      </c>
      <c r="BE287" s="165">
        <f>IF(N287="základní",J287,0)</f>
        <v>0</v>
      </c>
      <c r="BF287" s="165">
        <f>IF(N287="snížená",J287,0)</f>
        <v>0</v>
      </c>
      <c r="BG287" s="165">
        <f>IF(N287="zákl. přenesená",J287,0)</f>
        <v>0</v>
      </c>
      <c r="BH287" s="165">
        <f>IF(N287="sníž. přenesená",J287,0)</f>
        <v>0</v>
      </c>
      <c r="BI287" s="165">
        <f>IF(N287="nulová",J287,0)</f>
        <v>0</v>
      </c>
      <c r="BJ287" s="18" t="s">
        <v>80</v>
      </c>
      <c r="BK287" s="165">
        <f>ROUND(I287*H287,2)</f>
        <v>0</v>
      </c>
      <c r="BL287" s="18" t="s">
        <v>302</v>
      </c>
      <c r="BM287" s="164" t="s">
        <v>2568</v>
      </c>
    </row>
    <row r="288" spans="1:65" s="2" customFormat="1" ht="24" customHeight="1">
      <c r="A288" s="33"/>
      <c r="B288" s="152"/>
      <c r="C288" s="178" t="s">
        <v>853</v>
      </c>
      <c r="D288" s="178" t="s">
        <v>170</v>
      </c>
      <c r="E288" s="179" t="s">
        <v>2569</v>
      </c>
      <c r="F288" s="180" t="s">
        <v>2570</v>
      </c>
      <c r="G288" s="181" t="s">
        <v>1632</v>
      </c>
      <c r="H288" s="182">
        <v>1</v>
      </c>
      <c r="I288" s="183"/>
      <c r="J288" s="184">
        <f>ROUND(I288*H288,2)</f>
        <v>0</v>
      </c>
      <c r="K288" s="180" t="s">
        <v>3</v>
      </c>
      <c r="L288" s="185"/>
      <c r="M288" s="186" t="s">
        <v>3</v>
      </c>
      <c r="N288" s="187" t="s">
        <v>43</v>
      </c>
      <c r="O288" s="54"/>
      <c r="P288" s="162">
        <f>O288*H288</f>
        <v>0</v>
      </c>
      <c r="Q288" s="162">
        <v>0</v>
      </c>
      <c r="R288" s="162">
        <f>Q288*H288</f>
        <v>0</v>
      </c>
      <c r="S288" s="162">
        <v>0</v>
      </c>
      <c r="T288" s="163">
        <f>S288*H288</f>
        <v>0</v>
      </c>
      <c r="U288" s="33"/>
      <c r="V288" s="33"/>
      <c r="W288" s="33"/>
      <c r="X288" s="33"/>
      <c r="Y288" s="33"/>
      <c r="Z288" s="33"/>
      <c r="AA288" s="33"/>
      <c r="AB288" s="33"/>
      <c r="AC288" s="33"/>
      <c r="AD288" s="33"/>
      <c r="AE288" s="33"/>
      <c r="AR288" s="164" t="s">
        <v>409</v>
      </c>
      <c r="AT288" s="164" t="s">
        <v>170</v>
      </c>
      <c r="AU288" s="164" t="s">
        <v>82</v>
      </c>
      <c r="AY288" s="18" t="s">
        <v>150</v>
      </c>
      <c r="BE288" s="165">
        <f>IF(N288="základní",J288,0)</f>
        <v>0</v>
      </c>
      <c r="BF288" s="165">
        <f>IF(N288="snížená",J288,0)</f>
        <v>0</v>
      </c>
      <c r="BG288" s="165">
        <f>IF(N288="zákl. přenesená",J288,0)</f>
        <v>0</v>
      </c>
      <c r="BH288" s="165">
        <f>IF(N288="sníž. přenesená",J288,0)</f>
        <v>0</v>
      </c>
      <c r="BI288" s="165">
        <f>IF(N288="nulová",J288,0)</f>
        <v>0</v>
      </c>
      <c r="BJ288" s="18" t="s">
        <v>80</v>
      </c>
      <c r="BK288" s="165">
        <f>ROUND(I288*H288,2)</f>
        <v>0</v>
      </c>
      <c r="BL288" s="18" t="s">
        <v>302</v>
      </c>
      <c r="BM288" s="164" t="s">
        <v>2571</v>
      </c>
    </row>
    <row r="289" spans="1:65" s="2" customFormat="1" ht="36" customHeight="1">
      <c r="A289" s="33"/>
      <c r="B289" s="152"/>
      <c r="C289" s="178" t="s">
        <v>857</v>
      </c>
      <c r="D289" s="178" t="s">
        <v>170</v>
      </c>
      <c r="E289" s="179" t="s">
        <v>2572</v>
      </c>
      <c r="F289" s="180" t="s">
        <v>2573</v>
      </c>
      <c r="G289" s="181" t="s">
        <v>1632</v>
      </c>
      <c r="H289" s="182">
        <v>1</v>
      </c>
      <c r="I289" s="183"/>
      <c r="J289" s="184">
        <f>ROUND(I289*H289,2)</f>
        <v>0</v>
      </c>
      <c r="K289" s="180" t="s">
        <v>3</v>
      </c>
      <c r="L289" s="185"/>
      <c r="M289" s="212" t="s">
        <v>3</v>
      </c>
      <c r="N289" s="213" t="s">
        <v>43</v>
      </c>
      <c r="O289" s="198"/>
      <c r="P289" s="199">
        <f>O289*H289</f>
        <v>0</v>
      </c>
      <c r="Q289" s="199">
        <v>0</v>
      </c>
      <c r="R289" s="199">
        <f>Q289*H289</f>
        <v>0</v>
      </c>
      <c r="S289" s="199">
        <v>0</v>
      </c>
      <c r="T289" s="200">
        <f>S289*H289</f>
        <v>0</v>
      </c>
      <c r="U289" s="33"/>
      <c r="V289" s="33"/>
      <c r="W289" s="33"/>
      <c r="X289" s="33"/>
      <c r="Y289" s="33"/>
      <c r="Z289" s="33"/>
      <c r="AA289" s="33"/>
      <c r="AB289" s="33"/>
      <c r="AC289" s="33"/>
      <c r="AD289" s="33"/>
      <c r="AE289" s="33"/>
      <c r="AR289" s="164" t="s">
        <v>409</v>
      </c>
      <c r="AT289" s="164" t="s">
        <v>170</v>
      </c>
      <c r="AU289" s="164" t="s">
        <v>82</v>
      </c>
      <c r="AY289" s="18" t="s">
        <v>150</v>
      </c>
      <c r="BE289" s="165">
        <f>IF(N289="základní",J289,0)</f>
        <v>0</v>
      </c>
      <c r="BF289" s="165">
        <f>IF(N289="snížená",J289,0)</f>
        <v>0</v>
      </c>
      <c r="BG289" s="165">
        <f>IF(N289="zákl. přenesená",J289,0)</f>
        <v>0</v>
      </c>
      <c r="BH289" s="165">
        <f>IF(N289="sníž. přenesená",J289,0)</f>
        <v>0</v>
      </c>
      <c r="BI289" s="165">
        <f>IF(N289="nulová",J289,0)</f>
        <v>0</v>
      </c>
      <c r="BJ289" s="18" t="s">
        <v>80</v>
      </c>
      <c r="BK289" s="165">
        <f>ROUND(I289*H289,2)</f>
        <v>0</v>
      </c>
      <c r="BL289" s="18" t="s">
        <v>302</v>
      </c>
      <c r="BM289" s="164" t="s">
        <v>2574</v>
      </c>
    </row>
    <row r="290" spans="1:65" s="2" customFormat="1" ht="6.95" customHeight="1">
      <c r="A290" s="33"/>
      <c r="B290" s="43"/>
      <c r="C290" s="44"/>
      <c r="D290" s="44"/>
      <c r="E290" s="44"/>
      <c r="F290" s="44"/>
      <c r="G290" s="44"/>
      <c r="H290" s="44"/>
      <c r="I290" s="112"/>
      <c r="J290" s="44"/>
      <c r="K290" s="44"/>
      <c r="L290" s="34"/>
      <c r="M290" s="33"/>
      <c r="O290" s="33"/>
      <c r="P290" s="33"/>
      <c r="Q290" s="33"/>
      <c r="R290" s="33"/>
      <c r="S290" s="33"/>
      <c r="T290" s="33"/>
      <c r="U290" s="33"/>
      <c r="V290" s="33"/>
      <c r="W290" s="33"/>
      <c r="X290" s="33"/>
      <c r="Y290" s="33"/>
      <c r="Z290" s="33"/>
      <c r="AA290" s="33"/>
      <c r="AB290" s="33"/>
      <c r="AC290" s="33"/>
      <c r="AD290" s="33"/>
      <c r="AE290" s="33"/>
    </row>
  </sheetData>
  <autoFilter ref="C89:K289" xr:uid="{00000000-0009-0000-0000-000004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94</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2575</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ROUND(J81,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ROUND((SUM(BE81:BE96)),  2)</f>
        <v>0</v>
      </c>
      <c r="G33" s="33"/>
      <c r="H33" s="33"/>
      <c r="I33" s="104">
        <v>0.21</v>
      </c>
      <c r="J33" s="103">
        <f>ROUND(((SUM(BE81:BE96))*I33),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ROUND((SUM(BF81:BF96)),  2)</f>
        <v>0</v>
      </c>
      <c r="G34" s="33"/>
      <c r="H34" s="33"/>
      <c r="I34" s="104">
        <v>0.15</v>
      </c>
      <c r="J34" s="103">
        <f>ROUND(((SUM(BF81:BF96))*I34),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ROUND((SUM(BG81:BG96)),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ROUND((SUM(BH81:BH96)),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ROUND((SUM(BI81:BI96)),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05 - ústřední vytápění</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J81</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120</v>
      </c>
      <c r="E60" s="120"/>
      <c r="F60" s="120"/>
      <c r="G60" s="120"/>
      <c r="H60" s="120"/>
      <c r="I60" s="121"/>
      <c r="J60" s="122">
        <f>J82</f>
        <v>0</v>
      </c>
      <c r="L60" s="118"/>
    </row>
    <row r="61" spans="1:47" s="10" customFormat="1" ht="19.899999999999999" customHeight="1">
      <c r="B61" s="123"/>
      <c r="D61" s="124" t="s">
        <v>2576</v>
      </c>
      <c r="E61" s="125"/>
      <c r="F61" s="125"/>
      <c r="G61" s="125"/>
      <c r="H61" s="125"/>
      <c r="I61" s="126"/>
      <c r="J61" s="127">
        <f>J83</f>
        <v>0</v>
      </c>
      <c r="L61" s="123"/>
    </row>
    <row r="62" spans="1:47" s="2" customFormat="1" ht="21.75" customHeight="1">
      <c r="A62" s="33"/>
      <c r="B62" s="34"/>
      <c r="C62" s="33"/>
      <c r="D62" s="33"/>
      <c r="E62" s="33"/>
      <c r="F62" s="33"/>
      <c r="G62" s="33"/>
      <c r="H62" s="33"/>
      <c r="I62" s="92"/>
      <c r="J62" s="33"/>
      <c r="K62" s="33"/>
      <c r="L62" s="93"/>
      <c r="S62" s="33"/>
      <c r="T62" s="33"/>
      <c r="U62" s="33"/>
      <c r="V62" s="33"/>
      <c r="W62" s="33"/>
      <c r="X62" s="33"/>
      <c r="Y62" s="33"/>
      <c r="Z62" s="33"/>
      <c r="AA62" s="33"/>
      <c r="AB62" s="33"/>
      <c r="AC62" s="33"/>
      <c r="AD62" s="33"/>
      <c r="AE62" s="33"/>
    </row>
    <row r="63" spans="1:47" s="2" customFormat="1" ht="6.95" customHeight="1">
      <c r="A63" s="33"/>
      <c r="B63" s="43"/>
      <c r="C63" s="44"/>
      <c r="D63" s="44"/>
      <c r="E63" s="44"/>
      <c r="F63" s="44"/>
      <c r="G63" s="44"/>
      <c r="H63" s="44"/>
      <c r="I63" s="112"/>
      <c r="J63" s="44"/>
      <c r="K63" s="44"/>
      <c r="L63" s="93"/>
      <c r="S63" s="33"/>
      <c r="T63" s="33"/>
      <c r="U63" s="33"/>
      <c r="V63" s="33"/>
      <c r="W63" s="33"/>
      <c r="X63" s="33"/>
      <c r="Y63" s="33"/>
      <c r="Z63" s="33"/>
      <c r="AA63" s="33"/>
      <c r="AB63" s="33"/>
      <c r="AC63" s="33"/>
      <c r="AD63" s="33"/>
      <c r="AE63" s="33"/>
    </row>
    <row r="67" spans="1:31" s="2" customFormat="1" ht="6.95" customHeight="1">
      <c r="A67" s="33"/>
      <c r="B67" s="45"/>
      <c r="C67" s="46"/>
      <c r="D67" s="46"/>
      <c r="E67" s="46"/>
      <c r="F67" s="46"/>
      <c r="G67" s="46"/>
      <c r="H67" s="46"/>
      <c r="I67" s="113"/>
      <c r="J67" s="46"/>
      <c r="K67" s="46"/>
      <c r="L67" s="93"/>
      <c r="S67" s="33"/>
      <c r="T67" s="33"/>
      <c r="U67" s="33"/>
      <c r="V67" s="33"/>
      <c r="W67" s="33"/>
      <c r="X67" s="33"/>
      <c r="Y67" s="33"/>
      <c r="Z67" s="33"/>
      <c r="AA67" s="33"/>
      <c r="AB67" s="33"/>
      <c r="AC67" s="33"/>
      <c r="AD67" s="33"/>
      <c r="AE67" s="33"/>
    </row>
    <row r="68" spans="1:31" s="2" customFormat="1" ht="24.95" customHeight="1">
      <c r="A68" s="33"/>
      <c r="B68" s="34"/>
      <c r="C68" s="22" t="s">
        <v>135</v>
      </c>
      <c r="D68" s="33"/>
      <c r="E68" s="33"/>
      <c r="F68" s="33"/>
      <c r="G68" s="33"/>
      <c r="H68" s="33"/>
      <c r="I68" s="92"/>
      <c r="J68" s="33"/>
      <c r="K68" s="33"/>
      <c r="L68" s="93"/>
      <c r="S68" s="33"/>
      <c r="T68" s="33"/>
      <c r="U68" s="33"/>
      <c r="V68" s="33"/>
      <c r="W68" s="33"/>
      <c r="X68" s="33"/>
      <c r="Y68" s="33"/>
      <c r="Z68" s="33"/>
      <c r="AA68" s="33"/>
      <c r="AB68" s="33"/>
      <c r="AC68" s="33"/>
      <c r="AD68" s="33"/>
      <c r="AE68" s="33"/>
    </row>
    <row r="69" spans="1:31" s="2" customFormat="1" ht="6.95" customHeight="1">
      <c r="A69" s="33"/>
      <c r="B69" s="34"/>
      <c r="C69" s="33"/>
      <c r="D69" s="33"/>
      <c r="E69" s="33"/>
      <c r="F69" s="33"/>
      <c r="G69" s="33"/>
      <c r="H69" s="33"/>
      <c r="I69" s="92"/>
      <c r="J69" s="33"/>
      <c r="K69" s="33"/>
      <c r="L69" s="93"/>
      <c r="S69" s="33"/>
      <c r="T69" s="33"/>
      <c r="U69" s="33"/>
      <c r="V69" s="33"/>
      <c r="W69" s="33"/>
      <c r="X69" s="33"/>
      <c r="Y69" s="33"/>
      <c r="Z69" s="33"/>
      <c r="AA69" s="33"/>
      <c r="AB69" s="33"/>
      <c r="AC69" s="33"/>
      <c r="AD69" s="33"/>
      <c r="AE69" s="33"/>
    </row>
    <row r="70" spans="1:31" s="2" customFormat="1" ht="12" customHeight="1">
      <c r="A70" s="33"/>
      <c r="B70" s="34"/>
      <c r="C70" s="28" t="s">
        <v>17</v>
      </c>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25.5" customHeight="1">
      <c r="A71" s="33"/>
      <c r="B71" s="34"/>
      <c r="C71" s="33"/>
      <c r="D71" s="33"/>
      <c r="E71" s="330" t="str">
        <f>E7</f>
        <v>Stavební úpravy 2.NP - 3.NP pavilonu A přestavba dětského oddělení na LDN - 3.část - 1.NP</v>
      </c>
      <c r="F71" s="331"/>
      <c r="G71" s="331"/>
      <c r="H71" s="331"/>
      <c r="I71" s="92"/>
      <c r="J71" s="33"/>
      <c r="K71" s="33"/>
      <c r="L71" s="93"/>
      <c r="S71" s="33"/>
      <c r="T71" s="33"/>
      <c r="U71" s="33"/>
      <c r="V71" s="33"/>
      <c r="W71" s="33"/>
      <c r="X71" s="33"/>
      <c r="Y71" s="33"/>
      <c r="Z71" s="33"/>
      <c r="AA71" s="33"/>
      <c r="AB71" s="33"/>
      <c r="AC71" s="33"/>
      <c r="AD71" s="33"/>
      <c r="AE71" s="33"/>
    </row>
    <row r="72" spans="1:31" s="2" customFormat="1" ht="12" customHeight="1">
      <c r="A72" s="33"/>
      <c r="B72" s="34"/>
      <c r="C72" s="28" t="s">
        <v>108</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16.5" customHeight="1">
      <c r="A73" s="33"/>
      <c r="B73" s="34"/>
      <c r="C73" s="33"/>
      <c r="D73" s="33"/>
      <c r="E73" s="311" t="str">
        <f>E9</f>
        <v>05 - ústřední vytápění</v>
      </c>
      <c r="F73" s="332"/>
      <c r="G73" s="332"/>
      <c r="H73" s="332"/>
      <c r="I73" s="92"/>
      <c r="J73" s="33"/>
      <c r="K73" s="33"/>
      <c r="L73" s="93"/>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2" customHeight="1">
      <c r="A75" s="33"/>
      <c r="B75" s="34"/>
      <c r="C75" s="28" t="s">
        <v>22</v>
      </c>
      <c r="D75" s="33"/>
      <c r="E75" s="33"/>
      <c r="F75" s="26" t="str">
        <f>F12</f>
        <v>Jindřichův Hradec</v>
      </c>
      <c r="G75" s="33"/>
      <c r="H75" s="33"/>
      <c r="I75" s="94" t="s">
        <v>24</v>
      </c>
      <c r="J75" s="51" t="str">
        <f>IF(J12="","",J12)</f>
        <v>3. 8. 2019</v>
      </c>
      <c r="K75" s="33"/>
      <c r="L75" s="93"/>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27.95" customHeight="1">
      <c r="A77" s="33"/>
      <c r="B77" s="34"/>
      <c r="C77" s="28" t="s">
        <v>26</v>
      </c>
      <c r="D77" s="33"/>
      <c r="E77" s="33"/>
      <c r="F77" s="26" t="str">
        <f>E15</f>
        <v xml:space="preserve"> </v>
      </c>
      <c r="G77" s="33"/>
      <c r="H77" s="33"/>
      <c r="I77" s="94" t="s">
        <v>32</v>
      </c>
      <c r="J77" s="31" t="str">
        <f>E21</f>
        <v>ATELIER G+G s.r.o.</v>
      </c>
      <c r="K77" s="33"/>
      <c r="L77" s="93"/>
      <c r="S77" s="33"/>
      <c r="T77" s="33"/>
      <c r="U77" s="33"/>
      <c r="V77" s="33"/>
      <c r="W77" s="33"/>
      <c r="X77" s="33"/>
      <c r="Y77" s="33"/>
      <c r="Z77" s="33"/>
      <c r="AA77" s="33"/>
      <c r="AB77" s="33"/>
      <c r="AC77" s="33"/>
      <c r="AD77" s="33"/>
      <c r="AE77" s="33"/>
    </row>
    <row r="78" spans="1:31" s="2" customFormat="1" ht="15.2" customHeight="1">
      <c r="A78" s="33"/>
      <c r="B78" s="34"/>
      <c r="C78" s="28" t="s">
        <v>30</v>
      </c>
      <c r="D78" s="33"/>
      <c r="E78" s="33"/>
      <c r="F78" s="26" t="str">
        <f>IF(E18="","",E18)</f>
        <v>Vyplň údaj</v>
      </c>
      <c r="G78" s="33"/>
      <c r="H78" s="33"/>
      <c r="I78" s="94" t="s">
        <v>35</v>
      </c>
      <c r="J78" s="31" t="str">
        <f>E24</f>
        <v xml:space="preserve"> </v>
      </c>
      <c r="K78" s="33"/>
      <c r="L78" s="93"/>
      <c r="S78" s="33"/>
      <c r="T78" s="33"/>
      <c r="U78" s="33"/>
      <c r="V78" s="33"/>
      <c r="W78" s="33"/>
      <c r="X78" s="33"/>
      <c r="Y78" s="33"/>
      <c r="Z78" s="33"/>
      <c r="AA78" s="33"/>
      <c r="AB78" s="33"/>
      <c r="AC78" s="33"/>
      <c r="AD78" s="33"/>
      <c r="AE78" s="33"/>
    </row>
    <row r="79" spans="1:31" s="2" customFormat="1" ht="10.35" customHeight="1">
      <c r="A79" s="33"/>
      <c r="B79" s="34"/>
      <c r="C79" s="33"/>
      <c r="D79" s="33"/>
      <c r="E79" s="33"/>
      <c r="F79" s="33"/>
      <c r="G79" s="33"/>
      <c r="H79" s="33"/>
      <c r="I79" s="92"/>
      <c r="J79" s="33"/>
      <c r="K79" s="33"/>
      <c r="L79" s="93"/>
      <c r="S79" s="33"/>
      <c r="T79" s="33"/>
      <c r="U79" s="33"/>
      <c r="V79" s="33"/>
      <c r="W79" s="33"/>
      <c r="X79" s="33"/>
      <c r="Y79" s="33"/>
      <c r="Z79" s="33"/>
      <c r="AA79" s="33"/>
      <c r="AB79" s="33"/>
      <c r="AC79" s="33"/>
      <c r="AD79" s="33"/>
      <c r="AE79" s="33"/>
    </row>
    <row r="80" spans="1:31" s="11" customFormat="1" ht="29.25" customHeight="1">
      <c r="A80" s="128"/>
      <c r="B80" s="129"/>
      <c r="C80" s="130" t="s">
        <v>136</v>
      </c>
      <c r="D80" s="131" t="s">
        <v>57</v>
      </c>
      <c r="E80" s="131" t="s">
        <v>53</v>
      </c>
      <c r="F80" s="131" t="s">
        <v>54</v>
      </c>
      <c r="G80" s="131" t="s">
        <v>137</v>
      </c>
      <c r="H80" s="131" t="s">
        <v>138</v>
      </c>
      <c r="I80" s="132" t="s">
        <v>139</v>
      </c>
      <c r="J80" s="131" t="s">
        <v>112</v>
      </c>
      <c r="K80" s="133" t="s">
        <v>140</v>
      </c>
      <c r="L80" s="134"/>
      <c r="M80" s="58" t="s">
        <v>3</v>
      </c>
      <c r="N80" s="59" t="s">
        <v>42</v>
      </c>
      <c r="O80" s="59" t="s">
        <v>141</v>
      </c>
      <c r="P80" s="59" t="s">
        <v>142</v>
      </c>
      <c r="Q80" s="59" t="s">
        <v>143</v>
      </c>
      <c r="R80" s="59" t="s">
        <v>144</v>
      </c>
      <c r="S80" s="59" t="s">
        <v>145</v>
      </c>
      <c r="T80" s="60" t="s">
        <v>146</v>
      </c>
      <c r="U80" s="128"/>
      <c r="V80" s="128"/>
      <c r="W80" s="128"/>
      <c r="X80" s="128"/>
      <c r="Y80" s="128"/>
      <c r="Z80" s="128"/>
      <c r="AA80" s="128"/>
      <c r="AB80" s="128"/>
      <c r="AC80" s="128"/>
      <c r="AD80" s="128"/>
      <c r="AE80" s="128"/>
    </row>
    <row r="81" spans="1:65" s="2" customFormat="1" ht="22.9" customHeight="1">
      <c r="A81" s="33"/>
      <c r="B81" s="34"/>
      <c r="C81" s="65" t="s">
        <v>147</v>
      </c>
      <c r="D81" s="33"/>
      <c r="E81" s="33"/>
      <c r="F81" s="33"/>
      <c r="G81" s="33"/>
      <c r="H81" s="33"/>
      <c r="I81" s="92"/>
      <c r="J81" s="135">
        <f>BK81</f>
        <v>0</v>
      </c>
      <c r="K81" s="33"/>
      <c r="L81" s="34"/>
      <c r="M81" s="61"/>
      <c r="N81" s="52"/>
      <c r="O81" s="62"/>
      <c r="P81" s="136">
        <f>P82</f>
        <v>0</v>
      </c>
      <c r="Q81" s="62"/>
      <c r="R81" s="136">
        <f>R82</f>
        <v>0</v>
      </c>
      <c r="S81" s="62"/>
      <c r="T81" s="137">
        <f>T82</f>
        <v>0</v>
      </c>
      <c r="U81" s="33"/>
      <c r="V81" s="33"/>
      <c r="W81" s="33"/>
      <c r="X81" s="33"/>
      <c r="Y81" s="33"/>
      <c r="Z81" s="33"/>
      <c r="AA81" s="33"/>
      <c r="AB81" s="33"/>
      <c r="AC81" s="33"/>
      <c r="AD81" s="33"/>
      <c r="AE81" s="33"/>
      <c r="AT81" s="18" t="s">
        <v>71</v>
      </c>
      <c r="AU81" s="18" t="s">
        <v>113</v>
      </c>
      <c r="BK81" s="138">
        <f>BK82</f>
        <v>0</v>
      </c>
    </row>
    <row r="82" spans="1:65" s="12" customFormat="1" ht="25.9" customHeight="1">
      <c r="B82" s="139"/>
      <c r="D82" s="140" t="s">
        <v>71</v>
      </c>
      <c r="E82" s="141" t="s">
        <v>554</v>
      </c>
      <c r="F82" s="141" t="s">
        <v>555</v>
      </c>
      <c r="I82" s="142"/>
      <c r="J82" s="143">
        <f>BK82</f>
        <v>0</v>
      </c>
      <c r="L82" s="139"/>
      <c r="M82" s="144"/>
      <c r="N82" s="145"/>
      <c r="O82" s="145"/>
      <c r="P82" s="146">
        <f>P83</f>
        <v>0</v>
      </c>
      <c r="Q82" s="145"/>
      <c r="R82" s="146">
        <f>R83</f>
        <v>0</v>
      </c>
      <c r="S82" s="145"/>
      <c r="T82" s="147">
        <f>T83</f>
        <v>0</v>
      </c>
      <c r="AR82" s="140" t="s">
        <v>82</v>
      </c>
      <c r="AT82" s="148" t="s">
        <v>71</v>
      </c>
      <c r="AU82" s="148" t="s">
        <v>72</v>
      </c>
      <c r="AY82" s="140" t="s">
        <v>150</v>
      </c>
      <c r="BK82" s="149">
        <f>BK83</f>
        <v>0</v>
      </c>
    </row>
    <row r="83" spans="1:65" s="12" customFormat="1" ht="22.9" customHeight="1">
      <c r="B83" s="139"/>
      <c r="D83" s="140" t="s">
        <v>71</v>
      </c>
      <c r="E83" s="150" t="s">
        <v>2577</v>
      </c>
      <c r="F83" s="150" t="s">
        <v>2578</v>
      </c>
      <c r="I83" s="142"/>
      <c r="J83" s="151">
        <f>BK83</f>
        <v>0</v>
      </c>
      <c r="L83" s="139"/>
      <c r="M83" s="144"/>
      <c r="N83" s="145"/>
      <c r="O83" s="145"/>
      <c r="P83" s="146">
        <f>SUM(P84:P96)</f>
        <v>0</v>
      </c>
      <c r="Q83" s="145"/>
      <c r="R83" s="146">
        <f>SUM(R84:R96)</f>
        <v>0</v>
      </c>
      <c r="S83" s="145"/>
      <c r="T83" s="147">
        <f>SUM(T84:T96)</f>
        <v>0</v>
      </c>
      <c r="AR83" s="140" t="s">
        <v>82</v>
      </c>
      <c r="AT83" s="148" t="s">
        <v>71</v>
      </c>
      <c r="AU83" s="148" t="s">
        <v>80</v>
      </c>
      <c r="AY83" s="140" t="s">
        <v>150</v>
      </c>
      <c r="BK83" s="149">
        <f>SUM(BK84:BK96)</f>
        <v>0</v>
      </c>
    </row>
    <row r="84" spans="1:65" s="2" customFormat="1" ht="16.5" customHeight="1">
      <c r="A84" s="33"/>
      <c r="B84" s="152"/>
      <c r="C84" s="153" t="s">
        <v>80</v>
      </c>
      <c r="D84" s="153" t="s">
        <v>153</v>
      </c>
      <c r="E84" s="154" t="s">
        <v>2579</v>
      </c>
      <c r="F84" s="155" t="s">
        <v>2580</v>
      </c>
      <c r="G84" s="156" t="s">
        <v>1212</v>
      </c>
      <c r="H84" s="157">
        <v>1</v>
      </c>
      <c r="I84" s="158"/>
      <c r="J84" s="159">
        <f t="shared" ref="J84:J96" si="0">ROUND(I84*H84,2)</f>
        <v>0</v>
      </c>
      <c r="K84" s="155" t="s">
        <v>3</v>
      </c>
      <c r="L84" s="34"/>
      <c r="M84" s="160" t="s">
        <v>3</v>
      </c>
      <c r="N84" s="161" t="s">
        <v>43</v>
      </c>
      <c r="O84" s="54"/>
      <c r="P84" s="162">
        <f t="shared" ref="P84:P96" si="1">O84*H84</f>
        <v>0</v>
      </c>
      <c r="Q84" s="162">
        <v>0</v>
      </c>
      <c r="R84" s="162">
        <f t="shared" ref="R84:R96" si="2">Q84*H84</f>
        <v>0</v>
      </c>
      <c r="S84" s="162">
        <v>0</v>
      </c>
      <c r="T84" s="163">
        <f t="shared" ref="T84:T96" si="3">S84*H84</f>
        <v>0</v>
      </c>
      <c r="U84" s="33"/>
      <c r="V84" s="33"/>
      <c r="W84" s="33"/>
      <c r="X84" s="33"/>
      <c r="Y84" s="33"/>
      <c r="Z84" s="33"/>
      <c r="AA84" s="33"/>
      <c r="AB84" s="33"/>
      <c r="AC84" s="33"/>
      <c r="AD84" s="33"/>
      <c r="AE84" s="33"/>
      <c r="AR84" s="164" t="s">
        <v>302</v>
      </c>
      <c r="AT84" s="164" t="s">
        <v>153</v>
      </c>
      <c r="AU84" s="164" t="s">
        <v>82</v>
      </c>
      <c r="AY84" s="18" t="s">
        <v>150</v>
      </c>
      <c r="BE84" s="165">
        <f t="shared" ref="BE84:BE96" si="4">IF(N84="základní",J84,0)</f>
        <v>0</v>
      </c>
      <c r="BF84" s="165">
        <f t="shared" ref="BF84:BF96" si="5">IF(N84="snížená",J84,0)</f>
        <v>0</v>
      </c>
      <c r="BG84" s="165">
        <f t="shared" ref="BG84:BG96" si="6">IF(N84="zákl. přenesená",J84,0)</f>
        <v>0</v>
      </c>
      <c r="BH84" s="165">
        <f t="shared" ref="BH84:BH96" si="7">IF(N84="sníž. přenesená",J84,0)</f>
        <v>0</v>
      </c>
      <c r="BI84" s="165">
        <f t="shared" ref="BI84:BI96" si="8">IF(N84="nulová",J84,0)</f>
        <v>0</v>
      </c>
      <c r="BJ84" s="18" t="s">
        <v>80</v>
      </c>
      <c r="BK84" s="165">
        <f t="shared" ref="BK84:BK96" si="9">ROUND(I84*H84,2)</f>
        <v>0</v>
      </c>
      <c r="BL84" s="18" t="s">
        <v>302</v>
      </c>
      <c r="BM84" s="164" t="s">
        <v>82</v>
      </c>
    </row>
    <row r="85" spans="1:65" s="2" customFormat="1" ht="16.5" customHeight="1">
      <c r="A85" s="33"/>
      <c r="B85" s="152"/>
      <c r="C85" s="153" t="s">
        <v>82</v>
      </c>
      <c r="D85" s="153" t="s">
        <v>153</v>
      </c>
      <c r="E85" s="154" t="s">
        <v>2581</v>
      </c>
      <c r="F85" s="155" t="s">
        <v>2582</v>
      </c>
      <c r="G85" s="156" t="s">
        <v>1106</v>
      </c>
      <c r="H85" s="157">
        <v>64</v>
      </c>
      <c r="I85" s="158"/>
      <c r="J85" s="159">
        <f t="shared" si="0"/>
        <v>0</v>
      </c>
      <c r="K85" s="155" t="s">
        <v>3</v>
      </c>
      <c r="L85" s="34"/>
      <c r="M85" s="160" t="s">
        <v>3</v>
      </c>
      <c r="N85" s="161" t="s">
        <v>43</v>
      </c>
      <c r="O85" s="54"/>
      <c r="P85" s="162">
        <f t="shared" si="1"/>
        <v>0</v>
      </c>
      <c r="Q85" s="162">
        <v>0</v>
      </c>
      <c r="R85" s="162">
        <f t="shared" si="2"/>
        <v>0</v>
      </c>
      <c r="S85" s="162">
        <v>0</v>
      </c>
      <c r="T85" s="163">
        <f t="shared" si="3"/>
        <v>0</v>
      </c>
      <c r="U85" s="33"/>
      <c r="V85" s="33"/>
      <c r="W85" s="33"/>
      <c r="X85" s="33"/>
      <c r="Y85" s="33"/>
      <c r="Z85" s="33"/>
      <c r="AA85" s="33"/>
      <c r="AB85" s="33"/>
      <c r="AC85" s="33"/>
      <c r="AD85" s="33"/>
      <c r="AE85" s="33"/>
      <c r="AR85" s="164" t="s">
        <v>302</v>
      </c>
      <c r="AT85" s="164" t="s">
        <v>153</v>
      </c>
      <c r="AU85" s="164" t="s">
        <v>82</v>
      </c>
      <c r="AY85" s="18" t="s">
        <v>150</v>
      </c>
      <c r="BE85" s="165">
        <f t="shared" si="4"/>
        <v>0</v>
      </c>
      <c r="BF85" s="165">
        <f t="shared" si="5"/>
        <v>0</v>
      </c>
      <c r="BG85" s="165">
        <f t="shared" si="6"/>
        <v>0</v>
      </c>
      <c r="BH85" s="165">
        <f t="shared" si="7"/>
        <v>0</v>
      </c>
      <c r="BI85" s="165">
        <f t="shared" si="8"/>
        <v>0</v>
      </c>
      <c r="BJ85" s="18" t="s">
        <v>80</v>
      </c>
      <c r="BK85" s="165">
        <f t="shared" si="9"/>
        <v>0</v>
      </c>
      <c r="BL85" s="18" t="s">
        <v>302</v>
      </c>
      <c r="BM85" s="164" t="s">
        <v>158</v>
      </c>
    </row>
    <row r="86" spans="1:65" s="2" customFormat="1" ht="16.5" customHeight="1">
      <c r="A86" s="33"/>
      <c r="B86" s="152"/>
      <c r="C86" s="153" t="s">
        <v>151</v>
      </c>
      <c r="D86" s="153" t="s">
        <v>153</v>
      </c>
      <c r="E86" s="154" t="s">
        <v>2583</v>
      </c>
      <c r="F86" s="155" t="s">
        <v>2584</v>
      </c>
      <c r="G86" s="156" t="s">
        <v>1384</v>
      </c>
      <c r="H86" s="157">
        <v>1</v>
      </c>
      <c r="I86" s="158"/>
      <c r="J86" s="159">
        <f t="shared" si="0"/>
        <v>0</v>
      </c>
      <c r="K86" s="155" t="s">
        <v>3</v>
      </c>
      <c r="L86" s="34"/>
      <c r="M86" s="160" t="s">
        <v>3</v>
      </c>
      <c r="N86" s="161" t="s">
        <v>43</v>
      </c>
      <c r="O86" s="54"/>
      <c r="P86" s="162">
        <f t="shared" si="1"/>
        <v>0</v>
      </c>
      <c r="Q86" s="162">
        <v>0</v>
      </c>
      <c r="R86" s="162">
        <f t="shared" si="2"/>
        <v>0</v>
      </c>
      <c r="S86" s="162">
        <v>0</v>
      </c>
      <c r="T86" s="163">
        <f t="shared" si="3"/>
        <v>0</v>
      </c>
      <c r="U86" s="33"/>
      <c r="V86" s="33"/>
      <c r="W86" s="33"/>
      <c r="X86" s="33"/>
      <c r="Y86" s="33"/>
      <c r="Z86" s="33"/>
      <c r="AA86" s="33"/>
      <c r="AB86" s="33"/>
      <c r="AC86" s="33"/>
      <c r="AD86" s="33"/>
      <c r="AE86" s="33"/>
      <c r="AR86" s="164" t="s">
        <v>302</v>
      </c>
      <c r="AT86" s="164" t="s">
        <v>153</v>
      </c>
      <c r="AU86" s="164" t="s">
        <v>82</v>
      </c>
      <c r="AY86" s="18" t="s">
        <v>150</v>
      </c>
      <c r="BE86" s="165">
        <f t="shared" si="4"/>
        <v>0</v>
      </c>
      <c r="BF86" s="165">
        <f t="shared" si="5"/>
        <v>0</v>
      </c>
      <c r="BG86" s="165">
        <f t="shared" si="6"/>
        <v>0</v>
      </c>
      <c r="BH86" s="165">
        <f t="shared" si="7"/>
        <v>0</v>
      </c>
      <c r="BI86" s="165">
        <f t="shared" si="8"/>
        <v>0</v>
      </c>
      <c r="BJ86" s="18" t="s">
        <v>80</v>
      </c>
      <c r="BK86" s="165">
        <f t="shared" si="9"/>
        <v>0</v>
      </c>
      <c r="BL86" s="18" t="s">
        <v>302</v>
      </c>
      <c r="BM86" s="164" t="s">
        <v>187</v>
      </c>
    </row>
    <row r="87" spans="1:65" s="2" customFormat="1" ht="16.5" customHeight="1">
      <c r="A87" s="33"/>
      <c r="B87" s="152"/>
      <c r="C87" s="153" t="s">
        <v>158</v>
      </c>
      <c r="D87" s="153" t="s">
        <v>153</v>
      </c>
      <c r="E87" s="154" t="s">
        <v>2585</v>
      </c>
      <c r="F87" s="155" t="s">
        <v>2586</v>
      </c>
      <c r="G87" s="156" t="s">
        <v>433</v>
      </c>
      <c r="H87" s="157">
        <v>30</v>
      </c>
      <c r="I87" s="158"/>
      <c r="J87" s="159">
        <f t="shared" si="0"/>
        <v>0</v>
      </c>
      <c r="K87" s="155" t="s">
        <v>3</v>
      </c>
      <c r="L87" s="34"/>
      <c r="M87" s="160" t="s">
        <v>3</v>
      </c>
      <c r="N87" s="161" t="s">
        <v>43</v>
      </c>
      <c r="O87" s="54"/>
      <c r="P87" s="162">
        <f t="shared" si="1"/>
        <v>0</v>
      </c>
      <c r="Q87" s="162">
        <v>0</v>
      </c>
      <c r="R87" s="162">
        <f t="shared" si="2"/>
        <v>0</v>
      </c>
      <c r="S87" s="162">
        <v>0</v>
      </c>
      <c r="T87" s="163">
        <f t="shared" si="3"/>
        <v>0</v>
      </c>
      <c r="U87" s="33"/>
      <c r="V87" s="33"/>
      <c r="W87" s="33"/>
      <c r="X87" s="33"/>
      <c r="Y87" s="33"/>
      <c r="Z87" s="33"/>
      <c r="AA87" s="33"/>
      <c r="AB87" s="33"/>
      <c r="AC87" s="33"/>
      <c r="AD87" s="33"/>
      <c r="AE87" s="33"/>
      <c r="AR87" s="164" t="s">
        <v>302</v>
      </c>
      <c r="AT87" s="164" t="s">
        <v>153</v>
      </c>
      <c r="AU87" s="164" t="s">
        <v>82</v>
      </c>
      <c r="AY87" s="18" t="s">
        <v>150</v>
      </c>
      <c r="BE87" s="165">
        <f t="shared" si="4"/>
        <v>0</v>
      </c>
      <c r="BF87" s="165">
        <f t="shared" si="5"/>
        <v>0</v>
      </c>
      <c r="BG87" s="165">
        <f t="shared" si="6"/>
        <v>0</v>
      </c>
      <c r="BH87" s="165">
        <f t="shared" si="7"/>
        <v>0</v>
      </c>
      <c r="BI87" s="165">
        <f t="shared" si="8"/>
        <v>0</v>
      </c>
      <c r="BJ87" s="18" t="s">
        <v>80</v>
      </c>
      <c r="BK87" s="165">
        <f t="shared" si="9"/>
        <v>0</v>
      </c>
      <c r="BL87" s="18" t="s">
        <v>302</v>
      </c>
      <c r="BM87" s="164" t="s">
        <v>173</v>
      </c>
    </row>
    <row r="88" spans="1:65" s="2" customFormat="1" ht="16.5" customHeight="1">
      <c r="A88" s="33"/>
      <c r="B88" s="152"/>
      <c r="C88" s="153" t="s">
        <v>182</v>
      </c>
      <c r="D88" s="153" t="s">
        <v>153</v>
      </c>
      <c r="E88" s="154" t="s">
        <v>2587</v>
      </c>
      <c r="F88" s="155" t="s">
        <v>2588</v>
      </c>
      <c r="G88" s="156" t="s">
        <v>433</v>
      </c>
      <c r="H88" s="157">
        <v>30</v>
      </c>
      <c r="I88" s="158"/>
      <c r="J88" s="159">
        <f t="shared" si="0"/>
        <v>0</v>
      </c>
      <c r="K88" s="155" t="s">
        <v>3</v>
      </c>
      <c r="L88" s="34"/>
      <c r="M88" s="160" t="s">
        <v>3</v>
      </c>
      <c r="N88" s="161" t="s">
        <v>43</v>
      </c>
      <c r="O88" s="54"/>
      <c r="P88" s="162">
        <f t="shared" si="1"/>
        <v>0</v>
      </c>
      <c r="Q88" s="162">
        <v>0</v>
      </c>
      <c r="R88" s="162">
        <f t="shared" si="2"/>
        <v>0</v>
      </c>
      <c r="S88" s="162">
        <v>0</v>
      </c>
      <c r="T88" s="163">
        <f t="shared" si="3"/>
        <v>0</v>
      </c>
      <c r="U88" s="33"/>
      <c r="V88" s="33"/>
      <c r="W88" s="33"/>
      <c r="X88" s="33"/>
      <c r="Y88" s="33"/>
      <c r="Z88" s="33"/>
      <c r="AA88" s="33"/>
      <c r="AB88" s="33"/>
      <c r="AC88" s="33"/>
      <c r="AD88" s="33"/>
      <c r="AE88" s="33"/>
      <c r="AR88" s="164" t="s">
        <v>302</v>
      </c>
      <c r="AT88" s="164" t="s">
        <v>153</v>
      </c>
      <c r="AU88" s="164" t="s">
        <v>82</v>
      </c>
      <c r="AY88" s="18" t="s">
        <v>150</v>
      </c>
      <c r="BE88" s="165">
        <f t="shared" si="4"/>
        <v>0</v>
      </c>
      <c r="BF88" s="165">
        <f t="shared" si="5"/>
        <v>0</v>
      </c>
      <c r="BG88" s="165">
        <f t="shared" si="6"/>
        <v>0</v>
      </c>
      <c r="BH88" s="165">
        <f t="shared" si="7"/>
        <v>0</v>
      </c>
      <c r="BI88" s="165">
        <f t="shared" si="8"/>
        <v>0</v>
      </c>
      <c r="BJ88" s="18" t="s">
        <v>80</v>
      </c>
      <c r="BK88" s="165">
        <f t="shared" si="9"/>
        <v>0</v>
      </c>
      <c r="BL88" s="18" t="s">
        <v>302</v>
      </c>
      <c r="BM88" s="164" t="s">
        <v>208</v>
      </c>
    </row>
    <row r="89" spans="1:65" s="2" customFormat="1" ht="16.5" customHeight="1">
      <c r="A89" s="33"/>
      <c r="B89" s="152"/>
      <c r="C89" s="153" t="s">
        <v>187</v>
      </c>
      <c r="D89" s="153" t="s">
        <v>153</v>
      </c>
      <c r="E89" s="154" t="s">
        <v>2589</v>
      </c>
      <c r="F89" s="155" t="s">
        <v>2590</v>
      </c>
      <c r="G89" s="156" t="s">
        <v>433</v>
      </c>
      <c r="H89" s="157">
        <v>30</v>
      </c>
      <c r="I89" s="158"/>
      <c r="J89" s="159">
        <f t="shared" si="0"/>
        <v>0</v>
      </c>
      <c r="K89" s="155" t="s">
        <v>3</v>
      </c>
      <c r="L89" s="34"/>
      <c r="M89" s="160" t="s">
        <v>3</v>
      </c>
      <c r="N89" s="161" t="s">
        <v>43</v>
      </c>
      <c r="O89" s="54"/>
      <c r="P89" s="162">
        <f t="shared" si="1"/>
        <v>0</v>
      </c>
      <c r="Q89" s="162">
        <v>0</v>
      </c>
      <c r="R89" s="162">
        <f t="shared" si="2"/>
        <v>0</v>
      </c>
      <c r="S89" s="162">
        <v>0</v>
      </c>
      <c r="T89" s="163">
        <f t="shared" si="3"/>
        <v>0</v>
      </c>
      <c r="U89" s="33"/>
      <c r="V89" s="33"/>
      <c r="W89" s="33"/>
      <c r="X89" s="33"/>
      <c r="Y89" s="33"/>
      <c r="Z89" s="33"/>
      <c r="AA89" s="33"/>
      <c r="AB89" s="33"/>
      <c r="AC89" s="33"/>
      <c r="AD89" s="33"/>
      <c r="AE89" s="33"/>
      <c r="AR89" s="164" t="s">
        <v>302</v>
      </c>
      <c r="AT89" s="164" t="s">
        <v>153</v>
      </c>
      <c r="AU89" s="164" t="s">
        <v>82</v>
      </c>
      <c r="AY89" s="18" t="s">
        <v>150</v>
      </c>
      <c r="BE89" s="165">
        <f t="shared" si="4"/>
        <v>0</v>
      </c>
      <c r="BF89" s="165">
        <f t="shared" si="5"/>
        <v>0</v>
      </c>
      <c r="BG89" s="165">
        <f t="shared" si="6"/>
        <v>0</v>
      </c>
      <c r="BH89" s="165">
        <f t="shared" si="7"/>
        <v>0</v>
      </c>
      <c r="BI89" s="165">
        <f t="shared" si="8"/>
        <v>0</v>
      </c>
      <c r="BJ89" s="18" t="s">
        <v>80</v>
      </c>
      <c r="BK89" s="165">
        <f t="shared" si="9"/>
        <v>0</v>
      </c>
      <c r="BL89" s="18" t="s">
        <v>302</v>
      </c>
      <c r="BM89" s="164" t="s">
        <v>220</v>
      </c>
    </row>
    <row r="90" spans="1:65" s="2" customFormat="1" ht="16.5" customHeight="1">
      <c r="A90" s="33"/>
      <c r="B90" s="152"/>
      <c r="C90" s="153" t="s">
        <v>192</v>
      </c>
      <c r="D90" s="153" t="s">
        <v>153</v>
      </c>
      <c r="E90" s="154" t="s">
        <v>2591</v>
      </c>
      <c r="F90" s="155" t="s">
        <v>2592</v>
      </c>
      <c r="G90" s="156" t="s">
        <v>433</v>
      </c>
      <c r="H90" s="157">
        <v>31</v>
      </c>
      <c r="I90" s="158"/>
      <c r="J90" s="159">
        <f t="shared" si="0"/>
        <v>0</v>
      </c>
      <c r="K90" s="155" t="s">
        <v>3</v>
      </c>
      <c r="L90" s="34"/>
      <c r="M90" s="160" t="s">
        <v>3</v>
      </c>
      <c r="N90" s="161" t="s">
        <v>43</v>
      </c>
      <c r="O90" s="54"/>
      <c r="P90" s="162">
        <f t="shared" si="1"/>
        <v>0</v>
      </c>
      <c r="Q90" s="162">
        <v>0</v>
      </c>
      <c r="R90" s="162">
        <f t="shared" si="2"/>
        <v>0</v>
      </c>
      <c r="S90" s="162">
        <v>0</v>
      </c>
      <c r="T90" s="163">
        <f t="shared" si="3"/>
        <v>0</v>
      </c>
      <c r="U90" s="33"/>
      <c r="V90" s="33"/>
      <c r="W90" s="33"/>
      <c r="X90" s="33"/>
      <c r="Y90" s="33"/>
      <c r="Z90" s="33"/>
      <c r="AA90" s="33"/>
      <c r="AB90" s="33"/>
      <c r="AC90" s="33"/>
      <c r="AD90" s="33"/>
      <c r="AE90" s="33"/>
      <c r="AR90" s="164" t="s">
        <v>302</v>
      </c>
      <c r="AT90" s="164" t="s">
        <v>153</v>
      </c>
      <c r="AU90" s="164" t="s">
        <v>82</v>
      </c>
      <c r="AY90" s="18" t="s">
        <v>150</v>
      </c>
      <c r="BE90" s="165">
        <f t="shared" si="4"/>
        <v>0</v>
      </c>
      <c r="BF90" s="165">
        <f t="shared" si="5"/>
        <v>0</v>
      </c>
      <c r="BG90" s="165">
        <f t="shared" si="6"/>
        <v>0</v>
      </c>
      <c r="BH90" s="165">
        <f t="shared" si="7"/>
        <v>0</v>
      </c>
      <c r="BI90" s="165">
        <f t="shared" si="8"/>
        <v>0</v>
      </c>
      <c r="BJ90" s="18" t="s">
        <v>80</v>
      </c>
      <c r="BK90" s="165">
        <f t="shared" si="9"/>
        <v>0</v>
      </c>
      <c r="BL90" s="18" t="s">
        <v>302</v>
      </c>
      <c r="BM90" s="164" t="s">
        <v>279</v>
      </c>
    </row>
    <row r="91" spans="1:65" s="2" customFormat="1" ht="16.5" customHeight="1">
      <c r="A91" s="33"/>
      <c r="B91" s="152"/>
      <c r="C91" s="153" t="s">
        <v>173</v>
      </c>
      <c r="D91" s="153" t="s">
        <v>153</v>
      </c>
      <c r="E91" s="154" t="s">
        <v>2593</v>
      </c>
      <c r="F91" s="155" t="s">
        <v>2594</v>
      </c>
      <c r="G91" s="156" t="s">
        <v>433</v>
      </c>
      <c r="H91" s="157">
        <v>12</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302</v>
      </c>
      <c r="AT91" s="164" t="s">
        <v>153</v>
      </c>
      <c r="AU91" s="164" t="s">
        <v>82</v>
      </c>
      <c r="AY91" s="18" t="s">
        <v>150</v>
      </c>
      <c r="BE91" s="165">
        <f t="shared" si="4"/>
        <v>0</v>
      </c>
      <c r="BF91" s="165">
        <f t="shared" si="5"/>
        <v>0</v>
      </c>
      <c r="BG91" s="165">
        <f t="shared" si="6"/>
        <v>0</v>
      </c>
      <c r="BH91" s="165">
        <f t="shared" si="7"/>
        <v>0</v>
      </c>
      <c r="BI91" s="165">
        <f t="shared" si="8"/>
        <v>0</v>
      </c>
      <c r="BJ91" s="18" t="s">
        <v>80</v>
      </c>
      <c r="BK91" s="165">
        <f t="shared" si="9"/>
        <v>0</v>
      </c>
      <c r="BL91" s="18" t="s">
        <v>302</v>
      </c>
      <c r="BM91" s="164" t="s">
        <v>302</v>
      </c>
    </row>
    <row r="92" spans="1:65" s="2" customFormat="1" ht="16.5" customHeight="1">
      <c r="A92" s="33"/>
      <c r="B92" s="152"/>
      <c r="C92" s="153" t="s">
        <v>203</v>
      </c>
      <c r="D92" s="153" t="s">
        <v>153</v>
      </c>
      <c r="E92" s="154" t="s">
        <v>2595</v>
      </c>
      <c r="F92" s="155" t="s">
        <v>2596</v>
      </c>
      <c r="G92" s="156" t="s">
        <v>216</v>
      </c>
      <c r="H92" s="157">
        <v>16</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302</v>
      </c>
      <c r="AT92" s="164" t="s">
        <v>153</v>
      </c>
      <c r="AU92" s="164" t="s">
        <v>82</v>
      </c>
      <c r="AY92" s="18" t="s">
        <v>150</v>
      </c>
      <c r="BE92" s="165">
        <f t="shared" si="4"/>
        <v>0</v>
      </c>
      <c r="BF92" s="165">
        <f t="shared" si="5"/>
        <v>0</v>
      </c>
      <c r="BG92" s="165">
        <f t="shared" si="6"/>
        <v>0</v>
      </c>
      <c r="BH92" s="165">
        <f t="shared" si="7"/>
        <v>0</v>
      </c>
      <c r="BI92" s="165">
        <f t="shared" si="8"/>
        <v>0</v>
      </c>
      <c r="BJ92" s="18" t="s">
        <v>80</v>
      </c>
      <c r="BK92" s="165">
        <f t="shared" si="9"/>
        <v>0</v>
      </c>
      <c r="BL92" s="18" t="s">
        <v>302</v>
      </c>
      <c r="BM92" s="164" t="s">
        <v>313</v>
      </c>
    </row>
    <row r="93" spans="1:65" s="2" customFormat="1" ht="16.5" customHeight="1">
      <c r="A93" s="33"/>
      <c r="B93" s="152"/>
      <c r="C93" s="153" t="s">
        <v>208</v>
      </c>
      <c r="D93" s="153" t="s">
        <v>153</v>
      </c>
      <c r="E93" s="154" t="s">
        <v>2597</v>
      </c>
      <c r="F93" s="155" t="s">
        <v>2598</v>
      </c>
      <c r="G93" s="156" t="s">
        <v>216</v>
      </c>
      <c r="H93" s="157">
        <v>9</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302</v>
      </c>
      <c r="AT93" s="164" t="s">
        <v>153</v>
      </c>
      <c r="AU93" s="164" t="s">
        <v>82</v>
      </c>
      <c r="AY93" s="18" t="s">
        <v>150</v>
      </c>
      <c r="BE93" s="165">
        <f t="shared" si="4"/>
        <v>0</v>
      </c>
      <c r="BF93" s="165">
        <f t="shared" si="5"/>
        <v>0</v>
      </c>
      <c r="BG93" s="165">
        <f t="shared" si="6"/>
        <v>0</v>
      </c>
      <c r="BH93" s="165">
        <f t="shared" si="7"/>
        <v>0</v>
      </c>
      <c r="BI93" s="165">
        <f t="shared" si="8"/>
        <v>0</v>
      </c>
      <c r="BJ93" s="18" t="s">
        <v>80</v>
      </c>
      <c r="BK93" s="165">
        <f t="shared" si="9"/>
        <v>0</v>
      </c>
      <c r="BL93" s="18" t="s">
        <v>302</v>
      </c>
      <c r="BM93" s="164" t="s">
        <v>345</v>
      </c>
    </row>
    <row r="94" spans="1:65" s="2" customFormat="1" ht="16.5" customHeight="1">
      <c r="A94" s="33"/>
      <c r="B94" s="152"/>
      <c r="C94" s="153" t="s">
        <v>213</v>
      </c>
      <c r="D94" s="153" t="s">
        <v>153</v>
      </c>
      <c r="E94" s="154" t="s">
        <v>2599</v>
      </c>
      <c r="F94" s="155" t="s">
        <v>2600</v>
      </c>
      <c r="G94" s="156" t="s">
        <v>433</v>
      </c>
      <c r="H94" s="157">
        <v>36</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302</v>
      </c>
      <c r="AT94" s="164" t="s">
        <v>153</v>
      </c>
      <c r="AU94" s="164" t="s">
        <v>82</v>
      </c>
      <c r="AY94" s="18" t="s">
        <v>150</v>
      </c>
      <c r="BE94" s="165">
        <f t="shared" si="4"/>
        <v>0</v>
      </c>
      <c r="BF94" s="165">
        <f t="shared" si="5"/>
        <v>0</v>
      </c>
      <c r="BG94" s="165">
        <f t="shared" si="6"/>
        <v>0</v>
      </c>
      <c r="BH94" s="165">
        <f t="shared" si="7"/>
        <v>0</v>
      </c>
      <c r="BI94" s="165">
        <f t="shared" si="8"/>
        <v>0</v>
      </c>
      <c r="BJ94" s="18" t="s">
        <v>80</v>
      </c>
      <c r="BK94" s="165">
        <f t="shared" si="9"/>
        <v>0</v>
      </c>
      <c r="BL94" s="18" t="s">
        <v>302</v>
      </c>
      <c r="BM94" s="164" t="s">
        <v>354</v>
      </c>
    </row>
    <row r="95" spans="1:65" s="2" customFormat="1" ht="16.5" customHeight="1">
      <c r="A95" s="33"/>
      <c r="B95" s="152"/>
      <c r="C95" s="153" t="s">
        <v>220</v>
      </c>
      <c r="D95" s="153" t="s">
        <v>153</v>
      </c>
      <c r="E95" s="154" t="s">
        <v>2601</v>
      </c>
      <c r="F95" s="155" t="s">
        <v>2602</v>
      </c>
      <c r="G95" s="156" t="s">
        <v>433</v>
      </c>
      <c r="H95" s="157">
        <v>36</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302</v>
      </c>
      <c r="AT95" s="164" t="s">
        <v>153</v>
      </c>
      <c r="AU95" s="164" t="s">
        <v>82</v>
      </c>
      <c r="AY95" s="18" t="s">
        <v>150</v>
      </c>
      <c r="BE95" s="165">
        <f t="shared" si="4"/>
        <v>0</v>
      </c>
      <c r="BF95" s="165">
        <f t="shared" si="5"/>
        <v>0</v>
      </c>
      <c r="BG95" s="165">
        <f t="shared" si="6"/>
        <v>0</v>
      </c>
      <c r="BH95" s="165">
        <f t="shared" si="7"/>
        <v>0</v>
      </c>
      <c r="BI95" s="165">
        <f t="shared" si="8"/>
        <v>0</v>
      </c>
      <c r="BJ95" s="18" t="s">
        <v>80</v>
      </c>
      <c r="BK95" s="165">
        <f t="shared" si="9"/>
        <v>0</v>
      </c>
      <c r="BL95" s="18" t="s">
        <v>302</v>
      </c>
      <c r="BM95" s="164" t="s">
        <v>365</v>
      </c>
    </row>
    <row r="96" spans="1:65" s="2" customFormat="1" ht="16.5" customHeight="1">
      <c r="A96" s="33"/>
      <c r="B96" s="152"/>
      <c r="C96" s="153" t="s">
        <v>224</v>
      </c>
      <c r="D96" s="153" t="s">
        <v>153</v>
      </c>
      <c r="E96" s="154" t="s">
        <v>2603</v>
      </c>
      <c r="F96" s="155" t="s">
        <v>2604</v>
      </c>
      <c r="G96" s="156" t="s">
        <v>1384</v>
      </c>
      <c r="H96" s="157">
        <v>1</v>
      </c>
      <c r="I96" s="158"/>
      <c r="J96" s="159">
        <f t="shared" si="0"/>
        <v>0</v>
      </c>
      <c r="K96" s="155" t="s">
        <v>3</v>
      </c>
      <c r="L96" s="34"/>
      <c r="M96" s="196" t="s">
        <v>3</v>
      </c>
      <c r="N96" s="197" t="s">
        <v>43</v>
      </c>
      <c r="O96" s="198"/>
      <c r="P96" s="199">
        <f t="shared" si="1"/>
        <v>0</v>
      </c>
      <c r="Q96" s="199">
        <v>0</v>
      </c>
      <c r="R96" s="199">
        <f t="shared" si="2"/>
        <v>0</v>
      </c>
      <c r="S96" s="199">
        <v>0</v>
      </c>
      <c r="T96" s="200">
        <f t="shared" si="3"/>
        <v>0</v>
      </c>
      <c r="U96" s="33"/>
      <c r="V96" s="33"/>
      <c r="W96" s="33"/>
      <c r="X96" s="33"/>
      <c r="Y96" s="33"/>
      <c r="Z96" s="33"/>
      <c r="AA96" s="33"/>
      <c r="AB96" s="33"/>
      <c r="AC96" s="33"/>
      <c r="AD96" s="33"/>
      <c r="AE96" s="33"/>
      <c r="AR96" s="164" t="s">
        <v>302</v>
      </c>
      <c r="AT96" s="164" t="s">
        <v>153</v>
      </c>
      <c r="AU96" s="164" t="s">
        <v>82</v>
      </c>
      <c r="AY96" s="18" t="s">
        <v>150</v>
      </c>
      <c r="BE96" s="165">
        <f t="shared" si="4"/>
        <v>0</v>
      </c>
      <c r="BF96" s="165">
        <f t="shared" si="5"/>
        <v>0</v>
      </c>
      <c r="BG96" s="165">
        <f t="shared" si="6"/>
        <v>0</v>
      </c>
      <c r="BH96" s="165">
        <f t="shared" si="7"/>
        <v>0</v>
      </c>
      <c r="BI96" s="165">
        <f t="shared" si="8"/>
        <v>0</v>
      </c>
      <c r="BJ96" s="18" t="s">
        <v>80</v>
      </c>
      <c r="BK96" s="165">
        <f t="shared" si="9"/>
        <v>0</v>
      </c>
      <c r="BL96" s="18" t="s">
        <v>302</v>
      </c>
      <c r="BM96" s="164" t="s">
        <v>377</v>
      </c>
    </row>
    <row r="97" spans="1:31" s="2" customFormat="1" ht="6.95" customHeight="1">
      <c r="A97" s="33"/>
      <c r="B97" s="43"/>
      <c r="C97" s="44"/>
      <c r="D97" s="44"/>
      <c r="E97" s="44"/>
      <c r="F97" s="44"/>
      <c r="G97" s="44"/>
      <c r="H97" s="44"/>
      <c r="I97" s="112"/>
      <c r="J97" s="44"/>
      <c r="K97" s="44"/>
      <c r="L97" s="34"/>
      <c r="M97" s="33"/>
      <c r="O97" s="33"/>
      <c r="P97" s="33"/>
      <c r="Q97" s="33"/>
      <c r="R97" s="33"/>
      <c r="S97" s="33"/>
      <c r="T97" s="33"/>
      <c r="U97" s="33"/>
      <c r="V97" s="33"/>
      <c r="W97" s="33"/>
      <c r="X97" s="33"/>
      <c r="Y97" s="33"/>
      <c r="Z97" s="33"/>
      <c r="AA97" s="33"/>
      <c r="AB97" s="33"/>
      <c r="AC97" s="33"/>
      <c r="AD97" s="33"/>
      <c r="AE97" s="33"/>
    </row>
  </sheetData>
  <autoFilter ref="C80:K96"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97</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2605</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ROUND(J83,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ROUND((SUM(BE83:BE129)),  2)</f>
        <v>0</v>
      </c>
      <c r="G33" s="33"/>
      <c r="H33" s="33"/>
      <c r="I33" s="104">
        <v>0.21</v>
      </c>
      <c r="J33" s="103">
        <f>ROUND(((SUM(BE83:BE129))*I33),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ROUND((SUM(BF83:BF129)),  2)</f>
        <v>0</v>
      </c>
      <c r="G34" s="33"/>
      <c r="H34" s="33"/>
      <c r="I34" s="104">
        <v>0.15</v>
      </c>
      <c r="J34" s="103">
        <f>ROUND(((SUM(BF83:BF129))*I34),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ROUND((SUM(BG83:BG129)),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ROUND((SUM(BH83:BH129)),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ROUND((SUM(BI83:BI129)),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06 - vzduchotechnika</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J83</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2606</v>
      </c>
      <c r="E60" s="120"/>
      <c r="F60" s="120"/>
      <c r="G60" s="120"/>
      <c r="H60" s="120"/>
      <c r="I60" s="121"/>
      <c r="J60" s="122">
        <f>J84</f>
        <v>0</v>
      </c>
      <c r="L60" s="118"/>
    </row>
    <row r="61" spans="1:47" s="9" customFormat="1" ht="24.95" customHeight="1">
      <c r="B61" s="118"/>
      <c r="D61" s="119" t="s">
        <v>2607</v>
      </c>
      <c r="E61" s="120"/>
      <c r="F61" s="120"/>
      <c r="G61" s="120"/>
      <c r="H61" s="120"/>
      <c r="I61" s="121"/>
      <c r="J61" s="122">
        <f>J100</f>
        <v>0</v>
      </c>
      <c r="L61" s="118"/>
    </row>
    <row r="62" spans="1:47" s="9" customFormat="1" ht="24.95" customHeight="1">
      <c r="B62" s="118"/>
      <c r="D62" s="119" t="s">
        <v>2608</v>
      </c>
      <c r="E62" s="120"/>
      <c r="F62" s="120"/>
      <c r="G62" s="120"/>
      <c r="H62" s="120"/>
      <c r="I62" s="121"/>
      <c r="J62" s="122">
        <f>J104</f>
        <v>0</v>
      </c>
      <c r="L62" s="118"/>
    </row>
    <row r="63" spans="1:47" s="9" customFormat="1" ht="24.95" customHeight="1">
      <c r="B63" s="118"/>
      <c r="D63" s="119" t="s">
        <v>2609</v>
      </c>
      <c r="E63" s="120"/>
      <c r="F63" s="120"/>
      <c r="G63" s="120"/>
      <c r="H63" s="120"/>
      <c r="I63" s="121"/>
      <c r="J63" s="122">
        <f>J121</f>
        <v>0</v>
      </c>
      <c r="L63" s="118"/>
    </row>
    <row r="64" spans="1:47" s="2" customFormat="1" ht="21.75" customHeight="1">
      <c r="A64" s="33"/>
      <c r="B64" s="34"/>
      <c r="C64" s="33"/>
      <c r="D64" s="33"/>
      <c r="E64" s="33"/>
      <c r="F64" s="33"/>
      <c r="G64" s="33"/>
      <c r="H64" s="33"/>
      <c r="I64" s="92"/>
      <c r="J64" s="33"/>
      <c r="K64" s="33"/>
      <c r="L64" s="93"/>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112"/>
      <c r="J65" s="44"/>
      <c r="K65" s="44"/>
      <c r="L65" s="93"/>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113"/>
      <c r="J69" s="46"/>
      <c r="K69" s="46"/>
      <c r="L69" s="93"/>
      <c r="S69" s="33"/>
      <c r="T69" s="33"/>
      <c r="U69" s="33"/>
      <c r="V69" s="33"/>
      <c r="W69" s="33"/>
      <c r="X69" s="33"/>
      <c r="Y69" s="33"/>
      <c r="Z69" s="33"/>
      <c r="AA69" s="33"/>
      <c r="AB69" s="33"/>
      <c r="AC69" s="33"/>
      <c r="AD69" s="33"/>
      <c r="AE69" s="33"/>
    </row>
    <row r="70" spans="1:31" s="2" customFormat="1" ht="24.95" customHeight="1">
      <c r="A70" s="33"/>
      <c r="B70" s="34"/>
      <c r="C70" s="22" t="s">
        <v>135</v>
      </c>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92"/>
      <c r="J71" s="33"/>
      <c r="K71" s="33"/>
      <c r="L71" s="93"/>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25.5" customHeight="1">
      <c r="A73" s="33"/>
      <c r="B73" s="34"/>
      <c r="C73" s="33"/>
      <c r="D73" s="33"/>
      <c r="E73" s="330" t="str">
        <f>E7</f>
        <v>Stavební úpravy 2.NP - 3.NP pavilonu A přestavba dětského oddělení na LDN - 3.část - 1.NP</v>
      </c>
      <c r="F73" s="331"/>
      <c r="G73" s="331"/>
      <c r="H73" s="331"/>
      <c r="I73" s="92"/>
      <c r="J73" s="33"/>
      <c r="K73" s="33"/>
      <c r="L73" s="93"/>
      <c r="S73" s="33"/>
      <c r="T73" s="33"/>
      <c r="U73" s="33"/>
      <c r="V73" s="33"/>
      <c r="W73" s="33"/>
      <c r="X73" s="33"/>
      <c r="Y73" s="33"/>
      <c r="Z73" s="33"/>
      <c r="AA73" s="33"/>
      <c r="AB73" s="33"/>
      <c r="AC73" s="33"/>
      <c r="AD73" s="33"/>
      <c r="AE73" s="33"/>
    </row>
    <row r="74" spans="1:31" s="2" customFormat="1" ht="12" customHeight="1">
      <c r="A74" s="33"/>
      <c r="B74" s="34"/>
      <c r="C74" s="28" t="s">
        <v>108</v>
      </c>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6.5" customHeight="1">
      <c r="A75" s="33"/>
      <c r="B75" s="34"/>
      <c r="C75" s="33"/>
      <c r="D75" s="33"/>
      <c r="E75" s="311" t="str">
        <f>E9</f>
        <v>06 - vzduchotechnika</v>
      </c>
      <c r="F75" s="332"/>
      <c r="G75" s="332"/>
      <c r="H75" s="332"/>
      <c r="I75" s="92"/>
      <c r="J75" s="33"/>
      <c r="K75" s="33"/>
      <c r="L75" s="93"/>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12" customHeight="1">
      <c r="A77" s="33"/>
      <c r="B77" s="34"/>
      <c r="C77" s="28" t="s">
        <v>22</v>
      </c>
      <c r="D77" s="33"/>
      <c r="E77" s="33"/>
      <c r="F77" s="26" t="str">
        <f>F12</f>
        <v>Jindřichův Hradec</v>
      </c>
      <c r="G77" s="33"/>
      <c r="H77" s="33"/>
      <c r="I77" s="94" t="s">
        <v>24</v>
      </c>
      <c r="J77" s="51" t="str">
        <f>IF(J12="","",J12)</f>
        <v>3. 8. 2019</v>
      </c>
      <c r="K77" s="33"/>
      <c r="L77" s="93"/>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27.95" customHeight="1">
      <c r="A79" s="33"/>
      <c r="B79" s="34"/>
      <c r="C79" s="28" t="s">
        <v>26</v>
      </c>
      <c r="D79" s="33"/>
      <c r="E79" s="33"/>
      <c r="F79" s="26" t="str">
        <f>E15</f>
        <v xml:space="preserve"> </v>
      </c>
      <c r="G79" s="33"/>
      <c r="H79" s="33"/>
      <c r="I79" s="94" t="s">
        <v>32</v>
      </c>
      <c r="J79" s="31" t="str">
        <f>E21</f>
        <v>ATELIER G+G s.r.o.</v>
      </c>
      <c r="K79" s="33"/>
      <c r="L79" s="93"/>
      <c r="S79" s="33"/>
      <c r="T79" s="33"/>
      <c r="U79" s="33"/>
      <c r="V79" s="33"/>
      <c r="W79" s="33"/>
      <c r="X79" s="33"/>
      <c r="Y79" s="33"/>
      <c r="Z79" s="33"/>
      <c r="AA79" s="33"/>
      <c r="AB79" s="33"/>
      <c r="AC79" s="33"/>
      <c r="AD79" s="33"/>
      <c r="AE79" s="33"/>
    </row>
    <row r="80" spans="1:31" s="2" customFormat="1" ht="15.2" customHeight="1">
      <c r="A80" s="33"/>
      <c r="B80" s="34"/>
      <c r="C80" s="28" t="s">
        <v>30</v>
      </c>
      <c r="D80" s="33"/>
      <c r="E80" s="33"/>
      <c r="F80" s="26" t="str">
        <f>IF(E18="","",E18)</f>
        <v>Vyplň údaj</v>
      </c>
      <c r="G80" s="33"/>
      <c r="H80" s="33"/>
      <c r="I80" s="94" t="s">
        <v>35</v>
      </c>
      <c r="J80" s="31" t="str">
        <f>E24</f>
        <v xml:space="preserve"> </v>
      </c>
      <c r="K80" s="33"/>
      <c r="L80" s="93"/>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92"/>
      <c r="J81" s="33"/>
      <c r="K81" s="33"/>
      <c r="L81" s="93"/>
      <c r="S81" s="33"/>
      <c r="T81" s="33"/>
      <c r="U81" s="33"/>
      <c r="V81" s="33"/>
      <c r="W81" s="33"/>
      <c r="X81" s="33"/>
      <c r="Y81" s="33"/>
      <c r="Z81" s="33"/>
      <c r="AA81" s="33"/>
      <c r="AB81" s="33"/>
      <c r="AC81" s="33"/>
      <c r="AD81" s="33"/>
      <c r="AE81" s="33"/>
    </row>
    <row r="82" spans="1:65" s="11" customFormat="1" ht="29.25" customHeight="1">
      <c r="A82" s="128"/>
      <c r="B82" s="129"/>
      <c r="C82" s="130" t="s">
        <v>136</v>
      </c>
      <c r="D82" s="131" t="s">
        <v>57</v>
      </c>
      <c r="E82" s="131" t="s">
        <v>53</v>
      </c>
      <c r="F82" s="131" t="s">
        <v>54</v>
      </c>
      <c r="G82" s="131" t="s">
        <v>137</v>
      </c>
      <c r="H82" s="131" t="s">
        <v>138</v>
      </c>
      <c r="I82" s="132" t="s">
        <v>139</v>
      </c>
      <c r="J82" s="131" t="s">
        <v>112</v>
      </c>
      <c r="K82" s="133" t="s">
        <v>140</v>
      </c>
      <c r="L82" s="134"/>
      <c r="M82" s="58" t="s">
        <v>3</v>
      </c>
      <c r="N82" s="59" t="s">
        <v>42</v>
      </c>
      <c r="O82" s="59" t="s">
        <v>141</v>
      </c>
      <c r="P82" s="59" t="s">
        <v>142</v>
      </c>
      <c r="Q82" s="59" t="s">
        <v>143</v>
      </c>
      <c r="R82" s="59" t="s">
        <v>144</v>
      </c>
      <c r="S82" s="59" t="s">
        <v>145</v>
      </c>
      <c r="T82" s="60" t="s">
        <v>146</v>
      </c>
      <c r="U82" s="128"/>
      <c r="V82" s="128"/>
      <c r="W82" s="128"/>
      <c r="X82" s="128"/>
      <c r="Y82" s="128"/>
      <c r="Z82" s="128"/>
      <c r="AA82" s="128"/>
      <c r="AB82" s="128"/>
      <c r="AC82" s="128"/>
      <c r="AD82" s="128"/>
      <c r="AE82" s="128"/>
    </row>
    <row r="83" spans="1:65" s="2" customFormat="1" ht="22.9" customHeight="1">
      <c r="A83" s="33"/>
      <c r="B83" s="34"/>
      <c r="C83" s="65" t="s">
        <v>147</v>
      </c>
      <c r="D83" s="33"/>
      <c r="E83" s="33"/>
      <c r="F83" s="33"/>
      <c r="G83" s="33"/>
      <c r="H83" s="33"/>
      <c r="I83" s="92"/>
      <c r="J83" s="135">
        <f>BK83</f>
        <v>0</v>
      </c>
      <c r="K83" s="33"/>
      <c r="L83" s="34"/>
      <c r="M83" s="61"/>
      <c r="N83" s="52"/>
      <c r="O83" s="62"/>
      <c r="P83" s="136">
        <f>P84+P100+P104+P121</f>
        <v>0</v>
      </c>
      <c r="Q83" s="62"/>
      <c r="R83" s="136">
        <f>R84+R100+R104+R121</f>
        <v>0</v>
      </c>
      <c r="S83" s="62"/>
      <c r="T83" s="137">
        <f>T84+T100+T104+T121</f>
        <v>0</v>
      </c>
      <c r="U83" s="33"/>
      <c r="V83" s="33"/>
      <c r="W83" s="33"/>
      <c r="X83" s="33"/>
      <c r="Y83" s="33"/>
      <c r="Z83" s="33"/>
      <c r="AA83" s="33"/>
      <c r="AB83" s="33"/>
      <c r="AC83" s="33"/>
      <c r="AD83" s="33"/>
      <c r="AE83" s="33"/>
      <c r="AT83" s="18" t="s">
        <v>71</v>
      </c>
      <c r="AU83" s="18" t="s">
        <v>113</v>
      </c>
      <c r="BK83" s="138">
        <f>BK84+BK100+BK104+BK121</f>
        <v>0</v>
      </c>
    </row>
    <row r="84" spans="1:65" s="12" customFormat="1" ht="25.9" customHeight="1">
      <c r="B84" s="139"/>
      <c r="D84" s="140" t="s">
        <v>71</v>
      </c>
      <c r="E84" s="141" t="s">
        <v>1178</v>
      </c>
      <c r="F84" s="141" t="s">
        <v>2610</v>
      </c>
      <c r="I84" s="142"/>
      <c r="J84" s="143">
        <f>BK84</f>
        <v>0</v>
      </c>
      <c r="L84" s="139"/>
      <c r="M84" s="144"/>
      <c r="N84" s="145"/>
      <c r="O84" s="145"/>
      <c r="P84" s="146">
        <f>SUM(P85:P99)</f>
        <v>0</v>
      </c>
      <c r="Q84" s="145"/>
      <c r="R84" s="146">
        <f>SUM(R85:R99)</f>
        <v>0</v>
      </c>
      <c r="S84" s="145"/>
      <c r="T84" s="147">
        <f>SUM(T85:T99)</f>
        <v>0</v>
      </c>
      <c r="AR84" s="140" t="s">
        <v>80</v>
      </c>
      <c r="AT84" s="148" t="s">
        <v>71</v>
      </c>
      <c r="AU84" s="148" t="s">
        <v>72</v>
      </c>
      <c r="AY84" s="140" t="s">
        <v>150</v>
      </c>
      <c r="BK84" s="149">
        <f>SUM(BK85:BK99)</f>
        <v>0</v>
      </c>
    </row>
    <row r="85" spans="1:65" s="2" customFormat="1" ht="36" customHeight="1">
      <c r="A85" s="33"/>
      <c r="B85" s="152"/>
      <c r="C85" s="153" t="s">
        <v>80</v>
      </c>
      <c r="D85" s="153" t="s">
        <v>153</v>
      </c>
      <c r="E85" s="154" t="s">
        <v>2611</v>
      </c>
      <c r="F85" s="155" t="s">
        <v>2612</v>
      </c>
      <c r="G85" s="156" t="s">
        <v>1212</v>
      </c>
      <c r="H85" s="157">
        <v>3</v>
      </c>
      <c r="I85" s="158"/>
      <c r="J85" s="159">
        <f t="shared" ref="J85:J99" si="0">ROUND(I85*H85,2)</f>
        <v>0</v>
      </c>
      <c r="K85" s="155" t="s">
        <v>3</v>
      </c>
      <c r="L85" s="34"/>
      <c r="M85" s="160" t="s">
        <v>3</v>
      </c>
      <c r="N85" s="161" t="s">
        <v>43</v>
      </c>
      <c r="O85" s="54"/>
      <c r="P85" s="162">
        <f t="shared" ref="P85:P99" si="1">O85*H85</f>
        <v>0</v>
      </c>
      <c r="Q85" s="162">
        <v>0</v>
      </c>
      <c r="R85" s="162">
        <f t="shared" ref="R85:R99" si="2">Q85*H85</f>
        <v>0</v>
      </c>
      <c r="S85" s="162">
        <v>0</v>
      </c>
      <c r="T85" s="163">
        <f t="shared" ref="T85:T99" si="3">S85*H85</f>
        <v>0</v>
      </c>
      <c r="U85" s="33"/>
      <c r="V85" s="33"/>
      <c r="W85" s="33"/>
      <c r="X85" s="33"/>
      <c r="Y85" s="33"/>
      <c r="Z85" s="33"/>
      <c r="AA85" s="33"/>
      <c r="AB85" s="33"/>
      <c r="AC85" s="33"/>
      <c r="AD85" s="33"/>
      <c r="AE85" s="33"/>
      <c r="AR85" s="164" t="s">
        <v>158</v>
      </c>
      <c r="AT85" s="164" t="s">
        <v>153</v>
      </c>
      <c r="AU85" s="164" t="s">
        <v>80</v>
      </c>
      <c r="AY85" s="18" t="s">
        <v>150</v>
      </c>
      <c r="BE85" s="165">
        <f t="shared" ref="BE85:BE99" si="4">IF(N85="základní",J85,0)</f>
        <v>0</v>
      </c>
      <c r="BF85" s="165">
        <f t="shared" ref="BF85:BF99" si="5">IF(N85="snížená",J85,0)</f>
        <v>0</v>
      </c>
      <c r="BG85" s="165">
        <f t="shared" ref="BG85:BG99" si="6">IF(N85="zákl. přenesená",J85,0)</f>
        <v>0</v>
      </c>
      <c r="BH85" s="165">
        <f t="shared" ref="BH85:BH99" si="7">IF(N85="sníž. přenesená",J85,0)</f>
        <v>0</v>
      </c>
      <c r="BI85" s="165">
        <f t="shared" ref="BI85:BI99" si="8">IF(N85="nulová",J85,0)</f>
        <v>0</v>
      </c>
      <c r="BJ85" s="18" t="s">
        <v>80</v>
      </c>
      <c r="BK85" s="165">
        <f t="shared" ref="BK85:BK99" si="9">ROUND(I85*H85,2)</f>
        <v>0</v>
      </c>
      <c r="BL85" s="18" t="s">
        <v>158</v>
      </c>
      <c r="BM85" s="164" t="s">
        <v>82</v>
      </c>
    </row>
    <row r="86" spans="1:65" s="2" customFormat="1" ht="24" customHeight="1">
      <c r="A86" s="33"/>
      <c r="B86" s="152"/>
      <c r="C86" s="153" t="s">
        <v>82</v>
      </c>
      <c r="D86" s="153" t="s">
        <v>153</v>
      </c>
      <c r="E86" s="154" t="s">
        <v>2613</v>
      </c>
      <c r="F86" s="155" t="s">
        <v>2614</v>
      </c>
      <c r="G86" s="156" t="s">
        <v>1212</v>
      </c>
      <c r="H86" s="157">
        <v>4</v>
      </c>
      <c r="I86" s="158"/>
      <c r="J86" s="159">
        <f t="shared" si="0"/>
        <v>0</v>
      </c>
      <c r="K86" s="155" t="s">
        <v>3</v>
      </c>
      <c r="L86" s="34"/>
      <c r="M86" s="160" t="s">
        <v>3</v>
      </c>
      <c r="N86" s="161" t="s">
        <v>43</v>
      </c>
      <c r="O86" s="54"/>
      <c r="P86" s="162">
        <f t="shared" si="1"/>
        <v>0</v>
      </c>
      <c r="Q86" s="162">
        <v>0</v>
      </c>
      <c r="R86" s="162">
        <f t="shared" si="2"/>
        <v>0</v>
      </c>
      <c r="S86" s="162">
        <v>0</v>
      </c>
      <c r="T86" s="163">
        <f t="shared" si="3"/>
        <v>0</v>
      </c>
      <c r="U86" s="33"/>
      <c r="V86" s="33"/>
      <c r="W86" s="33"/>
      <c r="X86" s="33"/>
      <c r="Y86" s="33"/>
      <c r="Z86" s="33"/>
      <c r="AA86" s="33"/>
      <c r="AB86" s="33"/>
      <c r="AC86" s="33"/>
      <c r="AD86" s="33"/>
      <c r="AE86" s="33"/>
      <c r="AR86" s="164" t="s">
        <v>158</v>
      </c>
      <c r="AT86" s="164" t="s">
        <v>153</v>
      </c>
      <c r="AU86" s="164" t="s">
        <v>80</v>
      </c>
      <c r="AY86" s="18" t="s">
        <v>150</v>
      </c>
      <c r="BE86" s="165">
        <f t="shared" si="4"/>
        <v>0</v>
      </c>
      <c r="BF86" s="165">
        <f t="shared" si="5"/>
        <v>0</v>
      </c>
      <c r="BG86" s="165">
        <f t="shared" si="6"/>
        <v>0</v>
      </c>
      <c r="BH86" s="165">
        <f t="shared" si="7"/>
        <v>0</v>
      </c>
      <c r="BI86" s="165">
        <f t="shared" si="8"/>
        <v>0</v>
      </c>
      <c r="BJ86" s="18" t="s">
        <v>80</v>
      </c>
      <c r="BK86" s="165">
        <f t="shared" si="9"/>
        <v>0</v>
      </c>
      <c r="BL86" s="18" t="s">
        <v>158</v>
      </c>
      <c r="BM86" s="164" t="s">
        <v>158</v>
      </c>
    </row>
    <row r="87" spans="1:65" s="2" customFormat="1" ht="24" customHeight="1">
      <c r="A87" s="33"/>
      <c r="B87" s="152"/>
      <c r="C87" s="153" t="s">
        <v>151</v>
      </c>
      <c r="D87" s="153" t="s">
        <v>153</v>
      </c>
      <c r="E87" s="154" t="s">
        <v>2615</v>
      </c>
      <c r="F87" s="155" t="s">
        <v>2616</v>
      </c>
      <c r="G87" s="156" t="s">
        <v>1212</v>
      </c>
      <c r="H87" s="157">
        <v>6</v>
      </c>
      <c r="I87" s="158"/>
      <c r="J87" s="159">
        <f t="shared" si="0"/>
        <v>0</v>
      </c>
      <c r="K87" s="155" t="s">
        <v>3</v>
      </c>
      <c r="L87" s="34"/>
      <c r="M87" s="160" t="s">
        <v>3</v>
      </c>
      <c r="N87" s="161" t="s">
        <v>43</v>
      </c>
      <c r="O87" s="54"/>
      <c r="P87" s="162">
        <f t="shared" si="1"/>
        <v>0</v>
      </c>
      <c r="Q87" s="162">
        <v>0</v>
      </c>
      <c r="R87" s="162">
        <f t="shared" si="2"/>
        <v>0</v>
      </c>
      <c r="S87" s="162">
        <v>0</v>
      </c>
      <c r="T87" s="163">
        <f t="shared" si="3"/>
        <v>0</v>
      </c>
      <c r="U87" s="33"/>
      <c r="V87" s="33"/>
      <c r="W87" s="33"/>
      <c r="X87" s="33"/>
      <c r="Y87" s="33"/>
      <c r="Z87" s="33"/>
      <c r="AA87" s="33"/>
      <c r="AB87" s="33"/>
      <c r="AC87" s="33"/>
      <c r="AD87" s="33"/>
      <c r="AE87" s="33"/>
      <c r="AR87" s="164" t="s">
        <v>158</v>
      </c>
      <c r="AT87" s="164" t="s">
        <v>153</v>
      </c>
      <c r="AU87" s="164" t="s">
        <v>80</v>
      </c>
      <c r="AY87" s="18" t="s">
        <v>150</v>
      </c>
      <c r="BE87" s="165">
        <f t="shared" si="4"/>
        <v>0</v>
      </c>
      <c r="BF87" s="165">
        <f t="shared" si="5"/>
        <v>0</v>
      </c>
      <c r="BG87" s="165">
        <f t="shared" si="6"/>
        <v>0</v>
      </c>
      <c r="BH87" s="165">
        <f t="shared" si="7"/>
        <v>0</v>
      </c>
      <c r="BI87" s="165">
        <f t="shared" si="8"/>
        <v>0</v>
      </c>
      <c r="BJ87" s="18" t="s">
        <v>80</v>
      </c>
      <c r="BK87" s="165">
        <f t="shared" si="9"/>
        <v>0</v>
      </c>
      <c r="BL87" s="18" t="s">
        <v>158</v>
      </c>
      <c r="BM87" s="164" t="s">
        <v>187</v>
      </c>
    </row>
    <row r="88" spans="1:65" s="2" customFormat="1" ht="16.5" customHeight="1">
      <c r="A88" s="33"/>
      <c r="B88" s="152"/>
      <c r="C88" s="153" t="s">
        <v>158</v>
      </c>
      <c r="D88" s="153" t="s">
        <v>153</v>
      </c>
      <c r="E88" s="154" t="s">
        <v>2617</v>
      </c>
      <c r="F88" s="155" t="s">
        <v>2618</v>
      </c>
      <c r="G88" s="156" t="s">
        <v>1212</v>
      </c>
      <c r="H88" s="157">
        <v>6</v>
      </c>
      <c r="I88" s="158"/>
      <c r="J88" s="159">
        <f t="shared" si="0"/>
        <v>0</v>
      </c>
      <c r="K88" s="155" t="s">
        <v>3</v>
      </c>
      <c r="L88" s="34"/>
      <c r="M88" s="160" t="s">
        <v>3</v>
      </c>
      <c r="N88" s="161" t="s">
        <v>43</v>
      </c>
      <c r="O88" s="54"/>
      <c r="P88" s="162">
        <f t="shared" si="1"/>
        <v>0</v>
      </c>
      <c r="Q88" s="162">
        <v>0</v>
      </c>
      <c r="R88" s="162">
        <f t="shared" si="2"/>
        <v>0</v>
      </c>
      <c r="S88" s="162">
        <v>0</v>
      </c>
      <c r="T88" s="163">
        <f t="shared" si="3"/>
        <v>0</v>
      </c>
      <c r="U88" s="33"/>
      <c r="V88" s="33"/>
      <c r="W88" s="33"/>
      <c r="X88" s="33"/>
      <c r="Y88" s="33"/>
      <c r="Z88" s="33"/>
      <c r="AA88" s="33"/>
      <c r="AB88" s="33"/>
      <c r="AC88" s="33"/>
      <c r="AD88" s="33"/>
      <c r="AE88" s="33"/>
      <c r="AR88" s="164" t="s">
        <v>158</v>
      </c>
      <c r="AT88" s="164" t="s">
        <v>153</v>
      </c>
      <c r="AU88" s="164" t="s">
        <v>80</v>
      </c>
      <c r="AY88" s="18" t="s">
        <v>150</v>
      </c>
      <c r="BE88" s="165">
        <f t="shared" si="4"/>
        <v>0</v>
      </c>
      <c r="BF88" s="165">
        <f t="shared" si="5"/>
        <v>0</v>
      </c>
      <c r="BG88" s="165">
        <f t="shared" si="6"/>
        <v>0</v>
      </c>
      <c r="BH88" s="165">
        <f t="shared" si="7"/>
        <v>0</v>
      </c>
      <c r="BI88" s="165">
        <f t="shared" si="8"/>
        <v>0</v>
      </c>
      <c r="BJ88" s="18" t="s">
        <v>80</v>
      </c>
      <c r="BK88" s="165">
        <f t="shared" si="9"/>
        <v>0</v>
      </c>
      <c r="BL88" s="18" t="s">
        <v>158</v>
      </c>
      <c r="BM88" s="164" t="s">
        <v>173</v>
      </c>
    </row>
    <row r="89" spans="1:65" s="2" customFormat="1" ht="16.5" customHeight="1">
      <c r="A89" s="33"/>
      <c r="B89" s="152"/>
      <c r="C89" s="153" t="s">
        <v>182</v>
      </c>
      <c r="D89" s="153" t="s">
        <v>153</v>
      </c>
      <c r="E89" s="154" t="s">
        <v>2619</v>
      </c>
      <c r="F89" s="155" t="s">
        <v>2620</v>
      </c>
      <c r="G89" s="156" t="s">
        <v>1212</v>
      </c>
      <c r="H89" s="157">
        <v>1</v>
      </c>
      <c r="I89" s="158"/>
      <c r="J89" s="159">
        <f t="shared" si="0"/>
        <v>0</v>
      </c>
      <c r="K89" s="155" t="s">
        <v>3</v>
      </c>
      <c r="L89" s="34"/>
      <c r="M89" s="160" t="s">
        <v>3</v>
      </c>
      <c r="N89" s="161" t="s">
        <v>43</v>
      </c>
      <c r="O89" s="54"/>
      <c r="P89" s="162">
        <f t="shared" si="1"/>
        <v>0</v>
      </c>
      <c r="Q89" s="162">
        <v>0</v>
      </c>
      <c r="R89" s="162">
        <f t="shared" si="2"/>
        <v>0</v>
      </c>
      <c r="S89" s="162">
        <v>0</v>
      </c>
      <c r="T89" s="163">
        <f t="shared" si="3"/>
        <v>0</v>
      </c>
      <c r="U89" s="33"/>
      <c r="V89" s="33"/>
      <c r="W89" s="33"/>
      <c r="X89" s="33"/>
      <c r="Y89" s="33"/>
      <c r="Z89" s="33"/>
      <c r="AA89" s="33"/>
      <c r="AB89" s="33"/>
      <c r="AC89" s="33"/>
      <c r="AD89" s="33"/>
      <c r="AE89" s="33"/>
      <c r="AR89" s="164" t="s">
        <v>158</v>
      </c>
      <c r="AT89" s="164" t="s">
        <v>153</v>
      </c>
      <c r="AU89" s="164" t="s">
        <v>80</v>
      </c>
      <c r="AY89" s="18" t="s">
        <v>150</v>
      </c>
      <c r="BE89" s="165">
        <f t="shared" si="4"/>
        <v>0</v>
      </c>
      <c r="BF89" s="165">
        <f t="shared" si="5"/>
        <v>0</v>
      </c>
      <c r="BG89" s="165">
        <f t="shared" si="6"/>
        <v>0</v>
      </c>
      <c r="BH89" s="165">
        <f t="shared" si="7"/>
        <v>0</v>
      </c>
      <c r="BI89" s="165">
        <f t="shared" si="8"/>
        <v>0</v>
      </c>
      <c r="BJ89" s="18" t="s">
        <v>80</v>
      </c>
      <c r="BK89" s="165">
        <f t="shared" si="9"/>
        <v>0</v>
      </c>
      <c r="BL89" s="18" t="s">
        <v>158</v>
      </c>
      <c r="BM89" s="164" t="s">
        <v>208</v>
      </c>
    </row>
    <row r="90" spans="1:65" s="2" customFormat="1" ht="16.5" customHeight="1">
      <c r="A90" s="33"/>
      <c r="B90" s="152"/>
      <c r="C90" s="153" t="s">
        <v>187</v>
      </c>
      <c r="D90" s="153" t="s">
        <v>153</v>
      </c>
      <c r="E90" s="154" t="s">
        <v>2621</v>
      </c>
      <c r="F90" s="155" t="s">
        <v>2622</v>
      </c>
      <c r="G90" s="156" t="s">
        <v>1212</v>
      </c>
      <c r="H90" s="157">
        <v>2</v>
      </c>
      <c r="I90" s="158"/>
      <c r="J90" s="159">
        <f t="shared" si="0"/>
        <v>0</v>
      </c>
      <c r="K90" s="155" t="s">
        <v>3</v>
      </c>
      <c r="L90" s="34"/>
      <c r="M90" s="160" t="s">
        <v>3</v>
      </c>
      <c r="N90" s="161" t="s">
        <v>43</v>
      </c>
      <c r="O90" s="54"/>
      <c r="P90" s="162">
        <f t="shared" si="1"/>
        <v>0</v>
      </c>
      <c r="Q90" s="162">
        <v>0</v>
      </c>
      <c r="R90" s="162">
        <f t="shared" si="2"/>
        <v>0</v>
      </c>
      <c r="S90" s="162">
        <v>0</v>
      </c>
      <c r="T90" s="163">
        <f t="shared" si="3"/>
        <v>0</v>
      </c>
      <c r="U90" s="33"/>
      <c r="V90" s="33"/>
      <c r="W90" s="33"/>
      <c r="X90" s="33"/>
      <c r="Y90" s="33"/>
      <c r="Z90" s="33"/>
      <c r="AA90" s="33"/>
      <c r="AB90" s="33"/>
      <c r="AC90" s="33"/>
      <c r="AD90" s="33"/>
      <c r="AE90" s="33"/>
      <c r="AR90" s="164" t="s">
        <v>158</v>
      </c>
      <c r="AT90" s="164" t="s">
        <v>153</v>
      </c>
      <c r="AU90" s="164" t="s">
        <v>80</v>
      </c>
      <c r="AY90" s="18" t="s">
        <v>150</v>
      </c>
      <c r="BE90" s="165">
        <f t="shared" si="4"/>
        <v>0</v>
      </c>
      <c r="BF90" s="165">
        <f t="shared" si="5"/>
        <v>0</v>
      </c>
      <c r="BG90" s="165">
        <f t="shared" si="6"/>
        <v>0</v>
      </c>
      <c r="BH90" s="165">
        <f t="shared" si="7"/>
        <v>0</v>
      </c>
      <c r="BI90" s="165">
        <f t="shared" si="8"/>
        <v>0</v>
      </c>
      <c r="BJ90" s="18" t="s">
        <v>80</v>
      </c>
      <c r="BK90" s="165">
        <f t="shared" si="9"/>
        <v>0</v>
      </c>
      <c r="BL90" s="18" t="s">
        <v>158</v>
      </c>
      <c r="BM90" s="164" t="s">
        <v>220</v>
      </c>
    </row>
    <row r="91" spans="1:65" s="2" customFormat="1" ht="36" customHeight="1">
      <c r="A91" s="33"/>
      <c r="B91" s="152"/>
      <c r="C91" s="153" t="s">
        <v>192</v>
      </c>
      <c r="D91" s="153" t="s">
        <v>153</v>
      </c>
      <c r="E91" s="154" t="s">
        <v>2623</v>
      </c>
      <c r="F91" s="155" t="s">
        <v>2624</v>
      </c>
      <c r="G91" s="156" t="s">
        <v>1212</v>
      </c>
      <c r="H91" s="157">
        <v>2</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158</v>
      </c>
      <c r="AT91" s="164" t="s">
        <v>153</v>
      </c>
      <c r="AU91" s="164" t="s">
        <v>80</v>
      </c>
      <c r="AY91" s="18" t="s">
        <v>150</v>
      </c>
      <c r="BE91" s="165">
        <f t="shared" si="4"/>
        <v>0</v>
      </c>
      <c r="BF91" s="165">
        <f t="shared" si="5"/>
        <v>0</v>
      </c>
      <c r="BG91" s="165">
        <f t="shared" si="6"/>
        <v>0</v>
      </c>
      <c r="BH91" s="165">
        <f t="shared" si="7"/>
        <v>0</v>
      </c>
      <c r="BI91" s="165">
        <f t="shared" si="8"/>
        <v>0</v>
      </c>
      <c r="BJ91" s="18" t="s">
        <v>80</v>
      </c>
      <c r="BK91" s="165">
        <f t="shared" si="9"/>
        <v>0</v>
      </c>
      <c r="BL91" s="18" t="s">
        <v>158</v>
      </c>
      <c r="BM91" s="164" t="s">
        <v>279</v>
      </c>
    </row>
    <row r="92" spans="1:65" s="2" customFormat="1" ht="16.5" customHeight="1">
      <c r="A92" s="33"/>
      <c r="B92" s="152"/>
      <c r="C92" s="153" t="s">
        <v>208</v>
      </c>
      <c r="D92" s="153" t="s">
        <v>153</v>
      </c>
      <c r="E92" s="154" t="s">
        <v>2625</v>
      </c>
      <c r="F92" s="155" t="s">
        <v>2626</v>
      </c>
      <c r="G92" s="156" t="s">
        <v>1212</v>
      </c>
      <c r="H92" s="157">
        <v>4</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158</v>
      </c>
      <c r="AT92" s="164" t="s">
        <v>153</v>
      </c>
      <c r="AU92" s="164" t="s">
        <v>80</v>
      </c>
      <c r="AY92" s="18" t="s">
        <v>150</v>
      </c>
      <c r="BE92" s="165">
        <f t="shared" si="4"/>
        <v>0</v>
      </c>
      <c r="BF92" s="165">
        <f t="shared" si="5"/>
        <v>0</v>
      </c>
      <c r="BG92" s="165">
        <f t="shared" si="6"/>
        <v>0</v>
      </c>
      <c r="BH92" s="165">
        <f t="shared" si="7"/>
        <v>0</v>
      </c>
      <c r="BI92" s="165">
        <f t="shared" si="8"/>
        <v>0</v>
      </c>
      <c r="BJ92" s="18" t="s">
        <v>80</v>
      </c>
      <c r="BK92" s="165">
        <f t="shared" si="9"/>
        <v>0</v>
      </c>
      <c r="BL92" s="18" t="s">
        <v>158</v>
      </c>
      <c r="BM92" s="164" t="s">
        <v>302</v>
      </c>
    </row>
    <row r="93" spans="1:65" s="2" customFormat="1" ht="16.5" customHeight="1">
      <c r="A93" s="33"/>
      <c r="B93" s="152"/>
      <c r="C93" s="153" t="s">
        <v>213</v>
      </c>
      <c r="D93" s="153" t="s">
        <v>153</v>
      </c>
      <c r="E93" s="154" t="s">
        <v>2627</v>
      </c>
      <c r="F93" s="155" t="s">
        <v>2628</v>
      </c>
      <c r="G93" s="156" t="s">
        <v>1212</v>
      </c>
      <c r="H93" s="157">
        <v>2</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158</v>
      </c>
      <c r="AT93" s="164" t="s">
        <v>153</v>
      </c>
      <c r="AU93" s="164" t="s">
        <v>80</v>
      </c>
      <c r="AY93" s="18" t="s">
        <v>150</v>
      </c>
      <c r="BE93" s="165">
        <f t="shared" si="4"/>
        <v>0</v>
      </c>
      <c r="BF93" s="165">
        <f t="shared" si="5"/>
        <v>0</v>
      </c>
      <c r="BG93" s="165">
        <f t="shared" si="6"/>
        <v>0</v>
      </c>
      <c r="BH93" s="165">
        <f t="shared" si="7"/>
        <v>0</v>
      </c>
      <c r="BI93" s="165">
        <f t="shared" si="8"/>
        <v>0</v>
      </c>
      <c r="BJ93" s="18" t="s">
        <v>80</v>
      </c>
      <c r="BK93" s="165">
        <f t="shared" si="9"/>
        <v>0</v>
      </c>
      <c r="BL93" s="18" t="s">
        <v>158</v>
      </c>
      <c r="BM93" s="164" t="s">
        <v>313</v>
      </c>
    </row>
    <row r="94" spans="1:65" s="2" customFormat="1" ht="16.5" customHeight="1">
      <c r="A94" s="33"/>
      <c r="B94" s="152"/>
      <c r="C94" s="153" t="s">
        <v>220</v>
      </c>
      <c r="D94" s="153" t="s">
        <v>153</v>
      </c>
      <c r="E94" s="154" t="s">
        <v>1529</v>
      </c>
      <c r="F94" s="155" t="s">
        <v>2629</v>
      </c>
      <c r="G94" s="156" t="s">
        <v>1212</v>
      </c>
      <c r="H94" s="157">
        <v>4</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158</v>
      </c>
      <c r="AT94" s="164" t="s">
        <v>153</v>
      </c>
      <c r="AU94" s="164" t="s">
        <v>80</v>
      </c>
      <c r="AY94" s="18" t="s">
        <v>150</v>
      </c>
      <c r="BE94" s="165">
        <f t="shared" si="4"/>
        <v>0</v>
      </c>
      <c r="BF94" s="165">
        <f t="shared" si="5"/>
        <v>0</v>
      </c>
      <c r="BG94" s="165">
        <f t="shared" si="6"/>
        <v>0</v>
      </c>
      <c r="BH94" s="165">
        <f t="shared" si="7"/>
        <v>0</v>
      </c>
      <c r="BI94" s="165">
        <f t="shared" si="8"/>
        <v>0</v>
      </c>
      <c r="BJ94" s="18" t="s">
        <v>80</v>
      </c>
      <c r="BK94" s="165">
        <f t="shared" si="9"/>
        <v>0</v>
      </c>
      <c r="BL94" s="18" t="s">
        <v>158</v>
      </c>
      <c r="BM94" s="164" t="s">
        <v>345</v>
      </c>
    </row>
    <row r="95" spans="1:65" s="2" customFormat="1" ht="16.5" customHeight="1">
      <c r="A95" s="33"/>
      <c r="B95" s="152"/>
      <c r="C95" s="153" t="s">
        <v>224</v>
      </c>
      <c r="D95" s="153" t="s">
        <v>153</v>
      </c>
      <c r="E95" s="154" t="s">
        <v>1530</v>
      </c>
      <c r="F95" s="155" t="s">
        <v>2630</v>
      </c>
      <c r="G95" s="156" t="s">
        <v>2188</v>
      </c>
      <c r="H95" s="157">
        <v>16</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158</v>
      </c>
      <c r="AT95" s="164" t="s">
        <v>153</v>
      </c>
      <c r="AU95" s="164" t="s">
        <v>80</v>
      </c>
      <c r="AY95" s="18" t="s">
        <v>150</v>
      </c>
      <c r="BE95" s="165">
        <f t="shared" si="4"/>
        <v>0</v>
      </c>
      <c r="BF95" s="165">
        <f t="shared" si="5"/>
        <v>0</v>
      </c>
      <c r="BG95" s="165">
        <f t="shared" si="6"/>
        <v>0</v>
      </c>
      <c r="BH95" s="165">
        <f t="shared" si="7"/>
        <v>0</v>
      </c>
      <c r="BI95" s="165">
        <f t="shared" si="8"/>
        <v>0</v>
      </c>
      <c r="BJ95" s="18" t="s">
        <v>80</v>
      </c>
      <c r="BK95" s="165">
        <f t="shared" si="9"/>
        <v>0</v>
      </c>
      <c r="BL95" s="18" t="s">
        <v>158</v>
      </c>
      <c r="BM95" s="164" t="s">
        <v>354</v>
      </c>
    </row>
    <row r="96" spans="1:65" s="2" customFormat="1" ht="16.5" customHeight="1">
      <c r="A96" s="33"/>
      <c r="B96" s="152"/>
      <c r="C96" s="153" t="s">
        <v>279</v>
      </c>
      <c r="D96" s="153" t="s">
        <v>153</v>
      </c>
      <c r="E96" s="154" t="s">
        <v>1531</v>
      </c>
      <c r="F96" s="155" t="s">
        <v>2631</v>
      </c>
      <c r="G96" s="156" t="s">
        <v>200</v>
      </c>
      <c r="H96" s="157">
        <v>38</v>
      </c>
      <c r="I96" s="158"/>
      <c r="J96" s="159">
        <f t="shared" si="0"/>
        <v>0</v>
      </c>
      <c r="K96" s="155" t="s">
        <v>3</v>
      </c>
      <c r="L96" s="34"/>
      <c r="M96" s="160" t="s">
        <v>3</v>
      </c>
      <c r="N96" s="161" t="s">
        <v>43</v>
      </c>
      <c r="O96" s="54"/>
      <c r="P96" s="162">
        <f t="shared" si="1"/>
        <v>0</v>
      </c>
      <c r="Q96" s="162">
        <v>0</v>
      </c>
      <c r="R96" s="162">
        <f t="shared" si="2"/>
        <v>0</v>
      </c>
      <c r="S96" s="162">
        <v>0</v>
      </c>
      <c r="T96" s="163">
        <f t="shared" si="3"/>
        <v>0</v>
      </c>
      <c r="U96" s="33"/>
      <c r="V96" s="33"/>
      <c r="W96" s="33"/>
      <c r="X96" s="33"/>
      <c r="Y96" s="33"/>
      <c r="Z96" s="33"/>
      <c r="AA96" s="33"/>
      <c r="AB96" s="33"/>
      <c r="AC96" s="33"/>
      <c r="AD96" s="33"/>
      <c r="AE96" s="33"/>
      <c r="AR96" s="164" t="s">
        <v>158</v>
      </c>
      <c r="AT96" s="164" t="s">
        <v>153</v>
      </c>
      <c r="AU96" s="164" t="s">
        <v>80</v>
      </c>
      <c r="AY96" s="18" t="s">
        <v>150</v>
      </c>
      <c r="BE96" s="165">
        <f t="shared" si="4"/>
        <v>0</v>
      </c>
      <c r="BF96" s="165">
        <f t="shared" si="5"/>
        <v>0</v>
      </c>
      <c r="BG96" s="165">
        <f t="shared" si="6"/>
        <v>0</v>
      </c>
      <c r="BH96" s="165">
        <f t="shared" si="7"/>
        <v>0</v>
      </c>
      <c r="BI96" s="165">
        <f t="shared" si="8"/>
        <v>0</v>
      </c>
      <c r="BJ96" s="18" t="s">
        <v>80</v>
      </c>
      <c r="BK96" s="165">
        <f t="shared" si="9"/>
        <v>0</v>
      </c>
      <c r="BL96" s="18" t="s">
        <v>158</v>
      </c>
      <c r="BM96" s="164" t="s">
        <v>365</v>
      </c>
    </row>
    <row r="97" spans="1:65" s="2" customFormat="1" ht="16.5" customHeight="1">
      <c r="A97" s="33"/>
      <c r="B97" s="152"/>
      <c r="C97" s="153" t="s">
        <v>9</v>
      </c>
      <c r="D97" s="153" t="s">
        <v>153</v>
      </c>
      <c r="E97" s="154" t="s">
        <v>1532</v>
      </c>
      <c r="F97" s="155" t="s">
        <v>2632</v>
      </c>
      <c r="G97" s="156" t="s">
        <v>200</v>
      </c>
      <c r="H97" s="157">
        <v>12</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80</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377</v>
      </c>
    </row>
    <row r="98" spans="1:65" s="2" customFormat="1" ht="36" customHeight="1">
      <c r="A98" s="33"/>
      <c r="B98" s="152"/>
      <c r="C98" s="153" t="s">
        <v>313</v>
      </c>
      <c r="D98" s="153" t="s">
        <v>153</v>
      </c>
      <c r="E98" s="154" t="s">
        <v>1541</v>
      </c>
      <c r="F98" s="155" t="s">
        <v>2633</v>
      </c>
      <c r="G98" s="156" t="s">
        <v>200</v>
      </c>
      <c r="H98" s="157">
        <v>33</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80</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390</v>
      </c>
    </row>
    <row r="99" spans="1:65" s="2" customFormat="1" ht="24" customHeight="1">
      <c r="A99" s="33"/>
      <c r="B99" s="152"/>
      <c r="C99" s="153" t="s">
        <v>328</v>
      </c>
      <c r="D99" s="153" t="s">
        <v>153</v>
      </c>
      <c r="E99" s="154" t="s">
        <v>1543</v>
      </c>
      <c r="F99" s="155" t="s">
        <v>2634</v>
      </c>
      <c r="G99" s="156" t="s">
        <v>1632</v>
      </c>
      <c r="H99" s="157">
        <v>1</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80</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399</v>
      </c>
    </row>
    <row r="100" spans="1:65" s="12" customFormat="1" ht="25.9" customHeight="1">
      <c r="B100" s="139"/>
      <c r="D100" s="140" t="s">
        <v>71</v>
      </c>
      <c r="E100" s="141" t="s">
        <v>1208</v>
      </c>
      <c r="F100" s="141" t="s">
        <v>2635</v>
      </c>
      <c r="I100" s="142"/>
      <c r="J100" s="143">
        <f>BK100</f>
        <v>0</v>
      </c>
      <c r="L100" s="139"/>
      <c r="M100" s="144"/>
      <c r="N100" s="145"/>
      <c r="O100" s="145"/>
      <c r="P100" s="146">
        <f>SUM(P101:P103)</f>
        <v>0</v>
      </c>
      <c r="Q100" s="145"/>
      <c r="R100" s="146">
        <f>SUM(R101:R103)</f>
        <v>0</v>
      </c>
      <c r="S100" s="145"/>
      <c r="T100" s="147">
        <f>SUM(T101:T103)</f>
        <v>0</v>
      </c>
      <c r="AR100" s="140" t="s">
        <v>80</v>
      </c>
      <c r="AT100" s="148" t="s">
        <v>71</v>
      </c>
      <c r="AU100" s="148" t="s">
        <v>72</v>
      </c>
      <c r="AY100" s="140" t="s">
        <v>150</v>
      </c>
      <c r="BK100" s="149">
        <f>SUM(BK101:BK103)</f>
        <v>0</v>
      </c>
    </row>
    <row r="101" spans="1:65" s="2" customFormat="1" ht="24" customHeight="1">
      <c r="A101" s="33"/>
      <c r="B101" s="152"/>
      <c r="C101" s="153" t="s">
        <v>345</v>
      </c>
      <c r="D101" s="153" t="s">
        <v>153</v>
      </c>
      <c r="E101" s="154" t="s">
        <v>2636</v>
      </c>
      <c r="F101" s="155" t="s">
        <v>2637</v>
      </c>
      <c r="G101" s="156" t="s">
        <v>1212</v>
      </c>
      <c r="H101" s="157">
        <v>0</v>
      </c>
      <c r="I101" s="158"/>
      <c r="J101" s="159">
        <f>ROUND(I101*H101,2)</f>
        <v>0</v>
      </c>
      <c r="K101" s="155" t="s">
        <v>3</v>
      </c>
      <c r="L101" s="34"/>
      <c r="M101" s="160" t="s">
        <v>3</v>
      </c>
      <c r="N101" s="161" t="s">
        <v>43</v>
      </c>
      <c r="O101" s="54"/>
      <c r="P101" s="162">
        <f>O101*H101</f>
        <v>0</v>
      </c>
      <c r="Q101" s="162">
        <v>0</v>
      </c>
      <c r="R101" s="162">
        <f>Q101*H101</f>
        <v>0</v>
      </c>
      <c r="S101" s="162">
        <v>0</v>
      </c>
      <c r="T101" s="163">
        <f>S101*H101</f>
        <v>0</v>
      </c>
      <c r="U101" s="33"/>
      <c r="V101" s="33"/>
      <c r="W101" s="33"/>
      <c r="X101" s="33"/>
      <c r="Y101" s="33"/>
      <c r="Z101" s="33"/>
      <c r="AA101" s="33"/>
      <c r="AB101" s="33"/>
      <c r="AC101" s="33"/>
      <c r="AD101" s="33"/>
      <c r="AE101" s="33"/>
      <c r="AR101" s="164" t="s">
        <v>158</v>
      </c>
      <c r="AT101" s="164" t="s">
        <v>153</v>
      </c>
      <c r="AU101" s="164" t="s">
        <v>80</v>
      </c>
      <c r="AY101" s="18" t="s">
        <v>150</v>
      </c>
      <c r="BE101" s="165">
        <f>IF(N101="základní",J101,0)</f>
        <v>0</v>
      </c>
      <c r="BF101" s="165">
        <f>IF(N101="snížená",J101,0)</f>
        <v>0</v>
      </c>
      <c r="BG101" s="165">
        <f>IF(N101="zákl. přenesená",J101,0)</f>
        <v>0</v>
      </c>
      <c r="BH101" s="165">
        <f>IF(N101="sníž. přenesená",J101,0)</f>
        <v>0</v>
      </c>
      <c r="BI101" s="165">
        <f>IF(N101="nulová",J101,0)</f>
        <v>0</v>
      </c>
      <c r="BJ101" s="18" t="s">
        <v>80</v>
      </c>
      <c r="BK101" s="165">
        <f>ROUND(I101*H101,2)</f>
        <v>0</v>
      </c>
      <c r="BL101" s="18" t="s">
        <v>158</v>
      </c>
      <c r="BM101" s="164" t="s">
        <v>409</v>
      </c>
    </row>
    <row r="102" spans="1:65" s="2" customFormat="1" ht="16.5" customHeight="1">
      <c r="A102" s="33"/>
      <c r="B102" s="152"/>
      <c r="C102" s="153" t="s">
        <v>8</v>
      </c>
      <c r="D102" s="153" t="s">
        <v>153</v>
      </c>
      <c r="E102" s="154" t="s">
        <v>1546</v>
      </c>
      <c r="F102" s="155" t="s">
        <v>2638</v>
      </c>
      <c r="G102" s="156" t="s">
        <v>1632</v>
      </c>
      <c r="H102" s="157">
        <v>0</v>
      </c>
      <c r="I102" s="158"/>
      <c r="J102" s="159">
        <f>ROUND(I102*H102,2)</f>
        <v>0</v>
      </c>
      <c r="K102" s="155" t="s">
        <v>3</v>
      </c>
      <c r="L102" s="34"/>
      <c r="M102" s="160" t="s">
        <v>3</v>
      </c>
      <c r="N102" s="161" t="s">
        <v>43</v>
      </c>
      <c r="O102" s="54"/>
      <c r="P102" s="162">
        <f>O102*H102</f>
        <v>0</v>
      </c>
      <c r="Q102" s="162">
        <v>0</v>
      </c>
      <c r="R102" s="162">
        <f>Q102*H102</f>
        <v>0</v>
      </c>
      <c r="S102" s="162">
        <v>0</v>
      </c>
      <c r="T102" s="163">
        <f>S102*H102</f>
        <v>0</v>
      </c>
      <c r="U102" s="33"/>
      <c r="V102" s="33"/>
      <c r="W102" s="33"/>
      <c r="X102" s="33"/>
      <c r="Y102" s="33"/>
      <c r="Z102" s="33"/>
      <c r="AA102" s="33"/>
      <c r="AB102" s="33"/>
      <c r="AC102" s="33"/>
      <c r="AD102" s="33"/>
      <c r="AE102" s="33"/>
      <c r="AR102" s="164" t="s">
        <v>158</v>
      </c>
      <c r="AT102" s="164" t="s">
        <v>153</v>
      </c>
      <c r="AU102" s="164" t="s">
        <v>80</v>
      </c>
      <c r="AY102" s="18" t="s">
        <v>150</v>
      </c>
      <c r="BE102" s="165">
        <f>IF(N102="základní",J102,0)</f>
        <v>0</v>
      </c>
      <c r="BF102" s="165">
        <f>IF(N102="snížená",J102,0)</f>
        <v>0</v>
      </c>
      <c r="BG102" s="165">
        <f>IF(N102="zákl. přenesená",J102,0)</f>
        <v>0</v>
      </c>
      <c r="BH102" s="165">
        <f>IF(N102="sníž. přenesená",J102,0)</f>
        <v>0</v>
      </c>
      <c r="BI102" s="165">
        <f>IF(N102="nulová",J102,0)</f>
        <v>0</v>
      </c>
      <c r="BJ102" s="18" t="s">
        <v>80</v>
      </c>
      <c r="BK102" s="165">
        <f>ROUND(I102*H102,2)</f>
        <v>0</v>
      </c>
      <c r="BL102" s="18" t="s">
        <v>158</v>
      </c>
      <c r="BM102" s="164" t="s">
        <v>420</v>
      </c>
    </row>
    <row r="103" spans="1:65" s="2" customFormat="1" ht="24" customHeight="1">
      <c r="A103" s="33"/>
      <c r="B103" s="152"/>
      <c r="C103" s="153" t="s">
        <v>354</v>
      </c>
      <c r="D103" s="153" t="s">
        <v>153</v>
      </c>
      <c r="E103" s="154" t="s">
        <v>1548</v>
      </c>
      <c r="F103" s="155" t="s">
        <v>2639</v>
      </c>
      <c r="G103" s="156" t="s">
        <v>1632</v>
      </c>
      <c r="H103" s="157">
        <v>0</v>
      </c>
      <c r="I103" s="158"/>
      <c r="J103" s="159">
        <f>ROUND(I103*H103,2)</f>
        <v>0</v>
      </c>
      <c r="K103" s="155" t="s">
        <v>3</v>
      </c>
      <c r="L103" s="34"/>
      <c r="M103" s="160" t="s">
        <v>3</v>
      </c>
      <c r="N103" s="161" t="s">
        <v>43</v>
      </c>
      <c r="O103" s="54"/>
      <c r="P103" s="162">
        <f>O103*H103</f>
        <v>0</v>
      </c>
      <c r="Q103" s="162">
        <v>0</v>
      </c>
      <c r="R103" s="162">
        <f>Q103*H103</f>
        <v>0</v>
      </c>
      <c r="S103" s="162">
        <v>0</v>
      </c>
      <c r="T103" s="163">
        <f>S103*H103</f>
        <v>0</v>
      </c>
      <c r="U103" s="33"/>
      <c r="V103" s="33"/>
      <c r="W103" s="33"/>
      <c r="X103" s="33"/>
      <c r="Y103" s="33"/>
      <c r="Z103" s="33"/>
      <c r="AA103" s="33"/>
      <c r="AB103" s="33"/>
      <c r="AC103" s="33"/>
      <c r="AD103" s="33"/>
      <c r="AE103" s="33"/>
      <c r="AR103" s="164" t="s">
        <v>158</v>
      </c>
      <c r="AT103" s="164" t="s">
        <v>153</v>
      </c>
      <c r="AU103" s="164" t="s">
        <v>80</v>
      </c>
      <c r="AY103" s="18" t="s">
        <v>150</v>
      </c>
      <c r="BE103" s="165">
        <f>IF(N103="základní",J103,0)</f>
        <v>0</v>
      </c>
      <c r="BF103" s="165">
        <f>IF(N103="snížená",J103,0)</f>
        <v>0</v>
      </c>
      <c r="BG103" s="165">
        <f>IF(N103="zákl. přenesená",J103,0)</f>
        <v>0</v>
      </c>
      <c r="BH103" s="165">
        <f>IF(N103="sníž. přenesená",J103,0)</f>
        <v>0</v>
      </c>
      <c r="BI103" s="165">
        <f>IF(N103="nulová",J103,0)</f>
        <v>0</v>
      </c>
      <c r="BJ103" s="18" t="s">
        <v>80</v>
      </c>
      <c r="BK103" s="165">
        <f>ROUND(I103*H103,2)</f>
        <v>0</v>
      </c>
      <c r="BL103" s="18" t="s">
        <v>158</v>
      </c>
      <c r="BM103" s="164" t="s">
        <v>430</v>
      </c>
    </row>
    <row r="104" spans="1:65" s="12" customFormat="1" ht="25.9" customHeight="1">
      <c r="B104" s="139"/>
      <c r="D104" s="140" t="s">
        <v>71</v>
      </c>
      <c r="E104" s="141" t="s">
        <v>1257</v>
      </c>
      <c r="F104" s="141" t="s">
        <v>2640</v>
      </c>
      <c r="I104" s="142"/>
      <c r="J104" s="143">
        <f>BK104</f>
        <v>0</v>
      </c>
      <c r="L104" s="139"/>
      <c r="M104" s="144"/>
      <c r="N104" s="145"/>
      <c r="O104" s="145"/>
      <c r="P104" s="146">
        <f>SUM(P105:P120)</f>
        <v>0</v>
      </c>
      <c r="Q104" s="145"/>
      <c r="R104" s="146">
        <f>SUM(R105:R120)</f>
        <v>0</v>
      </c>
      <c r="S104" s="145"/>
      <c r="T104" s="147">
        <f>SUM(T105:T120)</f>
        <v>0</v>
      </c>
      <c r="AR104" s="140" t="s">
        <v>80</v>
      </c>
      <c r="AT104" s="148" t="s">
        <v>71</v>
      </c>
      <c r="AU104" s="148" t="s">
        <v>72</v>
      </c>
      <c r="AY104" s="140" t="s">
        <v>150</v>
      </c>
      <c r="BK104" s="149">
        <f>SUM(BK105:BK120)</f>
        <v>0</v>
      </c>
    </row>
    <row r="105" spans="1:65" s="2" customFormat="1" ht="36" customHeight="1">
      <c r="A105" s="33"/>
      <c r="B105" s="152"/>
      <c r="C105" s="153" t="s">
        <v>360</v>
      </c>
      <c r="D105" s="153" t="s">
        <v>153</v>
      </c>
      <c r="E105" s="154" t="s">
        <v>2641</v>
      </c>
      <c r="F105" s="155" t="s">
        <v>2642</v>
      </c>
      <c r="G105" s="156" t="s">
        <v>1212</v>
      </c>
      <c r="H105" s="157">
        <v>0</v>
      </c>
      <c r="I105" s="158"/>
      <c r="J105" s="159">
        <f t="shared" ref="J105:J120" si="10">ROUND(I105*H105,2)</f>
        <v>0</v>
      </c>
      <c r="K105" s="155" t="s">
        <v>3</v>
      </c>
      <c r="L105" s="34"/>
      <c r="M105" s="160" t="s">
        <v>3</v>
      </c>
      <c r="N105" s="161" t="s">
        <v>43</v>
      </c>
      <c r="O105" s="54"/>
      <c r="P105" s="162">
        <f t="shared" ref="P105:P120" si="11">O105*H105</f>
        <v>0</v>
      </c>
      <c r="Q105" s="162">
        <v>0</v>
      </c>
      <c r="R105" s="162">
        <f t="shared" ref="R105:R120" si="12">Q105*H105</f>
        <v>0</v>
      </c>
      <c r="S105" s="162">
        <v>0</v>
      </c>
      <c r="T105" s="163">
        <f t="shared" ref="T105:T120" si="13">S105*H105</f>
        <v>0</v>
      </c>
      <c r="U105" s="33"/>
      <c r="V105" s="33"/>
      <c r="W105" s="33"/>
      <c r="X105" s="33"/>
      <c r="Y105" s="33"/>
      <c r="Z105" s="33"/>
      <c r="AA105" s="33"/>
      <c r="AB105" s="33"/>
      <c r="AC105" s="33"/>
      <c r="AD105" s="33"/>
      <c r="AE105" s="33"/>
      <c r="AR105" s="164" t="s">
        <v>158</v>
      </c>
      <c r="AT105" s="164" t="s">
        <v>153</v>
      </c>
      <c r="AU105" s="164" t="s">
        <v>80</v>
      </c>
      <c r="AY105" s="18" t="s">
        <v>150</v>
      </c>
      <c r="BE105" s="165">
        <f t="shared" ref="BE105:BE120" si="14">IF(N105="základní",J105,0)</f>
        <v>0</v>
      </c>
      <c r="BF105" s="165">
        <f t="shared" ref="BF105:BF120" si="15">IF(N105="snížená",J105,0)</f>
        <v>0</v>
      </c>
      <c r="BG105" s="165">
        <f t="shared" ref="BG105:BG120" si="16">IF(N105="zákl. přenesená",J105,0)</f>
        <v>0</v>
      </c>
      <c r="BH105" s="165">
        <f t="shared" ref="BH105:BH120" si="17">IF(N105="sníž. přenesená",J105,0)</f>
        <v>0</v>
      </c>
      <c r="BI105" s="165">
        <f t="shared" ref="BI105:BI120" si="18">IF(N105="nulová",J105,0)</f>
        <v>0</v>
      </c>
      <c r="BJ105" s="18" t="s">
        <v>80</v>
      </c>
      <c r="BK105" s="165">
        <f t="shared" ref="BK105:BK120" si="19">ROUND(I105*H105,2)</f>
        <v>0</v>
      </c>
      <c r="BL105" s="18" t="s">
        <v>158</v>
      </c>
      <c r="BM105" s="164" t="s">
        <v>441</v>
      </c>
    </row>
    <row r="106" spans="1:65" s="2" customFormat="1" ht="36" customHeight="1">
      <c r="A106" s="33"/>
      <c r="B106" s="152"/>
      <c r="C106" s="153" t="s">
        <v>365</v>
      </c>
      <c r="D106" s="153" t="s">
        <v>153</v>
      </c>
      <c r="E106" s="154" t="s">
        <v>2643</v>
      </c>
      <c r="F106" s="155" t="s">
        <v>2624</v>
      </c>
      <c r="G106" s="156" t="s">
        <v>1212</v>
      </c>
      <c r="H106" s="157">
        <v>2</v>
      </c>
      <c r="I106" s="158"/>
      <c r="J106" s="159">
        <f t="shared" si="10"/>
        <v>0</v>
      </c>
      <c r="K106" s="155" t="s">
        <v>3</v>
      </c>
      <c r="L106" s="34"/>
      <c r="M106" s="160" t="s">
        <v>3</v>
      </c>
      <c r="N106" s="161" t="s">
        <v>43</v>
      </c>
      <c r="O106" s="54"/>
      <c r="P106" s="162">
        <f t="shared" si="11"/>
        <v>0</v>
      </c>
      <c r="Q106" s="162">
        <v>0</v>
      </c>
      <c r="R106" s="162">
        <f t="shared" si="12"/>
        <v>0</v>
      </c>
      <c r="S106" s="162">
        <v>0</v>
      </c>
      <c r="T106" s="163">
        <f t="shared" si="13"/>
        <v>0</v>
      </c>
      <c r="U106" s="33"/>
      <c r="V106" s="33"/>
      <c r="W106" s="33"/>
      <c r="X106" s="33"/>
      <c r="Y106" s="33"/>
      <c r="Z106" s="33"/>
      <c r="AA106" s="33"/>
      <c r="AB106" s="33"/>
      <c r="AC106" s="33"/>
      <c r="AD106" s="33"/>
      <c r="AE106" s="33"/>
      <c r="AR106" s="164" t="s">
        <v>158</v>
      </c>
      <c r="AT106" s="164" t="s">
        <v>153</v>
      </c>
      <c r="AU106" s="164" t="s">
        <v>80</v>
      </c>
      <c r="AY106" s="18" t="s">
        <v>150</v>
      </c>
      <c r="BE106" s="165">
        <f t="shared" si="14"/>
        <v>0</v>
      </c>
      <c r="BF106" s="165">
        <f t="shared" si="15"/>
        <v>0</v>
      </c>
      <c r="BG106" s="165">
        <f t="shared" si="16"/>
        <v>0</v>
      </c>
      <c r="BH106" s="165">
        <f t="shared" si="17"/>
        <v>0</v>
      </c>
      <c r="BI106" s="165">
        <f t="shared" si="18"/>
        <v>0</v>
      </c>
      <c r="BJ106" s="18" t="s">
        <v>80</v>
      </c>
      <c r="BK106" s="165">
        <f t="shared" si="19"/>
        <v>0</v>
      </c>
      <c r="BL106" s="18" t="s">
        <v>158</v>
      </c>
      <c r="BM106" s="164" t="s">
        <v>451</v>
      </c>
    </row>
    <row r="107" spans="1:65" s="2" customFormat="1" ht="16.5" customHeight="1">
      <c r="A107" s="33"/>
      <c r="B107" s="152"/>
      <c r="C107" s="153" t="s">
        <v>371</v>
      </c>
      <c r="D107" s="153" t="s">
        <v>153</v>
      </c>
      <c r="E107" s="154" t="s">
        <v>2644</v>
      </c>
      <c r="F107" s="155" t="s">
        <v>2645</v>
      </c>
      <c r="G107" s="156" t="s">
        <v>1212</v>
      </c>
      <c r="H107" s="157">
        <v>3</v>
      </c>
      <c r="I107" s="158"/>
      <c r="J107" s="159">
        <f t="shared" si="10"/>
        <v>0</v>
      </c>
      <c r="K107" s="155" t="s">
        <v>3</v>
      </c>
      <c r="L107" s="34"/>
      <c r="M107" s="160" t="s">
        <v>3</v>
      </c>
      <c r="N107" s="161" t="s">
        <v>43</v>
      </c>
      <c r="O107" s="54"/>
      <c r="P107" s="162">
        <f t="shared" si="11"/>
        <v>0</v>
      </c>
      <c r="Q107" s="162">
        <v>0</v>
      </c>
      <c r="R107" s="162">
        <f t="shared" si="12"/>
        <v>0</v>
      </c>
      <c r="S107" s="162">
        <v>0</v>
      </c>
      <c r="T107" s="163">
        <f t="shared" si="13"/>
        <v>0</v>
      </c>
      <c r="U107" s="33"/>
      <c r="V107" s="33"/>
      <c r="W107" s="33"/>
      <c r="X107" s="33"/>
      <c r="Y107" s="33"/>
      <c r="Z107" s="33"/>
      <c r="AA107" s="33"/>
      <c r="AB107" s="33"/>
      <c r="AC107" s="33"/>
      <c r="AD107" s="33"/>
      <c r="AE107" s="33"/>
      <c r="AR107" s="164" t="s">
        <v>158</v>
      </c>
      <c r="AT107" s="164" t="s">
        <v>153</v>
      </c>
      <c r="AU107" s="164" t="s">
        <v>80</v>
      </c>
      <c r="AY107" s="18" t="s">
        <v>150</v>
      </c>
      <c r="BE107" s="165">
        <f t="shared" si="14"/>
        <v>0</v>
      </c>
      <c r="BF107" s="165">
        <f t="shared" si="15"/>
        <v>0</v>
      </c>
      <c r="BG107" s="165">
        <f t="shared" si="16"/>
        <v>0</v>
      </c>
      <c r="BH107" s="165">
        <f t="shared" si="17"/>
        <v>0</v>
      </c>
      <c r="BI107" s="165">
        <f t="shared" si="18"/>
        <v>0</v>
      </c>
      <c r="BJ107" s="18" t="s">
        <v>80</v>
      </c>
      <c r="BK107" s="165">
        <f t="shared" si="19"/>
        <v>0</v>
      </c>
      <c r="BL107" s="18" t="s">
        <v>158</v>
      </c>
      <c r="BM107" s="164" t="s">
        <v>461</v>
      </c>
    </row>
    <row r="108" spans="1:65" s="2" customFormat="1" ht="36" customHeight="1">
      <c r="A108" s="33"/>
      <c r="B108" s="152"/>
      <c r="C108" s="153" t="s">
        <v>377</v>
      </c>
      <c r="D108" s="153" t="s">
        <v>153</v>
      </c>
      <c r="E108" s="154" t="s">
        <v>2641</v>
      </c>
      <c r="F108" s="155" t="s">
        <v>2642</v>
      </c>
      <c r="G108" s="156" t="s">
        <v>1212</v>
      </c>
      <c r="H108" s="157">
        <v>2</v>
      </c>
      <c r="I108" s="158"/>
      <c r="J108" s="159">
        <f t="shared" si="10"/>
        <v>0</v>
      </c>
      <c r="K108" s="155" t="s">
        <v>3</v>
      </c>
      <c r="L108" s="34"/>
      <c r="M108" s="160" t="s">
        <v>3</v>
      </c>
      <c r="N108" s="161" t="s">
        <v>43</v>
      </c>
      <c r="O108" s="54"/>
      <c r="P108" s="162">
        <f t="shared" si="11"/>
        <v>0</v>
      </c>
      <c r="Q108" s="162">
        <v>0</v>
      </c>
      <c r="R108" s="162">
        <f t="shared" si="12"/>
        <v>0</v>
      </c>
      <c r="S108" s="162">
        <v>0</v>
      </c>
      <c r="T108" s="163">
        <f t="shared" si="13"/>
        <v>0</v>
      </c>
      <c r="U108" s="33"/>
      <c r="V108" s="33"/>
      <c r="W108" s="33"/>
      <c r="X108" s="33"/>
      <c r="Y108" s="33"/>
      <c r="Z108" s="33"/>
      <c r="AA108" s="33"/>
      <c r="AB108" s="33"/>
      <c r="AC108" s="33"/>
      <c r="AD108" s="33"/>
      <c r="AE108" s="33"/>
      <c r="AR108" s="164" t="s">
        <v>158</v>
      </c>
      <c r="AT108" s="164" t="s">
        <v>153</v>
      </c>
      <c r="AU108" s="164" t="s">
        <v>80</v>
      </c>
      <c r="AY108" s="18" t="s">
        <v>150</v>
      </c>
      <c r="BE108" s="165">
        <f t="shared" si="14"/>
        <v>0</v>
      </c>
      <c r="BF108" s="165">
        <f t="shared" si="15"/>
        <v>0</v>
      </c>
      <c r="BG108" s="165">
        <f t="shared" si="16"/>
        <v>0</v>
      </c>
      <c r="BH108" s="165">
        <f t="shared" si="17"/>
        <v>0</v>
      </c>
      <c r="BI108" s="165">
        <f t="shared" si="18"/>
        <v>0</v>
      </c>
      <c r="BJ108" s="18" t="s">
        <v>80</v>
      </c>
      <c r="BK108" s="165">
        <f t="shared" si="19"/>
        <v>0</v>
      </c>
      <c r="BL108" s="18" t="s">
        <v>158</v>
      </c>
      <c r="BM108" s="164" t="s">
        <v>471</v>
      </c>
    </row>
    <row r="109" spans="1:65" s="2" customFormat="1" ht="16.5" customHeight="1">
      <c r="A109" s="33"/>
      <c r="B109" s="152"/>
      <c r="C109" s="153" t="s">
        <v>384</v>
      </c>
      <c r="D109" s="153" t="s">
        <v>153</v>
      </c>
      <c r="E109" s="154" t="s">
        <v>2646</v>
      </c>
      <c r="F109" s="155" t="s">
        <v>2647</v>
      </c>
      <c r="G109" s="156" t="s">
        <v>1212</v>
      </c>
      <c r="H109" s="157">
        <v>4</v>
      </c>
      <c r="I109" s="158"/>
      <c r="J109" s="159">
        <f t="shared" si="10"/>
        <v>0</v>
      </c>
      <c r="K109" s="155" t="s">
        <v>3</v>
      </c>
      <c r="L109" s="34"/>
      <c r="M109" s="160" t="s">
        <v>3</v>
      </c>
      <c r="N109" s="161" t="s">
        <v>43</v>
      </c>
      <c r="O109" s="54"/>
      <c r="P109" s="162">
        <f t="shared" si="11"/>
        <v>0</v>
      </c>
      <c r="Q109" s="162">
        <v>0</v>
      </c>
      <c r="R109" s="162">
        <f t="shared" si="12"/>
        <v>0</v>
      </c>
      <c r="S109" s="162">
        <v>0</v>
      </c>
      <c r="T109" s="163">
        <f t="shared" si="13"/>
        <v>0</v>
      </c>
      <c r="U109" s="33"/>
      <c r="V109" s="33"/>
      <c r="W109" s="33"/>
      <c r="X109" s="33"/>
      <c r="Y109" s="33"/>
      <c r="Z109" s="33"/>
      <c r="AA109" s="33"/>
      <c r="AB109" s="33"/>
      <c r="AC109" s="33"/>
      <c r="AD109" s="33"/>
      <c r="AE109" s="33"/>
      <c r="AR109" s="164" t="s">
        <v>158</v>
      </c>
      <c r="AT109" s="164" t="s">
        <v>153</v>
      </c>
      <c r="AU109" s="164" t="s">
        <v>80</v>
      </c>
      <c r="AY109" s="18" t="s">
        <v>150</v>
      </c>
      <c r="BE109" s="165">
        <f t="shared" si="14"/>
        <v>0</v>
      </c>
      <c r="BF109" s="165">
        <f t="shared" si="15"/>
        <v>0</v>
      </c>
      <c r="BG109" s="165">
        <f t="shared" si="16"/>
        <v>0</v>
      </c>
      <c r="BH109" s="165">
        <f t="shared" si="17"/>
        <v>0</v>
      </c>
      <c r="BI109" s="165">
        <f t="shared" si="18"/>
        <v>0</v>
      </c>
      <c r="BJ109" s="18" t="s">
        <v>80</v>
      </c>
      <c r="BK109" s="165">
        <f t="shared" si="19"/>
        <v>0</v>
      </c>
      <c r="BL109" s="18" t="s">
        <v>158</v>
      </c>
      <c r="BM109" s="164" t="s">
        <v>481</v>
      </c>
    </row>
    <row r="110" spans="1:65" s="2" customFormat="1" ht="24" customHeight="1">
      <c r="A110" s="33"/>
      <c r="B110" s="152"/>
      <c r="C110" s="153" t="s">
        <v>390</v>
      </c>
      <c r="D110" s="153" t="s">
        <v>153</v>
      </c>
      <c r="E110" s="154" t="s">
        <v>2648</v>
      </c>
      <c r="F110" s="155" t="s">
        <v>2649</v>
      </c>
      <c r="G110" s="156" t="s">
        <v>1212</v>
      </c>
      <c r="H110" s="157">
        <v>7</v>
      </c>
      <c r="I110" s="158"/>
      <c r="J110" s="159">
        <f t="shared" si="10"/>
        <v>0</v>
      </c>
      <c r="K110" s="155" t="s">
        <v>3</v>
      </c>
      <c r="L110" s="34"/>
      <c r="M110" s="160" t="s">
        <v>3</v>
      </c>
      <c r="N110" s="161" t="s">
        <v>43</v>
      </c>
      <c r="O110" s="54"/>
      <c r="P110" s="162">
        <f t="shared" si="11"/>
        <v>0</v>
      </c>
      <c r="Q110" s="162">
        <v>0</v>
      </c>
      <c r="R110" s="162">
        <f t="shared" si="12"/>
        <v>0</v>
      </c>
      <c r="S110" s="162">
        <v>0</v>
      </c>
      <c r="T110" s="163">
        <f t="shared" si="13"/>
        <v>0</v>
      </c>
      <c r="U110" s="33"/>
      <c r="V110" s="33"/>
      <c r="W110" s="33"/>
      <c r="X110" s="33"/>
      <c r="Y110" s="33"/>
      <c r="Z110" s="33"/>
      <c r="AA110" s="33"/>
      <c r="AB110" s="33"/>
      <c r="AC110" s="33"/>
      <c r="AD110" s="33"/>
      <c r="AE110" s="33"/>
      <c r="AR110" s="164" t="s">
        <v>158</v>
      </c>
      <c r="AT110" s="164" t="s">
        <v>153</v>
      </c>
      <c r="AU110" s="164" t="s">
        <v>80</v>
      </c>
      <c r="AY110" s="18" t="s">
        <v>150</v>
      </c>
      <c r="BE110" s="165">
        <f t="shared" si="14"/>
        <v>0</v>
      </c>
      <c r="BF110" s="165">
        <f t="shared" si="15"/>
        <v>0</v>
      </c>
      <c r="BG110" s="165">
        <f t="shared" si="16"/>
        <v>0</v>
      </c>
      <c r="BH110" s="165">
        <f t="shared" si="17"/>
        <v>0</v>
      </c>
      <c r="BI110" s="165">
        <f t="shared" si="18"/>
        <v>0</v>
      </c>
      <c r="BJ110" s="18" t="s">
        <v>80</v>
      </c>
      <c r="BK110" s="165">
        <f t="shared" si="19"/>
        <v>0</v>
      </c>
      <c r="BL110" s="18" t="s">
        <v>158</v>
      </c>
      <c r="BM110" s="164" t="s">
        <v>491</v>
      </c>
    </row>
    <row r="111" spans="1:65" s="2" customFormat="1" ht="24" customHeight="1">
      <c r="A111" s="33"/>
      <c r="B111" s="152"/>
      <c r="C111" s="153" t="s">
        <v>395</v>
      </c>
      <c r="D111" s="153" t="s">
        <v>153</v>
      </c>
      <c r="E111" s="154" t="s">
        <v>2650</v>
      </c>
      <c r="F111" s="155" t="s">
        <v>2651</v>
      </c>
      <c r="G111" s="156" t="s">
        <v>1212</v>
      </c>
      <c r="H111" s="157">
        <v>7</v>
      </c>
      <c r="I111" s="158"/>
      <c r="J111" s="159">
        <f t="shared" si="10"/>
        <v>0</v>
      </c>
      <c r="K111" s="155" t="s">
        <v>3</v>
      </c>
      <c r="L111" s="34"/>
      <c r="M111" s="160" t="s">
        <v>3</v>
      </c>
      <c r="N111" s="161" t="s">
        <v>43</v>
      </c>
      <c r="O111" s="54"/>
      <c r="P111" s="162">
        <f t="shared" si="11"/>
        <v>0</v>
      </c>
      <c r="Q111" s="162">
        <v>0</v>
      </c>
      <c r="R111" s="162">
        <f t="shared" si="12"/>
        <v>0</v>
      </c>
      <c r="S111" s="162">
        <v>0</v>
      </c>
      <c r="T111" s="163">
        <f t="shared" si="13"/>
        <v>0</v>
      </c>
      <c r="U111" s="33"/>
      <c r="V111" s="33"/>
      <c r="W111" s="33"/>
      <c r="X111" s="33"/>
      <c r="Y111" s="33"/>
      <c r="Z111" s="33"/>
      <c r="AA111" s="33"/>
      <c r="AB111" s="33"/>
      <c r="AC111" s="33"/>
      <c r="AD111" s="33"/>
      <c r="AE111" s="33"/>
      <c r="AR111" s="164" t="s">
        <v>158</v>
      </c>
      <c r="AT111" s="164" t="s">
        <v>153</v>
      </c>
      <c r="AU111" s="164" t="s">
        <v>80</v>
      </c>
      <c r="AY111" s="18" t="s">
        <v>150</v>
      </c>
      <c r="BE111" s="165">
        <f t="shared" si="14"/>
        <v>0</v>
      </c>
      <c r="BF111" s="165">
        <f t="shared" si="15"/>
        <v>0</v>
      </c>
      <c r="BG111" s="165">
        <f t="shared" si="16"/>
        <v>0</v>
      </c>
      <c r="BH111" s="165">
        <f t="shared" si="17"/>
        <v>0</v>
      </c>
      <c r="BI111" s="165">
        <f t="shared" si="18"/>
        <v>0</v>
      </c>
      <c r="BJ111" s="18" t="s">
        <v>80</v>
      </c>
      <c r="BK111" s="165">
        <f t="shared" si="19"/>
        <v>0</v>
      </c>
      <c r="BL111" s="18" t="s">
        <v>158</v>
      </c>
      <c r="BM111" s="164" t="s">
        <v>501</v>
      </c>
    </row>
    <row r="112" spans="1:65" s="2" customFormat="1" ht="24" customHeight="1">
      <c r="A112" s="33"/>
      <c r="B112" s="152"/>
      <c r="C112" s="153" t="s">
        <v>399</v>
      </c>
      <c r="D112" s="153" t="s">
        <v>153</v>
      </c>
      <c r="E112" s="154" t="s">
        <v>2652</v>
      </c>
      <c r="F112" s="155" t="s">
        <v>2649</v>
      </c>
      <c r="G112" s="156" t="s">
        <v>1212</v>
      </c>
      <c r="H112" s="157">
        <v>2</v>
      </c>
      <c r="I112" s="158"/>
      <c r="J112" s="159">
        <f t="shared" si="10"/>
        <v>0</v>
      </c>
      <c r="K112" s="155" t="s">
        <v>3</v>
      </c>
      <c r="L112" s="34"/>
      <c r="M112" s="160" t="s">
        <v>3</v>
      </c>
      <c r="N112" s="161" t="s">
        <v>43</v>
      </c>
      <c r="O112" s="54"/>
      <c r="P112" s="162">
        <f t="shared" si="11"/>
        <v>0</v>
      </c>
      <c r="Q112" s="162">
        <v>0</v>
      </c>
      <c r="R112" s="162">
        <f t="shared" si="12"/>
        <v>0</v>
      </c>
      <c r="S112" s="162">
        <v>0</v>
      </c>
      <c r="T112" s="163">
        <f t="shared" si="13"/>
        <v>0</v>
      </c>
      <c r="U112" s="33"/>
      <c r="V112" s="33"/>
      <c r="W112" s="33"/>
      <c r="X112" s="33"/>
      <c r="Y112" s="33"/>
      <c r="Z112" s="33"/>
      <c r="AA112" s="33"/>
      <c r="AB112" s="33"/>
      <c r="AC112" s="33"/>
      <c r="AD112" s="33"/>
      <c r="AE112" s="33"/>
      <c r="AR112" s="164" t="s">
        <v>158</v>
      </c>
      <c r="AT112" s="164" t="s">
        <v>153</v>
      </c>
      <c r="AU112" s="164" t="s">
        <v>80</v>
      </c>
      <c r="AY112" s="18" t="s">
        <v>150</v>
      </c>
      <c r="BE112" s="165">
        <f t="shared" si="14"/>
        <v>0</v>
      </c>
      <c r="BF112" s="165">
        <f t="shared" si="15"/>
        <v>0</v>
      </c>
      <c r="BG112" s="165">
        <f t="shared" si="16"/>
        <v>0</v>
      </c>
      <c r="BH112" s="165">
        <f t="shared" si="17"/>
        <v>0</v>
      </c>
      <c r="BI112" s="165">
        <f t="shared" si="18"/>
        <v>0</v>
      </c>
      <c r="BJ112" s="18" t="s">
        <v>80</v>
      </c>
      <c r="BK112" s="165">
        <f t="shared" si="19"/>
        <v>0</v>
      </c>
      <c r="BL112" s="18" t="s">
        <v>158</v>
      </c>
      <c r="BM112" s="164" t="s">
        <v>512</v>
      </c>
    </row>
    <row r="113" spans="1:65" s="2" customFormat="1" ht="24" customHeight="1">
      <c r="A113" s="33"/>
      <c r="B113" s="152"/>
      <c r="C113" s="153" t="s">
        <v>404</v>
      </c>
      <c r="D113" s="153" t="s">
        <v>153</v>
      </c>
      <c r="E113" s="154" t="s">
        <v>2653</v>
      </c>
      <c r="F113" s="155" t="s">
        <v>2651</v>
      </c>
      <c r="G113" s="156" t="s">
        <v>1212</v>
      </c>
      <c r="H113" s="157">
        <v>2</v>
      </c>
      <c r="I113" s="158"/>
      <c r="J113" s="159">
        <f t="shared" si="10"/>
        <v>0</v>
      </c>
      <c r="K113" s="155" t="s">
        <v>3</v>
      </c>
      <c r="L113" s="34"/>
      <c r="M113" s="160" t="s">
        <v>3</v>
      </c>
      <c r="N113" s="161" t="s">
        <v>43</v>
      </c>
      <c r="O113" s="54"/>
      <c r="P113" s="162">
        <f t="shared" si="11"/>
        <v>0</v>
      </c>
      <c r="Q113" s="162">
        <v>0</v>
      </c>
      <c r="R113" s="162">
        <f t="shared" si="12"/>
        <v>0</v>
      </c>
      <c r="S113" s="162">
        <v>0</v>
      </c>
      <c r="T113" s="163">
        <f t="shared" si="13"/>
        <v>0</v>
      </c>
      <c r="U113" s="33"/>
      <c r="V113" s="33"/>
      <c r="W113" s="33"/>
      <c r="X113" s="33"/>
      <c r="Y113" s="33"/>
      <c r="Z113" s="33"/>
      <c r="AA113" s="33"/>
      <c r="AB113" s="33"/>
      <c r="AC113" s="33"/>
      <c r="AD113" s="33"/>
      <c r="AE113" s="33"/>
      <c r="AR113" s="164" t="s">
        <v>158</v>
      </c>
      <c r="AT113" s="164" t="s">
        <v>153</v>
      </c>
      <c r="AU113" s="164" t="s">
        <v>80</v>
      </c>
      <c r="AY113" s="18" t="s">
        <v>150</v>
      </c>
      <c r="BE113" s="165">
        <f t="shared" si="14"/>
        <v>0</v>
      </c>
      <c r="BF113" s="165">
        <f t="shared" si="15"/>
        <v>0</v>
      </c>
      <c r="BG113" s="165">
        <f t="shared" si="16"/>
        <v>0</v>
      </c>
      <c r="BH113" s="165">
        <f t="shared" si="17"/>
        <v>0</v>
      </c>
      <c r="BI113" s="165">
        <f t="shared" si="18"/>
        <v>0</v>
      </c>
      <c r="BJ113" s="18" t="s">
        <v>80</v>
      </c>
      <c r="BK113" s="165">
        <f t="shared" si="19"/>
        <v>0</v>
      </c>
      <c r="BL113" s="18" t="s">
        <v>158</v>
      </c>
      <c r="BM113" s="164" t="s">
        <v>523</v>
      </c>
    </row>
    <row r="114" spans="1:65" s="2" customFormat="1" ht="16.5" customHeight="1">
      <c r="A114" s="33"/>
      <c r="B114" s="152"/>
      <c r="C114" s="153" t="s">
        <v>409</v>
      </c>
      <c r="D114" s="153" t="s">
        <v>153</v>
      </c>
      <c r="E114" s="154" t="s">
        <v>1550</v>
      </c>
      <c r="F114" s="155" t="s">
        <v>2654</v>
      </c>
      <c r="G114" s="156" t="s">
        <v>1212</v>
      </c>
      <c r="H114" s="157">
        <v>10</v>
      </c>
      <c r="I114" s="158"/>
      <c r="J114" s="159">
        <f t="shared" si="10"/>
        <v>0</v>
      </c>
      <c r="K114" s="155" t="s">
        <v>3</v>
      </c>
      <c r="L114" s="34"/>
      <c r="M114" s="160" t="s">
        <v>3</v>
      </c>
      <c r="N114" s="161" t="s">
        <v>43</v>
      </c>
      <c r="O114" s="54"/>
      <c r="P114" s="162">
        <f t="shared" si="11"/>
        <v>0</v>
      </c>
      <c r="Q114" s="162">
        <v>0</v>
      </c>
      <c r="R114" s="162">
        <f t="shared" si="12"/>
        <v>0</v>
      </c>
      <c r="S114" s="162">
        <v>0</v>
      </c>
      <c r="T114" s="163">
        <f t="shared" si="13"/>
        <v>0</v>
      </c>
      <c r="U114" s="33"/>
      <c r="V114" s="33"/>
      <c r="W114" s="33"/>
      <c r="X114" s="33"/>
      <c r="Y114" s="33"/>
      <c r="Z114" s="33"/>
      <c r="AA114" s="33"/>
      <c r="AB114" s="33"/>
      <c r="AC114" s="33"/>
      <c r="AD114" s="33"/>
      <c r="AE114" s="33"/>
      <c r="AR114" s="164" t="s">
        <v>158</v>
      </c>
      <c r="AT114" s="164" t="s">
        <v>153</v>
      </c>
      <c r="AU114" s="164" t="s">
        <v>80</v>
      </c>
      <c r="AY114" s="18" t="s">
        <v>150</v>
      </c>
      <c r="BE114" s="165">
        <f t="shared" si="14"/>
        <v>0</v>
      </c>
      <c r="BF114" s="165">
        <f t="shared" si="15"/>
        <v>0</v>
      </c>
      <c r="BG114" s="165">
        <f t="shared" si="16"/>
        <v>0</v>
      </c>
      <c r="BH114" s="165">
        <f t="shared" si="17"/>
        <v>0</v>
      </c>
      <c r="BI114" s="165">
        <f t="shared" si="18"/>
        <v>0</v>
      </c>
      <c r="BJ114" s="18" t="s">
        <v>80</v>
      </c>
      <c r="BK114" s="165">
        <f t="shared" si="19"/>
        <v>0</v>
      </c>
      <c r="BL114" s="18" t="s">
        <v>158</v>
      </c>
      <c r="BM114" s="164" t="s">
        <v>534</v>
      </c>
    </row>
    <row r="115" spans="1:65" s="2" customFormat="1" ht="16.5" customHeight="1">
      <c r="A115" s="33"/>
      <c r="B115" s="152"/>
      <c r="C115" s="153" t="s">
        <v>414</v>
      </c>
      <c r="D115" s="153" t="s">
        <v>153</v>
      </c>
      <c r="E115" s="154" t="s">
        <v>1552</v>
      </c>
      <c r="F115" s="155" t="s">
        <v>2655</v>
      </c>
      <c r="G115" s="156" t="s">
        <v>1212</v>
      </c>
      <c r="H115" s="157">
        <v>8</v>
      </c>
      <c r="I115" s="158"/>
      <c r="J115" s="159">
        <f t="shared" si="10"/>
        <v>0</v>
      </c>
      <c r="K115" s="155" t="s">
        <v>3</v>
      </c>
      <c r="L115" s="34"/>
      <c r="M115" s="160" t="s">
        <v>3</v>
      </c>
      <c r="N115" s="161" t="s">
        <v>43</v>
      </c>
      <c r="O115" s="54"/>
      <c r="P115" s="162">
        <f t="shared" si="11"/>
        <v>0</v>
      </c>
      <c r="Q115" s="162">
        <v>0</v>
      </c>
      <c r="R115" s="162">
        <f t="shared" si="12"/>
        <v>0</v>
      </c>
      <c r="S115" s="162">
        <v>0</v>
      </c>
      <c r="T115" s="163">
        <f t="shared" si="13"/>
        <v>0</v>
      </c>
      <c r="U115" s="33"/>
      <c r="V115" s="33"/>
      <c r="W115" s="33"/>
      <c r="X115" s="33"/>
      <c r="Y115" s="33"/>
      <c r="Z115" s="33"/>
      <c r="AA115" s="33"/>
      <c r="AB115" s="33"/>
      <c r="AC115" s="33"/>
      <c r="AD115" s="33"/>
      <c r="AE115" s="33"/>
      <c r="AR115" s="164" t="s">
        <v>158</v>
      </c>
      <c r="AT115" s="164" t="s">
        <v>153</v>
      </c>
      <c r="AU115" s="164" t="s">
        <v>80</v>
      </c>
      <c r="AY115" s="18" t="s">
        <v>150</v>
      </c>
      <c r="BE115" s="165">
        <f t="shared" si="14"/>
        <v>0</v>
      </c>
      <c r="BF115" s="165">
        <f t="shared" si="15"/>
        <v>0</v>
      </c>
      <c r="BG115" s="165">
        <f t="shared" si="16"/>
        <v>0</v>
      </c>
      <c r="BH115" s="165">
        <f t="shared" si="17"/>
        <v>0</v>
      </c>
      <c r="BI115" s="165">
        <f t="shared" si="18"/>
        <v>0</v>
      </c>
      <c r="BJ115" s="18" t="s">
        <v>80</v>
      </c>
      <c r="BK115" s="165">
        <f t="shared" si="19"/>
        <v>0</v>
      </c>
      <c r="BL115" s="18" t="s">
        <v>158</v>
      </c>
      <c r="BM115" s="164" t="s">
        <v>542</v>
      </c>
    </row>
    <row r="116" spans="1:65" s="2" customFormat="1" ht="24" customHeight="1">
      <c r="A116" s="33"/>
      <c r="B116" s="152"/>
      <c r="C116" s="153" t="s">
        <v>420</v>
      </c>
      <c r="D116" s="153" t="s">
        <v>153</v>
      </c>
      <c r="E116" s="154" t="s">
        <v>1554</v>
      </c>
      <c r="F116" s="155" t="s">
        <v>2656</v>
      </c>
      <c r="G116" s="156" t="s">
        <v>200</v>
      </c>
      <c r="H116" s="157">
        <v>79</v>
      </c>
      <c r="I116" s="158"/>
      <c r="J116" s="159">
        <f t="shared" si="10"/>
        <v>0</v>
      </c>
      <c r="K116" s="155" t="s">
        <v>3</v>
      </c>
      <c r="L116" s="34"/>
      <c r="M116" s="160" t="s">
        <v>3</v>
      </c>
      <c r="N116" s="161" t="s">
        <v>43</v>
      </c>
      <c r="O116" s="54"/>
      <c r="P116" s="162">
        <f t="shared" si="11"/>
        <v>0</v>
      </c>
      <c r="Q116" s="162">
        <v>0</v>
      </c>
      <c r="R116" s="162">
        <f t="shared" si="12"/>
        <v>0</v>
      </c>
      <c r="S116" s="162">
        <v>0</v>
      </c>
      <c r="T116" s="163">
        <f t="shared" si="13"/>
        <v>0</v>
      </c>
      <c r="U116" s="33"/>
      <c r="V116" s="33"/>
      <c r="W116" s="33"/>
      <c r="X116" s="33"/>
      <c r="Y116" s="33"/>
      <c r="Z116" s="33"/>
      <c r="AA116" s="33"/>
      <c r="AB116" s="33"/>
      <c r="AC116" s="33"/>
      <c r="AD116" s="33"/>
      <c r="AE116" s="33"/>
      <c r="AR116" s="164" t="s">
        <v>158</v>
      </c>
      <c r="AT116" s="164" t="s">
        <v>153</v>
      </c>
      <c r="AU116" s="164" t="s">
        <v>80</v>
      </c>
      <c r="AY116" s="18" t="s">
        <v>150</v>
      </c>
      <c r="BE116" s="165">
        <f t="shared" si="14"/>
        <v>0</v>
      </c>
      <c r="BF116" s="165">
        <f t="shared" si="15"/>
        <v>0</v>
      </c>
      <c r="BG116" s="165">
        <f t="shared" si="16"/>
        <v>0</v>
      </c>
      <c r="BH116" s="165">
        <f t="shared" si="17"/>
        <v>0</v>
      </c>
      <c r="BI116" s="165">
        <f t="shared" si="18"/>
        <v>0</v>
      </c>
      <c r="BJ116" s="18" t="s">
        <v>80</v>
      </c>
      <c r="BK116" s="165">
        <f t="shared" si="19"/>
        <v>0</v>
      </c>
      <c r="BL116" s="18" t="s">
        <v>158</v>
      </c>
      <c r="BM116" s="164" t="s">
        <v>558</v>
      </c>
    </row>
    <row r="117" spans="1:65" s="2" customFormat="1" ht="16.5" customHeight="1">
      <c r="A117" s="33"/>
      <c r="B117" s="152"/>
      <c r="C117" s="153" t="s">
        <v>425</v>
      </c>
      <c r="D117" s="153" t="s">
        <v>153</v>
      </c>
      <c r="E117" s="154" t="s">
        <v>1556</v>
      </c>
      <c r="F117" s="155" t="s">
        <v>2657</v>
      </c>
      <c r="G117" s="156" t="s">
        <v>200</v>
      </c>
      <c r="H117" s="157">
        <v>13</v>
      </c>
      <c r="I117" s="158"/>
      <c r="J117" s="159">
        <f t="shared" si="10"/>
        <v>0</v>
      </c>
      <c r="K117" s="155" t="s">
        <v>3</v>
      </c>
      <c r="L117" s="34"/>
      <c r="M117" s="160" t="s">
        <v>3</v>
      </c>
      <c r="N117" s="161" t="s">
        <v>43</v>
      </c>
      <c r="O117" s="54"/>
      <c r="P117" s="162">
        <f t="shared" si="11"/>
        <v>0</v>
      </c>
      <c r="Q117" s="162">
        <v>0</v>
      </c>
      <c r="R117" s="162">
        <f t="shared" si="12"/>
        <v>0</v>
      </c>
      <c r="S117" s="162">
        <v>0</v>
      </c>
      <c r="T117" s="163">
        <f t="shared" si="13"/>
        <v>0</v>
      </c>
      <c r="U117" s="33"/>
      <c r="V117" s="33"/>
      <c r="W117" s="33"/>
      <c r="X117" s="33"/>
      <c r="Y117" s="33"/>
      <c r="Z117" s="33"/>
      <c r="AA117" s="33"/>
      <c r="AB117" s="33"/>
      <c r="AC117" s="33"/>
      <c r="AD117" s="33"/>
      <c r="AE117" s="33"/>
      <c r="AR117" s="164" t="s">
        <v>158</v>
      </c>
      <c r="AT117" s="164" t="s">
        <v>153</v>
      </c>
      <c r="AU117" s="164" t="s">
        <v>80</v>
      </c>
      <c r="AY117" s="18" t="s">
        <v>150</v>
      </c>
      <c r="BE117" s="165">
        <f t="shared" si="14"/>
        <v>0</v>
      </c>
      <c r="BF117" s="165">
        <f t="shared" si="15"/>
        <v>0</v>
      </c>
      <c r="BG117" s="165">
        <f t="shared" si="16"/>
        <v>0</v>
      </c>
      <c r="BH117" s="165">
        <f t="shared" si="17"/>
        <v>0</v>
      </c>
      <c r="BI117" s="165">
        <f t="shared" si="18"/>
        <v>0</v>
      </c>
      <c r="BJ117" s="18" t="s">
        <v>80</v>
      </c>
      <c r="BK117" s="165">
        <f t="shared" si="19"/>
        <v>0</v>
      </c>
      <c r="BL117" s="18" t="s">
        <v>158</v>
      </c>
      <c r="BM117" s="164" t="s">
        <v>567</v>
      </c>
    </row>
    <row r="118" spans="1:65" s="2" customFormat="1" ht="16.5" customHeight="1">
      <c r="A118" s="33"/>
      <c r="B118" s="152"/>
      <c r="C118" s="153" t="s">
        <v>430</v>
      </c>
      <c r="D118" s="153" t="s">
        <v>153</v>
      </c>
      <c r="E118" s="154" t="s">
        <v>1558</v>
      </c>
      <c r="F118" s="155" t="s">
        <v>2658</v>
      </c>
      <c r="G118" s="156" t="s">
        <v>200</v>
      </c>
      <c r="H118" s="157">
        <v>67</v>
      </c>
      <c r="I118" s="158"/>
      <c r="J118" s="159">
        <f t="shared" si="10"/>
        <v>0</v>
      </c>
      <c r="K118" s="155" t="s">
        <v>3</v>
      </c>
      <c r="L118" s="34"/>
      <c r="M118" s="160" t="s">
        <v>3</v>
      </c>
      <c r="N118" s="161" t="s">
        <v>43</v>
      </c>
      <c r="O118" s="54"/>
      <c r="P118" s="162">
        <f t="shared" si="11"/>
        <v>0</v>
      </c>
      <c r="Q118" s="162">
        <v>0</v>
      </c>
      <c r="R118" s="162">
        <f t="shared" si="12"/>
        <v>0</v>
      </c>
      <c r="S118" s="162">
        <v>0</v>
      </c>
      <c r="T118" s="163">
        <f t="shared" si="13"/>
        <v>0</v>
      </c>
      <c r="U118" s="33"/>
      <c r="V118" s="33"/>
      <c r="W118" s="33"/>
      <c r="X118" s="33"/>
      <c r="Y118" s="33"/>
      <c r="Z118" s="33"/>
      <c r="AA118" s="33"/>
      <c r="AB118" s="33"/>
      <c r="AC118" s="33"/>
      <c r="AD118" s="33"/>
      <c r="AE118" s="33"/>
      <c r="AR118" s="164" t="s">
        <v>158</v>
      </c>
      <c r="AT118" s="164" t="s">
        <v>153</v>
      </c>
      <c r="AU118" s="164" t="s">
        <v>80</v>
      </c>
      <c r="AY118" s="18" t="s">
        <v>150</v>
      </c>
      <c r="BE118" s="165">
        <f t="shared" si="14"/>
        <v>0</v>
      </c>
      <c r="BF118" s="165">
        <f t="shared" si="15"/>
        <v>0</v>
      </c>
      <c r="BG118" s="165">
        <f t="shared" si="16"/>
        <v>0</v>
      </c>
      <c r="BH118" s="165">
        <f t="shared" si="17"/>
        <v>0</v>
      </c>
      <c r="BI118" s="165">
        <f t="shared" si="18"/>
        <v>0</v>
      </c>
      <c r="BJ118" s="18" t="s">
        <v>80</v>
      </c>
      <c r="BK118" s="165">
        <f t="shared" si="19"/>
        <v>0</v>
      </c>
      <c r="BL118" s="18" t="s">
        <v>158</v>
      </c>
      <c r="BM118" s="164" t="s">
        <v>577</v>
      </c>
    </row>
    <row r="119" spans="1:65" s="2" customFormat="1" ht="16.5" customHeight="1">
      <c r="A119" s="33"/>
      <c r="B119" s="152"/>
      <c r="C119" s="153" t="s">
        <v>436</v>
      </c>
      <c r="D119" s="153" t="s">
        <v>153</v>
      </c>
      <c r="E119" s="154" t="s">
        <v>1560</v>
      </c>
      <c r="F119" s="155" t="s">
        <v>2632</v>
      </c>
      <c r="G119" s="156" t="s">
        <v>200</v>
      </c>
      <c r="H119" s="157">
        <v>22</v>
      </c>
      <c r="I119" s="158"/>
      <c r="J119" s="159">
        <f t="shared" si="10"/>
        <v>0</v>
      </c>
      <c r="K119" s="155" t="s">
        <v>3</v>
      </c>
      <c r="L119" s="34"/>
      <c r="M119" s="160" t="s">
        <v>3</v>
      </c>
      <c r="N119" s="161" t="s">
        <v>43</v>
      </c>
      <c r="O119" s="54"/>
      <c r="P119" s="162">
        <f t="shared" si="11"/>
        <v>0</v>
      </c>
      <c r="Q119" s="162">
        <v>0</v>
      </c>
      <c r="R119" s="162">
        <f t="shared" si="12"/>
        <v>0</v>
      </c>
      <c r="S119" s="162">
        <v>0</v>
      </c>
      <c r="T119" s="163">
        <f t="shared" si="13"/>
        <v>0</v>
      </c>
      <c r="U119" s="33"/>
      <c r="V119" s="33"/>
      <c r="W119" s="33"/>
      <c r="X119" s="33"/>
      <c r="Y119" s="33"/>
      <c r="Z119" s="33"/>
      <c r="AA119" s="33"/>
      <c r="AB119" s="33"/>
      <c r="AC119" s="33"/>
      <c r="AD119" s="33"/>
      <c r="AE119" s="33"/>
      <c r="AR119" s="164" t="s">
        <v>158</v>
      </c>
      <c r="AT119" s="164" t="s">
        <v>153</v>
      </c>
      <c r="AU119" s="164" t="s">
        <v>80</v>
      </c>
      <c r="AY119" s="18" t="s">
        <v>150</v>
      </c>
      <c r="BE119" s="165">
        <f t="shared" si="14"/>
        <v>0</v>
      </c>
      <c r="BF119" s="165">
        <f t="shared" si="15"/>
        <v>0</v>
      </c>
      <c r="BG119" s="165">
        <f t="shared" si="16"/>
        <v>0</v>
      </c>
      <c r="BH119" s="165">
        <f t="shared" si="17"/>
        <v>0</v>
      </c>
      <c r="BI119" s="165">
        <f t="shared" si="18"/>
        <v>0</v>
      </c>
      <c r="BJ119" s="18" t="s">
        <v>80</v>
      </c>
      <c r="BK119" s="165">
        <f t="shared" si="19"/>
        <v>0</v>
      </c>
      <c r="BL119" s="18" t="s">
        <v>158</v>
      </c>
      <c r="BM119" s="164" t="s">
        <v>589</v>
      </c>
    </row>
    <row r="120" spans="1:65" s="2" customFormat="1" ht="24" customHeight="1">
      <c r="A120" s="33"/>
      <c r="B120" s="152"/>
      <c r="C120" s="153" t="s">
        <v>441</v>
      </c>
      <c r="D120" s="153" t="s">
        <v>153</v>
      </c>
      <c r="E120" s="154" t="s">
        <v>1562</v>
      </c>
      <c r="F120" s="155" t="s">
        <v>2634</v>
      </c>
      <c r="G120" s="156" t="s">
        <v>1632</v>
      </c>
      <c r="H120" s="157">
        <v>1</v>
      </c>
      <c r="I120" s="158"/>
      <c r="J120" s="159">
        <f t="shared" si="10"/>
        <v>0</v>
      </c>
      <c r="K120" s="155" t="s">
        <v>3</v>
      </c>
      <c r="L120" s="34"/>
      <c r="M120" s="160" t="s">
        <v>3</v>
      </c>
      <c r="N120" s="161" t="s">
        <v>43</v>
      </c>
      <c r="O120" s="54"/>
      <c r="P120" s="162">
        <f t="shared" si="11"/>
        <v>0</v>
      </c>
      <c r="Q120" s="162">
        <v>0</v>
      </c>
      <c r="R120" s="162">
        <f t="shared" si="12"/>
        <v>0</v>
      </c>
      <c r="S120" s="162">
        <v>0</v>
      </c>
      <c r="T120" s="163">
        <f t="shared" si="13"/>
        <v>0</v>
      </c>
      <c r="U120" s="33"/>
      <c r="V120" s="33"/>
      <c r="W120" s="33"/>
      <c r="X120" s="33"/>
      <c r="Y120" s="33"/>
      <c r="Z120" s="33"/>
      <c r="AA120" s="33"/>
      <c r="AB120" s="33"/>
      <c r="AC120" s="33"/>
      <c r="AD120" s="33"/>
      <c r="AE120" s="33"/>
      <c r="AR120" s="164" t="s">
        <v>158</v>
      </c>
      <c r="AT120" s="164" t="s">
        <v>153</v>
      </c>
      <c r="AU120" s="164" t="s">
        <v>80</v>
      </c>
      <c r="AY120" s="18" t="s">
        <v>150</v>
      </c>
      <c r="BE120" s="165">
        <f t="shared" si="14"/>
        <v>0</v>
      </c>
      <c r="BF120" s="165">
        <f t="shared" si="15"/>
        <v>0</v>
      </c>
      <c r="BG120" s="165">
        <f t="shared" si="16"/>
        <v>0</v>
      </c>
      <c r="BH120" s="165">
        <f t="shared" si="17"/>
        <v>0</v>
      </c>
      <c r="BI120" s="165">
        <f t="shared" si="18"/>
        <v>0</v>
      </c>
      <c r="BJ120" s="18" t="s">
        <v>80</v>
      </c>
      <c r="BK120" s="165">
        <f t="shared" si="19"/>
        <v>0</v>
      </c>
      <c r="BL120" s="18" t="s">
        <v>158</v>
      </c>
      <c r="BM120" s="164" t="s">
        <v>600</v>
      </c>
    </row>
    <row r="121" spans="1:65" s="12" customFormat="1" ht="25.9" customHeight="1">
      <c r="B121" s="139"/>
      <c r="D121" s="140" t="s">
        <v>71</v>
      </c>
      <c r="E121" s="141" t="s">
        <v>1233</v>
      </c>
      <c r="F121" s="141" t="s">
        <v>2659</v>
      </c>
      <c r="I121" s="142"/>
      <c r="J121" s="143">
        <f>BK121</f>
        <v>0</v>
      </c>
      <c r="L121" s="139"/>
      <c r="M121" s="144"/>
      <c r="N121" s="145"/>
      <c r="O121" s="145"/>
      <c r="P121" s="146">
        <f>SUM(P122:P129)</f>
        <v>0</v>
      </c>
      <c r="Q121" s="145"/>
      <c r="R121" s="146">
        <f>SUM(R122:R129)</f>
        <v>0</v>
      </c>
      <c r="S121" s="145"/>
      <c r="T121" s="147">
        <f>SUM(T122:T129)</f>
        <v>0</v>
      </c>
      <c r="AR121" s="140" t="s">
        <v>80</v>
      </c>
      <c r="AT121" s="148" t="s">
        <v>71</v>
      </c>
      <c r="AU121" s="148" t="s">
        <v>72</v>
      </c>
      <c r="AY121" s="140" t="s">
        <v>150</v>
      </c>
      <c r="BK121" s="149">
        <f>SUM(BK122:BK129)</f>
        <v>0</v>
      </c>
    </row>
    <row r="122" spans="1:65" s="2" customFormat="1" ht="16.5" customHeight="1">
      <c r="A122" s="33"/>
      <c r="B122" s="152"/>
      <c r="C122" s="153" t="s">
        <v>446</v>
      </c>
      <c r="D122" s="153" t="s">
        <v>153</v>
      </c>
      <c r="E122" s="154" t="s">
        <v>1564</v>
      </c>
      <c r="F122" s="155" t="s">
        <v>2660</v>
      </c>
      <c r="G122" s="156" t="s">
        <v>1632</v>
      </c>
      <c r="H122" s="157">
        <v>1</v>
      </c>
      <c r="I122" s="158"/>
      <c r="J122" s="159">
        <f t="shared" ref="J122:J129" si="20">ROUND(I122*H122,2)</f>
        <v>0</v>
      </c>
      <c r="K122" s="155" t="s">
        <v>3</v>
      </c>
      <c r="L122" s="34"/>
      <c r="M122" s="160" t="s">
        <v>3</v>
      </c>
      <c r="N122" s="161" t="s">
        <v>43</v>
      </c>
      <c r="O122" s="54"/>
      <c r="P122" s="162">
        <f t="shared" ref="P122:P129" si="21">O122*H122</f>
        <v>0</v>
      </c>
      <c r="Q122" s="162">
        <v>0</v>
      </c>
      <c r="R122" s="162">
        <f t="shared" ref="R122:R129" si="22">Q122*H122</f>
        <v>0</v>
      </c>
      <c r="S122" s="162">
        <v>0</v>
      </c>
      <c r="T122" s="163">
        <f t="shared" ref="T122:T129" si="23">S122*H122</f>
        <v>0</v>
      </c>
      <c r="U122" s="33"/>
      <c r="V122" s="33"/>
      <c r="W122" s="33"/>
      <c r="X122" s="33"/>
      <c r="Y122" s="33"/>
      <c r="Z122" s="33"/>
      <c r="AA122" s="33"/>
      <c r="AB122" s="33"/>
      <c r="AC122" s="33"/>
      <c r="AD122" s="33"/>
      <c r="AE122" s="33"/>
      <c r="AR122" s="164" t="s">
        <v>158</v>
      </c>
      <c r="AT122" s="164" t="s">
        <v>153</v>
      </c>
      <c r="AU122" s="164" t="s">
        <v>80</v>
      </c>
      <c r="AY122" s="18" t="s">
        <v>150</v>
      </c>
      <c r="BE122" s="165">
        <f t="shared" ref="BE122:BE129" si="24">IF(N122="základní",J122,0)</f>
        <v>0</v>
      </c>
      <c r="BF122" s="165">
        <f t="shared" ref="BF122:BF129" si="25">IF(N122="snížená",J122,0)</f>
        <v>0</v>
      </c>
      <c r="BG122" s="165">
        <f t="shared" ref="BG122:BG129" si="26">IF(N122="zákl. přenesená",J122,0)</f>
        <v>0</v>
      </c>
      <c r="BH122" s="165">
        <f t="shared" ref="BH122:BH129" si="27">IF(N122="sníž. přenesená",J122,0)</f>
        <v>0</v>
      </c>
      <c r="BI122" s="165">
        <f t="shared" ref="BI122:BI129" si="28">IF(N122="nulová",J122,0)</f>
        <v>0</v>
      </c>
      <c r="BJ122" s="18" t="s">
        <v>80</v>
      </c>
      <c r="BK122" s="165">
        <f t="shared" ref="BK122:BK129" si="29">ROUND(I122*H122,2)</f>
        <v>0</v>
      </c>
      <c r="BL122" s="18" t="s">
        <v>158</v>
      </c>
      <c r="BM122" s="164" t="s">
        <v>609</v>
      </c>
    </row>
    <row r="123" spans="1:65" s="2" customFormat="1" ht="16.5" customHeight="1">
      <c r="A123" s="33"/>
      <c r="B123" s="152"/>
      <c r="C123" s="153" t="s">
        <v>451</v>
      </c>
      <c r="D123" s="153" t="s">
        <v>153</v>
      </c>
      <c r="E123" s="154" t="s">
        <v>1566</v>
      </c>
      <c r="F123" s="155" t="s">
        <v>2661</v>
      </c>
      <c r="G123" s="156" t="s">
        <v>1632</v>
      </c>
      <c r="H123" s="157">
        <v>1</v>
      </c>
      <c r="I123" s="158"/>
      <c r="J123" s="159">
        <f t="shared" si="20"/>
        <v>0</v>
      </c>
      <c r="K123" s="155" t="s">
        <v>3</v>
      </c>
      <c r="L123" s="34"/>
      <c r="M123" s="160" t="s">
        <v>3</v>
      </c>
      <c r="N123" s="161" t="s">
        <v>43</v>
      </c>
      <c r="O123" s="54"/>
      <c r="P123" s="162">
        <f t="shared" si="21"/>
        <v>0</v>
      </c>
      <c r="Q123" s="162">
        <v>0</v>
      </c>
      <c r="R123" s="162">
        <f t="shared" si="22"/>
        <v>0</v>
      </c>
      <c r="S123" s="162">
        <v>0</v>
      </c>
      <c r="T123" s="163">
        <f t="shared" si="23"/>
        <v>0</v>
      </c>
      <c r="U123" s="33"/>
      <c r="V123" s="33"/>
      <c r="W123" s="33"/>
      <c r="X123" s="33"/>
      <c r="Y123" s="33"/>
      <c r="Z123" s="33"/>
      <c r="AA123" s="33"/>
      <c r="AB123" s="33"/>
      <c r="AC123" s="33"/>
      <c r="AD123" s="33"/>
      <c r="AE123" s="33"/>
      <c r="AR123" s="164" t="s">
        <v>158</v>
      </c>
      <c r="AT123" s="164" t="s">
        <v>153</v>
      </c>
      <c r="AU123" s="164" t="s">
        <v>80</v>
      </c>
      <c r="AY123" s="18" t="s">
        <v>150</v>
      </c>
      <c r="BE123" s="165">
        <f t="shared" si="24"/>
        <v>0</v>
      </c>
      <c r="BF123" s="165">
        <f t="shared" si="25"/>
        <v>0</v>
      </c>
      <c r="BG123" s="165">
        <f t="shared" si="26"/>
        <v>0</v>
      </c>
      <c r="BH123" s="165">
        <f t="shared" si="27"/>
        <v>0</v>
      </c>
      <c r="BI123" s="165">
        <f t="shared" si="28"/>
        <v>0</v>
      </c>
      <c r="BJ123" s="18" t="s">
        <v>80</v>
      </c>
      <c r="BK123" s="165">
        <f t="shared" si="29"/>
        <v>0</v>
      </c>
      <c r="BL123" s="18" t="s">
        <v>158</v>
      </c>
      <c r="BM123" s="164" t="s">
        <v>620</v>
      </c>
    </row>
    <row r="124" spans="1:65" s="2" customFormat="1" ht="16.5" customHeight="1">
      <c r="A124" s="33"/>
      <c r="B124" s="152"/>
      <c r="C124" s="153" t="s">
        <v>456</v>
      </c>
      <c r="D124" s="153" t="s">
        <v>153</v>
      </c>
      <c r="E124" s="154" t="s">
        <v>1568</v>
      </c>
      <c r="F124" s="155" t="s">
        <v>2662</v>
      </c>
      <c r="G124" s="156" t="s">
        <v>1632</v>
      </c>
      <c r="H124" s="157">
        <v>1</v>
      </c>
      <c r="I124" s="158"/>
      <c r="J124" s="159">
        <f t="shared" si="20"/>
        <v>0</v>
      </c>
      <c r="K124" s="155" t="s">
        <v>3</v>
      </c>
      <c r="L124" s="34"/>
      <c r="M124" s="160" t="s">
        <v>3</v>
      </c>
      <c r="N124" s="161" t="s">
        <v>43</v>
      </c>
      <c r="O124" s="54"/>
      <c r="P124" s="162">
        <f t="shared" si="21"/>
        <v>0</v>
      </c>
      <c r="Q124" s="162">
        <v>0</v>
      </c>
      <c r="R124" s="162">
        <f t="shared" si="22"/>
        <v>0</v>
      </c>
      <c r="S124" s="162">
        <v>0</v>
      </c>
      <c r="T124" s="163">
        <f t="shared" si="23"/>
        <v>0</v>
      </c>
      <c r="U124" s="33"/>
      <c r="V124" s="33"/>
      <c r="W124" s="33"/>
      <c r="X124" s="33"/>
      <c r="Y124" s="33"/>
      <c r="Z124" s="33"/>
      <c r="AA124" s="33"/>
      <c r="AB124" s="33"/>
      <c r="AC124" s="33"/>
      <c r="AD124" s="33"/>
      <c r="AE124" s="33"/>
      <c r="AR124" s="164" t="s">
        <v>158</v>
      </c>
      <c r="AT124" s="164" t="s">
        <v>153</v>
      </c>
      <c r="AU124" s="164" t="s">
        <v>80</v>
      </c>
      <c r="AY124" s="18" t="s">
        <v>150</v>
      </c>
      <c r="BE124" s="165">
        <f t="shared" si="24"/>
        <v>0</v>
      </c>
      <c r="BF124" s="165">
        <f t="shared" si="25"/>
        <v>0</v>
      </c>
      <c r="BG124" s="165">
        <f t="shared" si="26"/>
        <v>0</v>
      </c>
      <c r="BH124" s="165">
        <f t="shared" si="27"/>
        <v>0</v>
      </c>
      <c r="BI124" s="165">
        <f t="shared" si="28"/>
        <v>0</v>
      </c>
      <c r="BJ124" s="18" t="s">
        <v>80</v>
      </c>
      <c r="BK124" s="165">
        <f t="shared" si="29"/>
        <v>0</v>
      </c>
      <c r="BL124" s="18" t="s">
        <v>158</v>
      </c>
      <c r="BM124" s="164" t="s">
        <v>630</v>
      </c>
    </row>
    <row r="125" spans="1:65" s="2" customFormat="1" ht="16.5" customHeight="1">
      <c r="A125" s="33"/>
      <c r="B125" s="152"/>
      <c r="C125" s="153" t="s">
        <v>461</v>
      </c>
      <c r="D125" s="153" t="s">
        <v>153</v>
      </c>
      <c r="E125" s="154" t="s">
        <v>1570</v>
      </c>
      <c r="F125" s="155" t="s">
        <v>2663</v>
      </c>
      <c r="G125" s="156" t="s">
        <v>1632</v>
      </c>
      <c r="H125" s="157">
        <v>1</v>
      </c>
      <c r="I125" s="158"/>
      <c r="J125" s="159">
        <f t="shared" si="20"/>
        <v>0</v>
      </c>
      <c r="K125" s="155" t="s">
        <v>3</v>
      </c>
      <c r="L125" s="34"/>
      <c r="M125" s="160" t="s">
        <v>3</v>
      </c>
      <c r="N125" s="161" t="s">
        <v>43</v>
      </c>
      <c r="O125" s="54"/>
      <c r="P125" s="162">
        <f t="shared" si="21"/>
        <v>0</v>
      </c>
      <c r="Q125" s="162">
        <v>0</v>
      </c>
      <c r="R125" s="162">
        <f t="shared" si="22"/>
        <v>0</v>
      </c>
      <c r="S125" s="162">
        <v>0</v>
      </c>
      <c r="T125" s="163">
        <f t="shared" si="23"/>
        <v>0</v>
      </c>
      <c r="U125" s="33"/>
      <c r="V125" s="33"/>
      <c r="W125" s="33"/>
      <c r="X125" s="33"/>
      <c r="Y125" s="33"/>
      <c r="Z125" s="33"/>
      <c r="AA125" s="33"/>
      <c r="AB125" s="33"/>
      <c r="AC125" s="33"/>
      <c r="AD125" s="33"/>
      <c r="AE125" s="33"/>
      <c r="AR125" s="164" t="s">
        <v>158</v>
      </c>
      <c r="AT125" s="164" t="s">
        <v>153</v>
      </c>
      <c r="AU125" s="164" t="s">
        <v>80</v>
      </c>
      <c r="AY125" s="18" t="s">
        <v>150</v>
      </c>
      <c r="BE125" s="165">
        <f t="shared" si="24"/>
        <v>0</v>
      </c>
      <c r="BF125" s="165">
        <f t="shared" si="25"/>
        <v>0</v>
      </c>
      <c r="BG125" s="165">
        <f t="shared" si="26"/>
        <v>0</v>
      </c>
      <c r="BH125" s="165">
        <f t="shared" si="27"/>
        <v>0</v>
      </c>
      <c r="BI125" s="165">
        <f t="shared" si="28"/>
        <v>0</v>
      </c>
      <c r="BJ125" s="18" t="s">
        <v>80</v>
      </c>
      <c r="BK125" s="165">
        <f t="shared" si="29"/>
        <v>0</v>
      </c>
      <c r="BL125" s="18" t="s">
        <v>158</v>
      </c>
      <c r="BM125" s="164" t="s">
        <v>641</v>
      </c>
    </row>
    <row r="126" spans="1:65" s="2" customFormat="1" ht="16.5" customHeight="1">
      <c r="A126" s="33"/>
      <c r="B126" s="152"/>
      <c r="C126" s="153" t="s">
        <v>466</v>
      </c>
      <c r="D126" s="153" t="s">
        <v>153</v>
      </c>
      <c r="E126" s="154" t="s">
        <v>1572</v>
      </c>
      <c r="F126" s="155" t="s">
        <v>2664</v>
      </c>
      <c r="G126" s="156" t="s">
        <v>1632</v>
      </c>
      <c r="H126" s="157">
        <v>1</v>
      </c>
      <c r="I126" s="158"/>
      <c r="J126" s="159">
        <f t="shared" si="20"/>
        <v>0</v>
      </c>
      <c r="K126" s="155" t="s">
        <v>3</v>
      </c>
      <c r="L126" s="34"/>
      <c r="M126" s="160" t="s">
        <v>3</v>
      </c>
      <c r="N126" s="161" t="s">
        <v>43</v>
      </c>
      <c r="O126" s="54"/>
      <c r="P126" s="162">
        <f t="shared" si="21"/>
        <v>0</v>
      </c>
      <c r="Q126" s="162">
        <v>0</v>
      </c>
      <c r="R126" s="162">
        <f t="shared" si="22"/>
        <v>0</v>
      </c>
      <c r="S126" s="162">
        <v>0</v>
      </c>
      <c r="T126" s="163">
        <f t="shared" si="23"/>
        <v>0</v>
      </c>
      <c r="U126" s="33"/>
      <c r="V126" s="33"/>
      <c r="W126" s="33"/>
      <c r="X126" s="33"/>
      <c r="Y126" s="33"/>
      <c r="Z126" s="33"/>
      <c r="AA126" s="33"/>
      <c r="AB126" s="33"/>
      <c r="AC126" s="33"/>
      <c r="AD126" s="33"/>
      <c r="AE126" s="33"/>
      <c r="AR126" s="164" t="s">
        <v>158</v>
      </c>
      <c r="AT126" s="164" t="s">
        <v>153</v>
      </c>
      <c r="AU126" s="164" t="s">
        <v>80</v>
      </c>
      <c r="AY126" s="18" t="s">
        <v>150</v>
      </c>
      <c r="BE126" s="165">
        <f t="shared" si="24"/>
        <v>0</v>
      </c>
      <c r="BF126" s="165">
        <f t="shared" si="25"/>
        <v>0</v>
      </c>
      <c r="BG126" s="165">
        <f t="shared" si="26"/>
        <v>0</v>
      </c>
      <c r="BH126" s="165">
        <f t="shared" si="27"/>
        <v>0</v>
      </c>
      <c r="BI126" s="165">
        <f t="shared" si="28"/>
        <v>0</v>
      </c>
      <c r="BJ126" s="18" t="s">
        <v>80</v>
      </c>
      <c r="BK126" s="165">
        <f t="shared" si="29"/>
        <v>0</v>
      </c>
      <c r="BL126" s="18" t="s">
        <v>158</v>
      </c>
      <c r="BM126" s="164" t="s">
        <v>651</v>
      </c>
    </row>
    <row r="127" spans="1:65" s="2" customFormat="1" ht="16.5" customHeight="1">
      <c r="A127" s="33"/>
      <c r="B127" s="152"/>
      <c r="C127" s="153" t="s">
        <v>471</v>
      </c>
      <c r="D127" s="153" t="s">
        <v>153</v>
      </c>
      <c r="E127" s="154" t="s">
        <v>1574</v>
      </c>
      <c r="F127" s="155" t="s">
        <v>2665</v>
      </c>
      <c r="G127" s="156" t="s">
        <v>433</v>
      </c>
      <c r="H127" s="157">
        <v>0</v>
      </c>
      <c r="I127" s="158"/>
      <c r="J127" s="159">
        <f t="shared" si="20"/>
        <v>0</v>
      </c>
      <c r="K127" s="155" t="s">
        <v>3</v>
      </c>
      <c r="L127" s="34"/>
      <c r="M127" s="160" t="s">
        <v>3</v>
      </c>
      <c r="N127" s="161" t="s">
        <v>43</v>
      </c>
      <c r="O127" s="54"/>
      <c r="P127" s="162">
        <f t="shared" si="21"/>
        <v>0</v>
      </c>
      <c r="Q127" s="162">
        <v>0</v>
      </c>
      <c r="R127" s="162">
        <f t="shared" si="22"/>
        <v>0</v>
      </c>
      <c r="S127" s="162">
        <v>0</v>
      </c>
      <c r="T127" s="163">
        <f t="shared" si="23"/>
        <v>0</v>
      </c>
      <c r="U127" s="33"/>
      <c r="V127" s="33"/>
      <c r="W127" s="33"/>
      <c r="X127" s="33"/>
      <c r="Y127" s="33"/>
      <c r="Z127" s="33"/>
      <c r="AA127" s="33"/>
      <c r="AB127" s="33"/>
      <c r="AC127" s="33"/>
      <c r="AD127" s="33"/>
      <c r="AE127" s="33"/>
      <c r="AR127" s="164" t="s">
        <v>158</v>
      </c>
      <c r="AT127" s="164" t="s">
        <v>153</v>
      </c>
      <c r="AU127" s="164" t="s">
        <v>80</v>
      </c>
      <c r="AY127" s="18" t="s">
        <v>150</v>
      </c>
      <c r="BE127" s="165">
        <f t="shared" si="24"/>
        <v>0</v>
      </c>
      <c r="BF127" s="165">
        <f t="shared" si="25"/>
        <v>0</v>
      </c>
      <c r="BG127" s="165">
        <f t="shared" si="26"/>
        <v>0</v>
      </c>
      <c r="BH127" s="165">
        <f t="shared" si="27"/>
        <v>0</v>
      </c>
      <c r="BI127" s="165">
        <f t="shared" si="28"/>
        <v>0</v>
      </c>
      <c r="BJ127" s="18" t="s">
        <v>80</v>
      </c>
      <c r="BK127" s="165">
        <f t="shared" si="29"/>
        <v>0</v>
      </c>
      <c r="BL127" s="18" t="s">
        <v>158</v>
      </c>
      <c r="BM127" s="164" t="s">
        <v>663</v>
      </c>
    </row>
    <row r="128" spans="1:65" s="2" customFormat="1" ht="16.5" customHeight="1">
      <c r="A128" s="33"/>
      <c r="B128" s="152"/>
      <c r="C128" s="153" t="s">
        <v>476</v>
      </c>
      <c r="D128" s="153" t="s">
        <v>153</v>
      </c>
      <c r="E128" s="154" t="s">
        <v>1576</v>
      </c>
      <c r="F128" s="155" t="s">
        <v>2666</v>
      </c>
      <c r="G128" s="156" t="s">
        <v>200</v>
      </c>
      <c r="H128" s="157">
        <v>8</v>
      </c>
      <c r="I128" s="158"/>
      <c r="J128" s="159">
        <f t="shared" si="20"/>
        <v>0</v>
      </c>
      <c r="K128" s="155" t="s">
        <v>3</v>
      </c>
      <c r="L128" s="34"/>
      <c r="M128" s="160" t="s">
        <v>3</v>
      </c>
      <c r="N128" s="161" t="s">
        <v>43</v>
      </c>
      <c r="O128" s="54"/>
      <c r="P128" s="162">
        <f t="shared" si="21"/>
        <v>0</v>
      </c>
      <c r="Q128" s="162">
        <v>0</v>
      </c>
      <c r="R128" s="162">
        <f t="shared" si="22"/>
        <v>0</v>
      </c>
      <c r="S128" s="162">
        <v>0</v>
      </c>
      <c r="T128" s="163">
        <f t="shared" si="23"/>
        <v>0</v>
      </c>
      <c r="U128" s="33"/>
      <c r="V128" s="33"/>
      <c r="W128" s="33"/>
      <c r="X128" s="33"/>
      <c r="Y128" s="33"/>
      <c r="Z128" s="33"/>
      <c r="AA128" s="33"/>
      <c r="AB128" s="33"/>
      <c r="AC128" s="33"/>
      <c r="AD128" s="33"/>
      <c r="AE128" s="33"/>
      <c r="AR128" s="164" t="s">
        <v>158</v>
      </c>
      <c r="AT128" s="164" t="s">
        <v>153</v>
      </c>
      <c r="AU128" s="164" t="s">
        <v>80</v>
      </c>
      <c r="AY128" s="18" t="s">
        <v>150</v>
      </c>
      <c r="BE128" s="165">
        <f t="shared" si="24"/>
        <v>0</v>
      </c>
      <c r="BF128" s="165">
        <f t="shared" si="25"/>
        <v>0</v>
      </c>
      <c r="BG128" s="165">
        <f t="shared" si="26"/>
        <v>0</v>
      </c>
      <c r="BH128" s="165">
        <f t="shared" si="27"/>
        <v>0</v>
      </c>
      <c r="BI128" s="165">
        <f t="shared" si="28"/>
        <v>0</v>
      </c>
      <c r="BJ128" s="18" t="s">
        <v>80</v>
      </c>
      <c r="BK128" s="165">
        <f t="shared" si="29"/>
        <v>0</v>
      </c>
      <c r="BL128" s="18" t="s">
        <v>158</v>
      </c>
      <c r="BM128" s="164" t="s">
        <v>675</v>
      </c>
    </row>
    <row r="129" spans="1:65" s="2" customFormat="1" ht="16.5" customHeight="1">
      <c r="A129" s="33"/>
      <c r="B129" s="152"/>
      <c r="C129" s="153" t="s">
        <v>481</v>
      </c>
      <c r="D129" s="153" t="s">
        <v>153</v>
      </c>
      <c r="E129" s="154" t="s">
        <v>2667</v>
      </c>
      <c r="F129" s="155" t="s">
        <v>2668</v>
      </c>
      <c r="G129" s="156" t="s">
        <v>1384</v>
      </c>
      <c r="H129" s="157">
        <v>1</v>
      </c>
      <c r="I129" s="158"/>
      <c r="J129" s="159">
        <f t="shared" si="20"/>
        <v>0</v>
      </c>
      <c r="K129" s="155" t="s">
        <v>3</v>
      </c>
      <c r="L129" s="34"/>
      <c r="M129" s="196" t="s">
        <v>3</v>
      </c>
      <c r="N129" s="197" t="s">
        <v>43</v>
      </c>
      <c r="O129" s="198"/>
      <c r="P129" s="199">
        <f t="shared" si="21"/>
        <v>0</v>
      </c>
      <c r="Q129" s="199">
        <v>0</v>
      </c>
      <c r="R129" s="199">
        <f t="shared" si="22"/>
        <v>0</v>
      </c>
      <c r="S129" s="199">
        <v>0</v>
      </c>
      <c r="T129" s="200">
        <f t="shared" si="23"/>
        <v>0</v>
      </c>
      <c r="U129" s="33"/>
      <c r="V129" s="33"/>
      <c r="W129" s="33"/>
      <c r="X129" s="33"/>
      <c r="Y129" s="33"/>
      <c r="Z129" s="33"/>
      <c r="AA129" s="33"/>
      <c r="AB129" s="33"/>
      <c r="AC129" s="33"/>
      <c r="AD129" s="33"/>
      <c r="AE129" s="33"/>
      <c r="AR129" s="164" t="s">
        <v>158</v>
      </c>
      <c r="AT129" s="164" t="s">
        <v>153</v>
      </c>
      <c r="AU129" s="164" t="s">
        <v>80</v>
      </c>
      <c r="AY129" s="18" t="s">
        <v>150</v>
      </c>
      <c r="BE129" s="165">
        <f t="shared" si="24"/>
        <v>0</v>
      </c>
      <c r="BF129" s="165">
        <f t="shared" si="25"/>
        <v>0</v>
      </c>
      <c r="BG129" s="165">
        <f t="shared" si="26"/>
        <v>0</v>
      </c>
      <c r="BH129" s="165">
        <f t="shared" si="27"/>
        <v>0</v>
      </c>
      <c r="BI129" s="165">
        <f t="shared" si="28"/>
        <v>0</v>
      </c>
      <c r="BJ129" s="18" t="s">
        <v>80</v>
      </c>
      <c r="BK129" s="165">
        <f t="shared" si="29"/>
        <v>0</v>
      </c>
      <c r="BL129" s="18" t="s">
        <v>158</v>
      </c>
      <c r="BM129" s="164" t="s">
        <v>685</v>
      </c>
    </row>
    <row r="130" spans="1:65" s="2" customFormat="1" ht="6.95" customHeight="1">
      <c r="A130" s="33"/>
      <c r="B130" s="43"/>
      <c r="C130" s="44"/>
      <c r="D130" s="44"/>
      <c r="E130" s="44"/>
      <c r="F130" s="44"/>
      <c r="G130" s="44"/>
      <c r="H130" s="44"/>
      <c r="I130" s="112"/>
      <c r="J130" s="44"/>
      <c r="K130" s="44"/>
      <c r="L130" s="34"/>
      <c r="M130" s="33"/>
      <c r="O130" s="33"/>
      <c r="P130" s="33"/>
      <c r="Q130" s="33"/>
      <c r="R130" s="33"/>
      <c r="S130" s="33"/>
      <c r="T130" s="33"/>
      <c r="U130" s="33"/>
      <c r="V130" s="33"/>
      <c r="W130" s="33"/>
      <c r="X130" s="33"/>
      <c r="Y130" s="33"/>
      <c r="Z130" s="33"/>
      <c r="AA130" s="33"/>
      <c r="AB130" s="33"/>
      <c r="AC130" s="33"/>
      <c r="AD130" s="33"/>
      <c r="AE130" s="33"/>
    </row>
  </sheetData>
  <autoFilter ref="C82:K129" xr:uid="{00000000-0009-0000-0000-00000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100</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2669</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ROUND(J81,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ROUND((SUM(BE81:BE112)),  2)</f>
        <v>0</v>
      </c>
      <c r="G33" s="33"/>
      <c r="H33" s="33"/>
      <c r="I33" s="104">
        <v>0.21</v>
      </c>
      <c r="J33" s="103">
        <f>ROUND(((SUM(BE81:BE112))*I33),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ROUND((SUM(BF81:BF112)),  2)</f>
        <v>0</v>
      </c>
      <c r="G34" s="33"/>
      <c r="H34" s="33"/>
      <c r="I34" s="104">
        <v>0.15</v>
      </c>
      <c r="J34" s="103">
        <f>ROUND(((SUM(BF81:BF112))*I34),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ROUND((SUM(BG81:BG112)),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ROUND((SUM(BH81:BH112)),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ROUND((SUM(BI81:BI112)),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07 - medicinální plyny</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J81</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2670</v>
      </c>
      <c r="E60" s="120"/>
      <c r="F60" s="120"/>
      <c r="G60" s="120"/>
      <c r="H60" s="120"/>
      <c r="I60" s="121"/>
      <c r="J60" s="122">
        <f>J82</f>
        <v>0</v>
      </c>
      <c r="L60" s="118"/>
    </row>
    <row r="61" spans="1:47" s="10" customFormat="1" ht="19.899999999999999" customHeight="1">
      <c r="B61" s="123"/>
      <c r="D61" s="124" t="s">
        <v>2671</v>
      </c>
      <c r="E61" s="125"/>
      <c r="F61" s="125"/>
      <c r="G61" s="125"/>
      <c r="H61" s="125"/>
      <c r="I61" s="126"/>
      <c r="J61" s="127">
        <f>J83</f>
        <v>0</v>
      </c>
      <c r="L61" s="123"/>
    </row>
    <row r="62" spans="1:47" s="2" customFormat="1" ht="21.75" customHeight="1">
      <c r="A62" s="33"/>
      <c r="B62" s="34"/>
      <c r="C62" s="33"/>
      <c r="D62" s="33"/>
      <c r="E62" s="33"/>
      <c r="F62" s="33"/>
      <c r="G62" s="33"/>
      <c r="H62" s="33"/>
      <c r="I62" s="92"/>
      <c r="J62" s="33"/>
      <c r="K62" s="33"/>
      <c r="L62" s="93"/>
      <c r="S62" s="33"/>
      <c r="T62" s="33"/>
      <c r="U62" s="33"/>
      <c r="V62" s="33"/>
      <c r="W62" s="33"/>
      <c r="X62" s="33"/>
      <c r="Y62" s="33"/>
      <c r="Z62" s="33"/>
      <c r="AA62" s="33"/>
      <c r="AB62" s="33"/>
      <c r="AC62" s="33"/>
      <c r="AD62" s="33"/>
      <c r="AE62" s="33"/>
    </row>
    <row r="63" spans="1:47" s="2" customFormat="1" ht="6.95" customHeight="1">
      <c r="A63" s="33"/>
      <c r="B63" s="43"/>
      <c r="C63" s="44"/>
      <c r="D63" s="44"/>
      <c r="E63" s="44"/>
      <c r="F63" s="44"/>
      <c r="G63" s="44"/>
      <c r="H63" s="44"/>
      <c r="I63" s="112"/>
      <c r="J63" s="44"/>
      <c r="K63" s="44"/>
      <c r="L63" s="93"/>
      <c r="S63" s="33"/>
      <c r="T63" s="33"/>
      <c r="U63" s="33"/>
      <c r="V63" s="33"/>
      <c r="W63" s="33"/>
      <c r="X63" s="33"/>
      <c r="Y63" s="33"/>
      <c r="Z63" s="33"/>
      <c r="AA63" s="33"/>
      <c r="AB63" s="33"/>
      <c r="AC63" s="33"/>
      <c r="AD63" s="33"/>
      <c r="AE63" s="33"/>
    </row>
    <row r="67" spans="1:31" s="2" customFormat="1" ht="6.95" customHeight="1">
      <c r="A67" s="33"/>
      <c r="B67" s="45"/>
      <c r="C67" s="46"/>
      <c r="D67" s="46"/>
      <c r="E67" s="46"/>
      <c r="F67" s="46"/>
      <c r="G67" s="46"/>
      <c r="H67" s="46"/>
      <c r="I67" s="113"/>
      <c r="J67" s="46"/>
      <c r="K67" s="46"/>
      <c r="L67" s="93"/>
      <c r="S67" s="33"/>
      <c r="T67" s="33"/>
      <c r="U67" s="33"/>
      <c r="V67" s="33"/>
      <c r="W67" s="33"/>
      <c r="X67" s="33"/>
      <c r="Y67" s="33"/>
      <c r="Z67" s="33"/>
      <c r="AA67" s="33"/>
      <c r="AB67" s="33"/>
      <c r="AC67" s="33"/>
      <c r="AD67" s="33"/>
      <c r="AE67" s="33"/>
    </row>
    <row r="68" spans="1:31" s="2" customFormat="1" ht="24.95" customHeight="1">
      <c r="A68" s="33"/>
      <c r="B68" s="34"/>
      <c r="C68" s="22" t="s">
        <v>135</v>
      </c>
      <c r="D68" s="33"/>
      <c r="E68" s="33"/>
      <c r="F68" s="33"/>
      <c r="G68" s="33"/>
      <c r="H68" s="33"/>
      <c r="I68" s="92"/>
      <c r="J68" s="33"/>
      <c r="K68" s="33"/>
      <c r="L68" s="93"/>
      <c r="S68" s="33"/>
      <c r="T68" s="33"/>
      <c r="U68" s="33"/>
      <c r="V68" s="33"/>
      <c r="W68" s="33"/>
      <c r="X68" s="33"/>
      <c r="Y68" s="33"/>
      <c r="Z68" s="33"/>
      <c r="AA68" s="33"/>
      <c r="AB68" s="33"/>
      <c r="AC68" s="33"/>
      <c r="AD68" s="33"/>
      <c r="AE68" s="33"/>
    </row>
    <row r="69" spans="1:31" s="2" customFormat="1" ht="6.95" customHeight="1">
      <c r="A69" s="33"/>
      <c r="B69" s="34"/>
      <c r="C69" s="33"/>
      <c r="D69" s="33"/>
      <c r="E69" s="33"/>
      <c r="F69" s="33"/>
      <c r="G69" s="33"/>
      <c r="H69" s="33"/>
      <c r="I69" s="92"/>
      <c r="J69" s="33"/>
      <c r="K69" s="33"/>
      <c r="L69" s="93"/>
      <c r="S69" s="33"/>
      <c r="T69" s="33"/>
      <c r="U69" s="33"/>
      <c r="V69" s="33"/>
      <c r="W69" s="33"/>
      <c r="X69" s="33"/>
      <c r="Y69" s="33"/>
      <c r="Z69" s="33"/>
      <c r="AA69" s="33"/>
      <c r="AB69" s="33"/>
      <c r="AC69" s="33"/>
      <c r="AD69" s="33"/>
      <c r="AE69" s="33"/>
    </row>
    <row r="70" spans="1:31" s="2" customFormat="1" ht="12" customHeight="1">
      <c r="A70" s="33"/>
      <c r="B70" s="34"/>
      <c r="C70" s="28" t="s">
        <v>17</v>
      </c>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25.5" customHeight="1">
      <c r="A71" s="33"/>
      <c r="B71" s="34"/>
      <c r="C71" s="33"/>
      <c r="D71" s="33"/>
      <c r="E71" s="330" t="str">
        <f>E7</f>
        <v>Stavební úpravy 2.NP - 3.NP pavilonu A přestavba dětského oddělení na LDN - 3.část - 1.NP</v>
      </c>
      <c r="F71" s="331"/>
      <c r="G71" s="331"/>
      <c r="H71" s="331"/>
      <c r="I71" s="92"/>
      <c r="J71" s="33"/>
      <c r="K71" s="33"/>
      <c r="L71" s="93"/>
      <c r="S71" s="33"/>
      <c r="T71" s="33"/>
      <c r="U71" s="33"/>
      <c r="V71" s="33"/>
      <c r="W71" s="33"/>
      <c r="X71" s="33"/>
      <c r="Y71" s="33"/>
      <c r="Z71" s="33"/>
      <c r="AA71" s="33"/>
      <c r="AB71" s="33"/>
      <c r="AC71" s="33"/>
      <c r="AD71" s="33"/>
      <c r="AE71" s="33"/>
    </row>
    <row r="72" spans="1:31" s="2" customFormat="1" ht="12" customHeight="1">
      <c r="A72" s="33"/>
      <c r="B72" s="34"/>
      <c r="C72" s="28" t="s">
        <v>108</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16.5" customHeight="1">
      <c r="A73" s="33"/>
      <c r="B73" s="34"/>
      <c r="C73" s="33"/>
      <c r="D73" s="33"/>
      <c r="E73" s="311" t="str">
        <f>E9</f>
        <v>07 - medicinální plyny</v>
      </c>
      <c r="F73" s="332"/>
      <c r="G73" s="332"/>
      <c r="H73" s="332"/>
      <c r="I73" s="92"/>
      <c r="J73" s="33"/>
      <c r="K73" s="33"/>
      <c r="L73" s="93"/>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2" customHeight="1">
      <c r="A75" s="33"/>
      <c r="B75" s="34"/>
      <c r="C75" s="28" t="s">
        <v>22</v>
      </c>
      <c r="D75" s="33"/>
      <c r="E75" s="33"/>
      <c r="F75" s="26" t="str">
        <f>F12</f>
        <v>Jindřichův Hradec</v>
      </c>
      <c r="G75" s="33"/>
      <c r="H75" s="33"/>
      <c r="I75" s="94" t="s">
        <v>24</v>
      </c>
      <c r="J75" s="51" t="str">
        <f>IF(J12="","",J12)</f>
        <v>3. 8. 2019</v>
      </c>
      <c r="K75" s="33"/>
      <c r="L75" s="93"/>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27.95" customHeight="1">
      <c r="A77" s="33"/>
      <c r="B77" s="34"/>
      <c r="C77" s="28" t="s">
        <v>26</v>
      </c>
      <c r="D77" s="33"/>
      <c r="E77" s="33"/>
      <c r="F77" s="26" t="str">
        <f>E15</f>
        <v xml:space="preserve"> </v>
      </c>
      <c r="G77" s="33"/>
      <c r="H77" s="33"/>
      <c r="I77" s="94" t="s">
        <v>32</v>
      </c>
      <c r="J77" s="31" t="str">
        <f>E21</f>
        <v>ATELIER G+G s.r.o.</v>
      </c>
      <c r="K77" s="33"/>
      <c r="L77" s="93"/>
      <c r="S77" s="33"/>
      <c r="T77" s="33"/>
      <c r="U77" s="33"/>
      <c r="V77" s="33"/>
      <c r="W77" s="33"/>
      <c r="X77" s="33"/>
      <c r="Y77" s="33"/>
      <c r="Z77" s="33"/>
      <c r="AA77" s="33"/>
      <c r="AB77" s="33"/>
      <c r="AC77" s="33"/>
      <c r="AD77" s="33"/>
      <c r="AE77" s="33"/>
    </row>
    <row r="78" spans="1:31" s="2" customFormat="1" ht="15.2" customHeight="1">
      <c r="A78" s="33"/>
      <c r="B78" s="34"/>
      <c r="C78" s="28" t="s">
        <v>30</v>
      </c>
      <c r="D78" s="33"/>
      <c r="E78" s="33"/>
      <c r="F78" s="26" t="str">
        <f>IF(E18="","",E18)</f>
        <v>Vyplň údaj</v>
      </c>
      <c r="G78" s="33"/>
      <c r="H78" s="33"/>
      <c r="I78" s="94" t="s">
        <v>35</v>
      </c>
      <c r="J78" s="31" t="str">
        <f>E24</f>
        <v xml:space="preserve"> </v>
      </c>
      <c r="K78" s="33"/>
      <c r="L78" s="93"/>
      <c r="S78" s="33"/>
      <c r="T78" s="33"/>
      <c r="U78" s="33"/>
      <c r="V78" s="33"/>
      <c r="W78" s="33"/>
      <c r="X78" s="33"/>
      <c r="Y78" s="33"/>
      <c r="Z78" s="33"/>
      <c r="AA78" s="33"/>
      <c r="AB78" s="33"/>
      <c r="AC78" s="33"/>
      <c r="AD78" s="33"/>
      <c r="AE78" s="33"/>
    </row>
    <row r="79" spans="1:31" s="2" customFormat="1" ht="10.35" customHeight="1">
      <c r="A79" s="33"/>
      <c r="B79" s="34"/>
      <c r="C79" s="33"/>
      <c r="D79" s="33"/>
      <c r="E79" s="33"/>
      <c r="F79" s="33"/>
      <c r="G79" s="33"/>
      <c r="H79" s="33"/>
      <c r="I79" s="92"/>
      <c r="J79" s="33"/>
      <c r="K79" s="33"/>
      <c r="L79" s="93"/>
      <c r="S79" s="33"/>
      <c r="T79" s="33"/>
      <c r="U79" s="33"/>
      <c r="V79" s="33"/>
      <c r="W79" s="33"/>
      <c r="X79" s="33"/>
      <c r="Y79" s="33"/>
      <c r="Z79" s="33"/>
      <c r="AA79" s="33"/>
      <c r="AB79" s="33"/>
      <c r="AC79" s="33"/>
      <c r="AD79" s="33"/>
      <c r="AE79" s="33"/>
    </row>
    <row r="80" spans="1:31" s="11" customFormat="1" ht="29.25" customHeight="1">
      <c r="A80" s="128"/>
      <c r="B80" s="129"/>
      <c r="C80" s="130" t="s">
        <v>136</v>
      </c>
      <c r="D80" s="131" t="s">
        <v>57</v>
      </c>
      <c r="E80" s="131" t="s">
        <v>53</v>
      </c>
      <c r="F80" s="131" t="s">
        <v>54</v>
      </c>
      <c r="G80" s="131" t="s">
        <v>137</v>
      </c>
      <c r="H80" s="131" t="s">
        <v>138</v>
      </c>
      <c r="I80" s="132" t="s">
        <v>139</v>
      </c>
      <c r="J80" s="131" t="s">
        <v>112</v>
      </c>
      <c r="K80" s="133" t="s">
        <v>140</v>
      </c>
      <c r="L80" s="134"/>
      <c r="M80" s="58" t="s">
        <v>3</v>
      </c>
      <c r="N80" s="59" t="s">
        <v>42</v>
      </c>
      <c r="O80" s="59" t="s">
        <v>141</v>
      </c>
      <c r="P80" s="59" t="s">
        <v>142</v>
      </c>
      <c r="Q80" s="59" t="s">
        <v>143</v>
      </c>
      <c r="R80" s="59" t="s">
        <v>144</v>
      </c>
      <c r="S80" s="59" t="s">
        <v>145</v>
      </c>
      <c r="T80" s="60" t="s">
        <v>146</v>
      </c>
      <c r="U80" s="128"/>
      <c r="V80" s="128"/>
      <c r="W80" s="128"/>
      <c r="X80" s="128"/>
      <c r="Y80" s="128"/>
      <c r="Z80" s="128"/>
      <c r="AA80" s="128"/>
      <c r="AB80" s="128"/>
      <c r="AC80" s="128"/>
      <c r="AD80" s="128"/>
      <c r="AE80" s="128"/>
    </row>
    <row r="81" spans="1:65" s="2" customFormat="1" ht="22.9" customHeight="1">
      <c r="A81" s="33"/>
      <c r="B81" s="34"/>
      <c r="C81" s="65" t="s">
        <v>147</v>
      </c>
      <c r="D81" s="33"/>
      <c r="E81" s="33"/>
      <c r="F81" s="33"/>
      <c r="G81" s="33"/>
      <c r="H81" s="33"/>
      <c r="I81" s="92"/>
      <c r="J81" s="135">
        <f>BK81</f>
        <v>0</v>
      </c>
      <c r="K81" s="33"/>
      <c r="L81" s="34"/>
      <c r="M81" s="61"/>
      <c r="N81" s="52"/>
      <c r="O81" s="62"/>
      <c r="P81" s="136">
        <f>P82</f>
        <v>0</v>
      </c>
      <c r="Q81" s="62"/>
      <c r="R81" s="136">
        <f>R82</f>
        <v>0</v>
      </c>
      <c r="S81" s="62"/>
      <c r="T81" s="137">
        <f>T82</f>
        <v>0</v>
      </c>
      <c r="U81" s="33"/>
      <c r="V81" s="33"/>
      <c r="W81" s="33"/>
      <c r="X81" s="33"/>
      <c r="Y81" s="33"/>
      <c r="Z81" s="33"/>
      <c r="AA81" s="33"/>
      <c r="AB81" s="33"/>
      <c r="AC81" s="33"/>
      <c r="AD81" s="33"/>
      <c r="AE81" s="33"/>
      <c r="AT81" s="18" t="s">
        <v>71</v>
      </c>
      <c r="AU81" s="18" t="s">
        <v>113</v>
      </c>
      <c r="BK81" s="138">
        <f>BK82</f>
        <v>0</v>
      </c>
    </row>
    <row r="82" spans="1:65" s="12" customFormat="1" ht="25.9" customHeight="1">
      <c r="B82" s="139"/>
      <c r="D82" s="140" t="s">
        <v>71</v>
      </c>
      <c r="E82" s="141" t="s">
        <v>170</v>
      </c>
      <c r="F82" s="141" t="s">
        <v>2672</v>
      </c>
      <c r="I82" s="142"/>
      <c r="J82" s="143">
        <f>BK82</f>
        <v>0</v>
      </c>
      <c r="L82" s="139"/>
      <c r="M82" s="144"/>
      <c r="N82" s="145"/>
      <c r="O82" s="145"/>
      <c r="P82" s="146">
        <f>P83</f>
        <v>0</v>
      </c>
      <c r="Q82" s="145"/>
      <c r="R82" s="146">
        <f>R83</f>
        <v>0</v>
      </c>
      <c r="S82" s="145"/>
      <c r="T82" s="147">
        <f>T83</f>
        <v>0</v>
      </c>
      <c r="AR82" s="140" t="s">
        <v>151</v>
      </c>
      <c r="AT82" s="148" t="s">
        <v>71</v>
      </c>
      <c r="AU82" s="148" t="s">
        <v>72</v>
      </c>
      <c r="AY82" s="140" t="s">
        <v>150</v>
      </c>
      <c r="BK82" s="149">
        <f>BK83</f>
        <v>0</v>
      </c>
    </row>
    <row r="83" spans="1:65" s="12" customFormat="1" ht="22.9" customHeight="1">
      <c r="B83" s="139"/>
      <c r="D83" s="140" t="s">
        <v>71</v>
      </c>
      <c r="E83" s="150" t="s">
        <v>2673</v>
      </c>
      <c r="F83" s="150" t="s">
        <v>2674</v>
      </c>
      <c r="I83" s="142"/>
      <c r="J83" s="151">
        <f>BK83</f>
        <v>0</v>
      </c>
      <c r="L83" s="139"/>
      <c r="M83" s="144"/>
      <c r="N83" s="145"/>
      <c r="O83" s="145"/>
      <c r="P83" s="146">
        <f>SUM(P84:P112)</f>
        <v>0</v>
      </c>
      <c r="Q83" s="145"/>
      <c r="R83" s="146">
        <f>SUM(R84:R112)</f>
        <v>0</v>
      </c>
      <c r="S83" s="145"/>
      <c r="T83" s="147">
        <f>SUM(T84:T112)</f>
        <v>0</v>
      </c>
      <c r="AR83" s="140" t="s">
        <v>151</v>
      </c>
      <c r="AT83" s="148" t="s">
        <v>71</v>
      </c>
      <c r="AU83" s="148" t="s">
        <v>80</v>
      </c>
      <c r="AY83" s="140" t="s">
        <v>150</v>
      </c>
      <c r="BK83" s="149">
        <f>SUM(BK84:BK112)</f>
        <v>0</v>
      </c>
    </row>
    <row r="84" spans="1:65" s="2" customFormat="1" ht="16.5" customHeight="1">
      <c r="A84" s="33"/>
      <c r="B84" s="152"/>
      <c r="C84" s="153" t="s">
        <v>80</v>
      </c>
      <c r="D84" s="153" t="s">
        <v>153</v>
      </c>
      <c r="E84" s="154" t="s">
        <v>2675</v>
      </c>
      <c r="F84" s="155" t="s">
        <v>2676</v>
      </c>
      <c r="G84" s="156" t="s">
        <v>216</v>
      </c>
      <c r="H84" s="157">
        <v>69</v>
      </c>
      <c r="I84" s="158"/>
      <c r="J84" s="159">
        <f t="shared" ref="J84:J112" si="0">ROUND(I84*H84,2)</f>
        <v>0</v>
      </c>
      <c r="K84" s="155" t="s">
        <v>3</v>
      </c>
      <c r="L84" s="34"/>
      <c r="M84" s="160" t="s">
        <v>3</v>
      </c>
      <c r="N84" s="161" t="s">
        <v>43</v>
      </c>
      <c r="O84" s="54"/>
      <c r="P84" s="162">
        <f t="shared" ref="P84:P112" si="1">O84*H84</f>
        <v>0</v>
      </c>
      <c r="Q84" s="162">
        <v>0</v>
      </c>
      <c r="R84" s="162">
        <f t="shared" ref="R84:R112" si="2">Q84*H84</f>
        <v>0</v>
      </c>
      <c r="S84" s="162">
        <v>0</v>
      </c>
      <c r="T84" s="163">
        <f t="shared" ref="T84:T112" si="3">S84*H84</f>
        <v>0</v>
      </c>
      <c r="U84" s="33"/>
      <c r="V84" s="33"/>
      <c r="W84" s="33"/>
      <c r="X84" s="33"/>
      <c r="Y84" s="33"/>
      <c r="Z84" s="33"/>
      <c r="AA84" s="33"/>
      <c r="AB84" s="33"/>
      <c r="AC84" s="33"/>
      <c r="AD84" s="33"/>
      <c r="AE84" s="33"/>
      <c r="AR84" s="164" t="s">
        <v>158</v>
      </c>
      <c r="AT84" s="164" t="s">
        <v>153</v>
      </c>
      <c r="AU84" s="164" t="s">
        <v>82</v>
      </c>
      <c r="AY84" s="18" t="s">
        <v>150</v>
      </c>
      <c r="BE84" s="165">
        <f t="shared" ref="BE84:BE112" si="4">IF(N84="základní",J84,0)</f>
        <v>0</v>
      </c>
      <c r="BF84" s="165">
        <f t="shared" ref="BF84:BF112" si="5">IF(N84="snížená",J84,0)</f>
        <v>0</v>
      </c>
      <c r="BG84" s="165">
        <f t="shared" ref="BG84:BG112" si="6">IF(N84="zákl. přenesená",J84,0)</f>
        <v>0</v>
      </c>
      <c r="BH84" s="165">
        <f t="shared" ref="BH84:BH112" si="7">IF(N84="sníž. přenesená",J84,0)</f>
        <v>0</v>
      </c>
      <c r="BI84" s="165">
        <f t="shared" ref="BI84:BI112" si="8">IF(N84="nulová",J84,0)</f>
        <v>0</v>
      </c>
      <c r="BJ84" s="18" t="s">
        <v>80</v>
      </c>
      <c r="BK84" s="165">
        <f t="shared" ref="BK84:BK112" si="9">ROUND(I84*H84,2)</f>
        <v>0</v>
      </c>
      <c r="BL84" s="18" t="s">
        <v>158</v>
      </c>
      <c r="BM84" s="164" t="s">
        <v>82</v>
      </c>
    </row>
    <row r="85" spans="1:65" s="2" customFormat="1" ht="16.5" customHeight="1">
      <c r="A85" s="33"/>
      <c r="B85" s="152"/>
      <c r="C85" s="153" t="s">
        <v>82</v>
      </c>
      <c r="D85" s="153" t="s">
        <v>153</v>
      </c>
      <c r="E85" s="154" t="s">
        <v>2677</v>
      </c>
      <c r="F85" s="155" t="s">
        <v>2678</v>
      </c>
      <c r="G85" s="156" t="s">
        <v>216</v>
      </c>
      <c r="H85" s="157">
        <v>12</v>
      </c>
      <c r="I85" s="158"/>
      <c r="J85" s="159">
        <f t="shared" si="0"/>
        <v>0</v>
      </c>
      <c r="K85" s="155" t="s">
        <v>3</v>
      </c>
      <c r="L85" s="34"/>
      <c r="M85" s="160" t="s">
        <v>3</v>
      </c>
      <c r="N85" s="161" t="s">
        <v>43</v>
      </c>
      <c r="O85" s="54"/>
      <c r="P85" s="162">
        <f t="shared" si="1"/>
        <v>0</v>
      </c>
      <c r="Q85" s="162">
        <v>0</v>
      </c>
      <c r="R85" s="162">
        <f t="shared" si="2"/>
        <v>0</v>
      </c>
      <c r="S85" s="162">
        <v>0</v>
      </c>
      <c r="T85" s="163">
        <f t="shared" si="3"/>
        <v>0</v>
      </c>
      <c r="U85" s="33"/>
      <c r="V85" s="33"/>
      <c r="W85" s="33"/>
      <c r="X85" s="33"/>
      <c r="Y85" s="33"/>
      <c r="Z85" s="33"/>
      <c r="AA85" s="33"/>
      <c r="AB85" s="33"/>
      <c r="AC85" s="33"/>
      <c r="AD85" s="33"/>
      <c r="AE85" s="33"/>
      <c r="AR85" s="164" t="s">
        <v>158</v>
      </c>
      <c r="AT85" s="164" t="s">
        <v>153</v>
      </c>
      <c r="AU85" s="164" t="s">
        <v>82</v>
      </c>
      <c r="AY85" s="18" t="s">
        <v>150</v>
      </c>
      <c r="BE85" s="165">
        <f t="shared" si="4"/>
        <v>0</v>
      </c>
      <c r="BF85" s="165">
        <f t="shared" si="5"/>
        <v>0</v>
      </c>
      <c r="BG85" s="165">
        <f t="shared" si="6"/>
        <v>0</v>
      </c>
      <c r="BH85" s="165">
        <f t="shared" si="7"/>
        <v>0</v>
      </c>
      <c r="BI85" s="165">
        <f t="shared" si="8"/>
        <v>0</v>
      </c>
      <c r="BJ85" s="18" t="s">
        <v>80</v>
      </c>
      <c r="BK85" s="165">
        <f t="shared" si="9"/>
        <v>0</v>
      </c>
      <c r="BL85" s="18" t="s">
        <v>158</v>
      </c>
      <c r="BM85" s="164" t="s">
        <v>158</v>
      </c>
    </row>
    <row r="86" spans="1:65" s="2" customFormat="1" ht="16.5" customHeight="1">
      <c r="A86" s="33"/>
      <c r="B86" s="152"/>
      <c r="C86" s="153" t="s">
        <v>151</v>
      </c>
      <c r="D86" s="153" t="s">
        <v>153</v>
      </c>
      <c r="E86" s="154" t="s">
        <v>2679</v>
      </c>
      <c r="F86" s="155" t="s">
        <v>2680</v>
      </c>
      <c r="G86" s="156" t="s">
        <v>216</v>
      </c>
      <c r="H86" s="157">
        <v>39</v>
      </c>
      <c r="I86" s="158"/>
      <c r="J86" s="159">
        <f t="shared" si="0"/>
        <v>0</v>
      </c>
      <c r="K86" s="155" t="s">
        <v>3</v>
      </c>
      <c r="L86" s="34"/>
      <c r="M86" s="160" t="s">
        <v>3</v>
      </c>
      <c r="N86" s="161" t="s">
        <v>43</v>
      </c>
      <c r="O86" s="54"/>
      <c r="P86" s="162">
        <f t="shared" si="1"/>
        <v>0</v>
      </c>
      <c r="Q86" s="162">
        <v>0</v>
      </c>
      <c r="R86" s="162">
        <f t="shared" si="2"/>
        <v>0</v>
      </c>
      <c r="S86" s="162">
        <v>0</v>
      </c>
      <c r="T86" s="163">
        <f t="shared" si="3"/>
        <v>0</v>
      </c>
      <c r="U86" s="33"/>
      <c r="V86" s="33"/>
      <c r="W86" s="33"/>
      <c r="X86" s="33"/>
      <c r="Y86" s="33"/>
      <c r="Z86" s="33"/>
      <c r="AA86" s="33"/>
      <c r="AB86" s="33"/>
      <c r="AC86" s="33"/>
      <c r="AD86" s="33"/>
      <c r="AE86" s="33"/>
      <c r="AR86" s="164" t="s">
        <v>158</v>
      </c>
      <c r="AT86" s="164" t="s">
        <v>153</v>
      </c>
      <c r="AU86" s="164" t="s">
        <v>82</v>
      </c>
      <c r="AY86" s="18" t="s">
        <v>150</v>
      </c>
      <c r="BE86" s="165">
        <f t="shared" si="4"/>
        <v>0</v>
      </c>
      <c r="BF86" s="165">
        <f t="shared" si="5"/>
        <v>0</v>
      </c>
      <c r="BG86" s="165">
        <f t="shared" si="6"/>
        <v>0</v>
      </c>
      <c r="BH86" s="165">
        <f t="shared" si="7"/>
        <v>0</v>
      </c>
      <c r="BI86" s="165">
        <f t="shared" si="8"/>
        <v>0</v>
      </c>
      <c r="BJ86" s="18" t="s">
        <v>80</v>
      </c>
      <c r="BK86" s="165">
        <f t="shared" si="9"/>
        <v>0</v>
      </c>
      <c r="BL86" s="18" t="s">
        <v>158</v>
      </c>
      <c r="BM86" s="164" t="s">
        <v>187</v>
      </c>
    </row>
    <row r="87" spans="1:65" s="2" customFormat="1" ht="16.5" customHeight="1">
      <c r="A87" s="33"/>
      <c r="B87" s="152"/>
      <c r="C87" s="153" t="s">
        <v>158</v>
      </c>
      <c r="D87" s="153" t="s">
        <v>153</v>
      </c>
      <c r="E87" s="154" t="s">
        <v>2681</v>
      </c>
      <c r="F87" s="155" t="s">
        <v>2682</v>
      </c>
      <c r="G87" s="156" t="s">
        <v>433</v>
      </c>
      <c r="H87" s="157">
        <v>1</v>
      </c>
      <c r="I87" s="158"/>
      <c r="J87" s="159">
        <f t="shared" si="0"/>
        <v>0</v>
      </c>
      <c r="K87" s="155" t="s">
        <v>3</v>
      </c>
      <c r="L87" s="34"/>
      <c r="M87" s="160" t="s">
        <v>3</v>
      </c>
      <c r="N87" s="161" t="s">
        <v>43</v>
      </c>
      <c r="O87" s="54"/>
      <c r="P87" s="162">
        <f t="shared" si="1"/>
        <v>0</v>
      </c>
      <c r="Q87" s="162">
        <v>0</v>
      </c>
      <c r="R87" s="162">
        <f t="shared" si="2"/>
        <v>0</v>
      </c>
      <c r="S87" s="162">
        <v>0</v>
      </c>
      <c r="T87" s="163">
        <f t="shared" si="3"/>
        <v>0</v>
      </c>
      <c r="U87" s="33"/>
      <c r="V87" s="33"/>
      <c r="W87" s="33"/>
      <c r="X87" s="33"/>
      <c r="Y87" s="33"/>
      <c r="Z87" s="33"/>
      <c r="AA87" s="33"/>
      <c r="AB87" s="33"/>
      <c r="AC87" s="33"/>
      <c r="AD87" s="33"/>
      <c r="AE87" s="33"/>
      <c r="AR87" s="164" t="s">
        <v>158</v>
      </c>
      <c r="AT87" s="164" t="s">
        <v>153</v>
      </c>
      <c r="AU87" s="164" t="s">
        <v>82</v>
      </c>
      <c r="AY87" s="18" t="s">
        <v>150</v>
      </c>
      <c r="BE87" s="165">
        <f t="shared" si="4"/>
        <v>0</v>
      </c>
      <c r="BF87" s="165">
        <f t="shared" si="5"/>
        <v>0</v>
      </c>
      <c r="BG87" s="165">
        <f t="shared" si="6"/>
        <v>0</v>
      </c>
      <c r="BH87" s="165">
        <f t="shared" si="7"/>
        <v>0</v>
      </c>
      <c r="BI87" s="165">
        <f t="shared" si="8"/>
        <v>0</v>
      </c>
      <c r="BJ87" s="18" t="s">
        <v>80</v>
      </c>
      <c r="BK87" s="165">
        <f t="shared" si="9"/>
        <v>0</v>
      </c>
      <c r="BL87" s="18" t="s">
        <v>158</v>
      </c>
      <c r="BM87" s="164" t="s">
        <v>173</v>
      </c>
    </row>
    <row r="88" spans="1:65" s="2" customFormat="1" ht="16.5" customHeight="1">
      <c r="A88" s="33"/>
      <c r="B88" s="152"/>
      <c r="C88" s="153" t="s">
        <v>182</v>
      </c>
      <c r="D88" s="153" t="s">
        <v>153</v>
      </c>
      <c r="E88" s="154" t="s">
        <v>2683</v>
      </c>
      <c r="F88" s="155" t="s">
        <v>2684</v>
      </c>
      <c r="G88" s="156" t="s">
        <v>2685</v>
      </c>
      <c r="H88" s="157">
        <v>180</v>
      </c>
      <c r="I88" s="158"/>
      <c r="J88" s="159">
        <f t="shared" si="0"/>
        <v>0</v>
      </c>
      <c r="K88" s="155" t="s">
        <v>3</v>
      </c>
      <c r="L88" s="34"/>
      <c r="M88" s="160" t="s">
        <v>3</v>
      </c>
      <c r="N88" s="161" t="s">
        <v>43</v>
      </c>
      <c r="O88" s="54"/>
      <c r="P88" s="162">
        <f t="shared" si="1"/>
        <v>0</v>
      </c>
      <c r="Q88" s="162">
        <v>0</v>
      </c>
      <c r="R88" s="162">
        <f t="shared" si="2"/>
        <v>0</v>
      </c>
      <c r="S88" s="162">
        <v>0</v>
      </c>
      <c r="T88" s="163">
        <f t="shared" si="3"/>
        <v>0</v>
      </c>
      <c r="U88" s="33"/>
      <c r="V88" s="33"/>
      <c r="W88" s="33"/>
      <c r="X88" s="33"/>
      <c r="Y88" s="33"/>
      <c r="Z88" s="33"/>
      <c r="AA88" s="33"/>
      <c r="AB88" s="33"/>
      <c r="AC88" s="33"/>
      <c r="AD88" s="33"/>
      <c r="AE88" s="33"/>
      <c r="AR88" s="164" t="s">
        <v>158</v>
      </c>
      <c r="AT88" s="164" t="s">
        <v>153</v>
      </c>
      <c r="AU88" s="164" t="s">
        <v>82</v>
      </c>
      <c r="AY88" s="18" t="s">
        <v>150</v>
      </c>
      <c r="BE88" s="165">
        <f t="shared" si="4"/>
        <v>0</v>
      </c>
      <c r="BF88" s="165">
        <f t="shared" si="5"/>
        <v>0</v>
      </c>
      <c r="BG88" s="165">
        <f t="shared" si="6"/>
        <v>0</v>
      </c>
      <c r="BH88" s="165">
        <f t="shared" si="7"/>
        <v>0</v>
      </c>
      <c r="BI88" s="165">
        <f t="shared" si="8"/>
        <v>0</v>
      </c>
      <c r="BJ88" s="18" t="s">
        <v>80</v>
      </c>
      <c r="BK88" s="165">
        <f t="shared" si="9"/>
        <v>0</v>
      </c>
      <c r="BL88" s="18" t="s">
        <v>158</v>
      </c>
      <c r="BM88" s="164" t="s">
        <v>208</v>
      </c>
    </row>
    <row r="89" spans="1:65" s="2" customFormat="1" ht="16.5" customHeight="1">
      <c r="A89" s="33"/>
      <c r="B89" s="152"/>
      <c r="C89" s="153" t="s">
        <v>187</v>
      </c>
      <c r="D89" s="153" t="s">
        <v>153</v>
      </c>
      <c r="E89" s="154" t="s">
        <v>2686</v>
      </c>
      <c r="F89" s="155" t="s">
        <v>2687</v>
      </c>
      <c r="G89" s="156" t="s">
        <v>433</v>
      </c>
      <c r="H89" s="157">
        <v>3</v>
      </c>
      <c r="I89" s="158"/>
      <c r="J89" s="159">
        <f t="shared" si="0"/>
        <v>0</v>
      </c>
      <c r="K89" s="155" t="s">
        <v>3</v>
      </c>
      <c r="L89" s="34"/>
      <c r="M89" s="160" t="s">
        <v>3</v>
      </c>
      <c r="N89" s="161" t="s">
        <v>43</v>
      </c>
      <c r="O89" s="54"/>
      <c r="P89" s="162">
        <f t="shared" si="1"/>
        <v>0</v>
      </c>
      <c r="Q89" s="162">
        <v>0</v>
      </c>
      <c r="R89" s="162">
        <f t="shared" si="2"/>
        <v>0</v>
      </c>
      <c r="S89" s="162">
        <v>0</v>
      </c>
      <c r="T89" s="163">
        <f t="shared" si="3"/>
        <v>0</v>
      </c>
      <c r="U89" s="33"/>
      <c r="V89" s="33"/>
      <c r="W89" s="33"/>
      <c r="X89" s="33"/>
      <c r="Y89" s="33"/>
      <c r="Z89" s="33"/>
      <c r="AA89" s="33"/>
      <c r="AB89" s="33"/>
      <c r="AC89" s="33"/>
      <c r="AD89" s="33"/>
      <c r="AE89" s="33"/>
      <c r="AR89" s="164" t="s">
        <v>158</v>
      </c>
      <c r="AT89" s="164" t="s">
        <v>153</v>
      </c>
      <c r="AU89" s="164" t="s">
        <v>82</v>
      </c>
      <c r="AY89" s="18" t="s">
        <v>150</v>
      </c>
      <c r="BE89" s="165">
        <f t="shared" si="4"/>
        <v>0</v>
      </c>
      <c r="BF89" s="165">
        <f t="shared" si="5"/>
        <v>0</v>
      </c>
      <c r="BG89" s="165">
        <f t="shared" si="6"/>
        <v>0</v>
      </c>
      <c r="BH89" s="165">
        <f t="shared" si="7"/>
        <v>0</v>
      </c>
      <c r="BI89" s="165">
        <f t="shared" si="8"/>
        <v>0</v>
      </c>
      <c r="BJ89" s="18" t="s">
        <v>80</v>
      </c>
      <c r="BK89" s="165">
        <f t="shared" si="9"/>
        <v>0</v>
      </c>
      <c r="BL89" s="18" t="s">
        <v>158</v>
      </c>
      <c r="BM89" s="164" t="s">
        <v>220</v>
      </c>
    </row>
    <row r="90" spans="1:65" s="2" customFormat="1" ht="16.5" customHeight="1">
      <c r="A90" s="33"/>
      <c r="B90" s="152"/>
      <c r="C90" s="153" t="s">
        <v>192</v>
      </c>
      <c r="D90" s="153" t="s">
        <v>153</v>
      </c>
      <c r="E90" s="154" t="s">
        <v>2688</v>
      </c>
      <c r="F90" s="155" t="s">
        <v>2689</v>
      </c>
      <c r="G90" s="156" t="s">
        <v>433</v>
      </c>
      <c r="H90" s="157">
        <v>1</v>
      </c>
      <c r="I90" s="158"/>
      <c r="J90" s="159">
        <f t="shared" si="0"/>
        <v>0</v>
      </c>
      <c r="K90" s="155" t="s">
        <v>3</v>
      </c>
      <c r="L90" s="34"/>
      <c r="M90" s="160" t="s">
        <v>3</v>
      </c>
      <c r="N90" s="161" t="s">
        <v>43</v>
      </c>
      <c r="O90" s="54"/>
      <c r="P90" s="162">
        <f t="shared" si="1"/>
        <v>0</v>
      </c>
      <c r="Q90" s="162">
        <v>0</v>
      </c>
      <c r="R90" s="162">
        <f t="shared" si="2"/>
        <v>0</v>
      </c>
      <c r="S90" s="162">
        <v>0</v>
      </c>
      <c r="T90" s="163">
        <f t="shared" si="3"/>
        <v>0</v>
      </c>
      <c r="U90" s="33"/>
      <c r="V90" s="33"/>
      <c r="W90" s="33"/>
      <c r="X90" s="33"/>
      <c r="Y90" s="33"/>
      <c r="Z90" s="33"/>
      <c r="AA90" s="33"/>
      <c r="AB90" s="33"/>
      <c r="AC90" s="33"/>
      <c r="AD90" s="33"/>
      <c r="AE90" s="33"/>
      <c r="AR90" s="164" t="s">
        <v>158</v>
      </c>
      <c r="AT90" s="164" t="s">
        <v>153</v>
      </c>
      <c r="AU90" s="164" t="s">
        <v>82</v>
      </c>
      <c r="AY90" s="18" t="s">
        <v>150</v>
      </c>
      <c r="BE90" s="165">
        <f t="shared" si="4"/>
        <v>0</v>
      </c>
      <c r="BF90" s="165">
        <f t="shared" si="5"/>
        <v>0</v>
      </c>
      <c r="BG90" s="165">
        <f t="shared" si="6"/>
        <v>0</v>
      </c>
      <c r="BH90" s="165">
        <f t="shared" si="7"/>
        <v>0</v>
      </c>
      <c r="BI90" s="165">
        <f t="shared" si="8"/>
        <v>0</v>
      </c>
      <c r="BJ90" s="18" t="s">
        <v>80</v>
      </c>
      <c r="BK90" s="165">
        <f t="shared" si="9"/>
        <v>0</v>
      </c>
      <c r="BL90" s="18" t="s">
        <v>158</v>
      </c>
      <c r="BM90" s="164" t="s">
        <v>279</v>
      </c>
    </row>
    <row r="91" spans="1:65" s="2" customFormat="1" ht="16.5" customHeight="1">
      <c r="A91" s="33"/>
      <c r="B91" s="152"/>
      <c r="C91" s="153" t="s">
        <v>173</v>
      </c>
      <c r="D91" s="153" t="s">
        <v>153</v>
      </c>
      <c r="E91" s="154" t="s">
        <v>2690</v>
      </c>
      <c r="F91" s="155" t="s">
        <v>2691</v>
      </c>
      <c r="G91" s="156" t="s">
        <v>433</v>
      </c>
      <c r="H91" s="157">
        <v>48</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158</v>
      </c>
      <c r="AT91" s="164" t="s">
        <v>153</v>
      </c>
      <c r="AU91" s="164" t="s">
        <v>82</v>
      </c>
      <c r="AY91" s="18" t="s">
        <v>150</v>
      </c>
      <c r="BE91" s="165">
        <f t="shared" si="4"/>
        <v>0</v>
      </c>
      <c r="BF91" s="165">
        <f t="shared" si="5"/>
        <v>0</v>
      </c>
      <c r="BG91" s="165">
        <f t="shared" si="6"/>
        <v>0</v>
      </c>
      <c r="BH91" s="165">
        <f t="shared" si="7"/>
        <v>0</v>
      </c>
      <c r="BI91" s="165">
        <f t="shared" si="8"/>
        <v>0</v>
      </c>
      <c r="BJ91" s="18" t="s">
        <v>80</v>
      </c>
      <c r="BK91" s="165">
        <f t="shared" si="9"/>
        <v>0</v>
      </c>
      <c r="BL91" s="18" t="s">
        <v>158</v>
      </c>
      <c r="BM91" s="164" t="s">
        <v>302</v>
      </c>
    </row>
    <row r="92" spans="1:65" s="2" customFormat="1" ht="16.5" customHeight="1">
      <c r="A92" s="33"/>
      <c r="B92" s="152"/>
      <c r="C92" s="153" t="s">
        <v>203</v>
      </c>
      <c r="D92" s="153" t="s">
        <v>153</v>
      </c>
      <c r="E92" s="154" t="s">
        <v>2692</v>
      </c>
      <c r="F92" s="155" t="s">
        <v>2693</v>
      </c>
      <c r="G92" s="156" t="s">
        <v>433</v>
      </c>
      <c r="H92" s="157">
        <v>69</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158</v>
      </c>
      <c r="AT92" s="164" t="s">
        <v>153</v>
      </c>
      <c r="AU92" s="164" t="s">
        <v>82</v>
      </c>
      <c r="AY92" s="18" t="s">
        <v>150</v>
      </c>
      <c r="BE92" s="165">
        <f t="shared" si="4"/>
        <v>0</v>
      </c>
      <c r="BF92" s="165">
        <f t="shared" si="5"/>
        <v>0</v>
      </c>
      <c r="BG92" s="165">
        <f t="shared" si="6"/>
        <v>0</v>
      </c>
      <c r="BH92" s="165">
        <f t="shared" si="7"/>
        <v>0</v>
      </c>
      <c r="BI92" s="165">
        <f t="shared" si="8"/>
        <v>0</v>
      </c>
      <c r="BJ92" s="18" t="s">
        <v>80</v>
      </c>
      <c r="BK92" s="165">
        <f t="shared" si="9"/>
        <v>0</v>
      </c>
      <c r="BL92" s="18" t="s">
        <v>158</v>
      </c>
      <c r="BM92" s="164" t="s">
        <v>313</v>
      </c>
    </row>
    <row r="93" spans="1:65" s="2" customFormat="1" ht="16.5" customHeight="1">
      <c r="A93" s="33"/>
      <c r="B93" s="152"/>
      <c r="C93" s="153" t="s">
        <v>208</v>
      </c>
      <c r="D93" s="153" t="s">
        <v>153</v>
      </c>
      <c r="E93" s="154" t="s">
        <v>2694</v>
      </c>
      <c r="F93" s="155" t="s">
        <v>2695</v>
      </c>
      <c r="G93" s="156" t="s">
        <v>216</v>
      </c>
      <c r="H93" s="157">
        <v>120</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158</v>
      </c>
      <c r="AT93" s="164" t="s">
        <v>153</v>
      </c>
      <c r="AU93" s="164" t="s">
        <v>82</v>
      </c>
      <c r="AY93" s="18" t="s">
        <v>150</v>
      </c>
      <c r="BE93" s="165">
        <f t="shared" si="4"/>
        <v>0</v>
      </c>
      <c r="BF93" s="165">
        <f t="shared" si="5"/>
        <v>0</v>
      </c>
      <c r="BG93" s="165">
        <f t="shared" si="6"/>
        <v>0</v>
      </c>
      <c r="BH93" s="165">
        <f t="shared" si="7"/>
        <v>0</v>
      </c>
      <c r="BI93" s="165">
        <f t="shared" si="8"/>
        <v>0</v>
      </c>
      <c r="BJ93" s="18" t="s">
        <v>80</v>
      </c>
      <c r="BK93" s="165">
        <f t="shared" si="9"/>
        <v>0</v>
      </c>
      <c r="BL93" s="18" t="s">
        <v>158</v>
      </c>
      <c r="BM93" s="164" t="s">
        <v>345</v>
      </c>
    </row>
    <row r="94" spans="1:65" s="2" customFormat="1" ht="16.5" customHeight="1">
      <c r="A94" s="33"/>
      <c r="B94" s="152"/>
      <c r="C94" s="153" t="s">
        <v>213</v>
      </c>
      <c r="D94" s="153" t="s">
        <v>153</v>
      </c>
      <c r="E94" s="154" t="s">
        <v>2696</v>
      </c>
      <c r="F94" s="155" t="s">
        <v>2697</v>
      </c>
      <c r="G94" s="156" t="s">
        <v>433</v>
      </c>
      <c r="H94" s="157">
        <v>26</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158</v>
      </c>
      <c r="AT94" s="164" t="s">
        <v>153</v>
      </c>
      <c r="AU94" s="164" t="s">
        <v>82</v>
      </c>
      <c r="AY94" s="18" t="s">
        <v>150</v>
      </c>
      <c r="BE94" s="165">
        <f t="shared" si="4"/>
        <v>0</v>
      </c>
      <c r="BF94" s="165">
        <f t="shared" si="5"/>
        <v>0</v>
      </c>
      <c r="BG94" s="165">
        <f t="shared" si="6"/>
        <v>0</v>
      </c>
      <c r="BH94" s="165">
        <f t="shared" si="7"/>
        <v>0</v>
      </c>
      <c r="BI94" s="165">
        <f t="shared" si="8"/>
        <v>0</v>
      </c>
      <c r="BJ94" s="18" t="s">
        <v>80</v>
      </c>
      <c r="BK94" s="165">
        <f t="shared" si="9"/>
        <v>0</v>
      </c>
      <c r="BL94" s="18" t="s">
        <v>158</v>
      </c>
      <c r="BM94" s="164" t="s">
        <v>354</v>
      </c>
    </row>
    <row r="95" spans="1:65" s="2" customFormat="1" ht="16.5" customHeight="1">
      <c r="A95" s="33"/>
      <c r="B95" s="152"/>
      <c r="C95" s="153" t="s">
        <v>220</v>
      </c>
      <c r="D95" s="153" t="s">
        <v>153</v>
      </c>
      <c r="E95" s="154" t="s">
        <v>2698</v>
      </c>
      <c r="F95" s="155" t="s">
        <v>2699</v>
      </c>
      <c r="G95" s="156" t="s">
        <v>433</v>
      </c>
      <c r="H95" s="157">
        <v>14</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158</v>
      </c>
      <c r="AT95" s="164" t="s">
        <v>153</v>
      </c>
      <c r="AU95" s="164" t="s">
        <v>82</v>
      </c>
      <c r="AY95" s="18" t="s">
        <v>150</v>
      </c>
      <c r="BE95" s="165">
        <f t="shared" si="4"/>
        <v>0</v>
      </c>
      <c r="BF95" s="165">
        <f t="shared" si="5"/>
        <v>0</v>
      </c>
      <c r="BG95" s="165">
        <f t="shared" si="6"/>
        <v>0</v>
      </c>
      <c r="BH95" s="165">
        <f t="shared" si="7"/>
        <v>0</v>
      </c>
      <c r="BI95" s="165">
        <f t="shared" si="8"/>
        <v>0</v>
      </c>
      <c r="BJ95" s="18" t="s">
        <v>80</v>
      </c>
      <c r="BK95" s="165">
        <f t="shared" si="9"/>
        <v>0</v>
      </c>
      <c r="BL95" s="18" t="s">
        <v>158</v>
      </c>
      <c r="BM95" s="164" t="s">
        <v>365</v>
      </c>
    </row>
    <row r="96" spans="1:65" s="2" customFormat="1" ht="16.5" customHeight="1">
      <c r="A96" s="33"/>
      <c r="B96" s="152"/>
      <c r="C96" s="153" t="s">
        <v>224</v>
      </c>
      <c r="D96" s="153" t="s">
        <v>153</v>
      </c>
      <c r="E96" s="154" t="s">
        <v>2700</v>
      </c>
      <c r="F96" s="155" t="s">
        <v>2701</v>
      </c>
      <c r="G96" s="156" t="s">
        <v>433</v>
      </c>
      <c r="H96" s="157">
        <v>4</v>
      </c>
      <c r="I96" s="158"/>
      <c r="J96" s="159">
        <f t="shared" si="0"/>
        <v>0</v>
      </c>
      <c r="K96" s="155" t="s">
        <v>3</v>
      </c>
      <c r="L96" s="34"/>
      <c r="M96" s="160" t="s">
        <v>3</v>
      </c>
      <c r="N96" s="161" t="s">
        <v>43</v>
      </c>
      <c r="O96" s="54"/>
      <c r="P96" s="162">
        <f t="shared" si="1"/>
        <v>0</v>
      </c>
      <c r="Q96" s="162">
        <v>0</v>
      </c>
      <c r="R96" s="162">
        <f t="shared" si="2"/>
        <v>0</v>
      </c>
      <c r="S96" s="162">
        <v>0</v>
      </c>
      <c r="T96" s="163">
        <f t="shared" si="3"/>
        <v>0</v>
      </c>
      <c r="U96" s="33"/>
      <c r="V96" s="33"/>
      <c r="W96" s="33"/>
      <c r="X96" s="33"/>
      <c r="Y96" s="33"/>
      <c r="Z96" s="33"/>
      <c r="AA96" s="33"/>
      <c r="AB96" s="33"/>
      <c r="AC96" s="33"/>
      <c r="AD96" s="33"/>
      <c r="AE96" s="33"/>
      <c r="AR96" s="164" t="s">
        <v>158</v>
      </c>
      <c r="AT96" s="164" t="s">
        <v>153</v>
      </c>
      <c r="AU96" s="164" t="s">
        <v>82</v>
      </c>
      <c r="AY96" s="18" t="s">
        <v>150</v>
      </c>
      <c r="BE96" s="165">
        <f t="shared" si="4"/>
        <v>0</v>
      </c>
      <c r="BF96" s="165">
        <f t="shared" si="5"/>
        <v>0</v>
      </c>
      <c r="BG96" s="165">
        <f t="shared" si="6"/>
        <v>0</v>
      </c>
      <c r="BH96" s="165">
        <f t="shared" si="7"/>
        <v>0</v>
      </c>
      <c r="BI96" s="165">
        <f t="shared" si="8"/>
        <v>0</v>
      </c>
      <c r="BJ96" s="18" t="s">
        <v>80</v>
      </c>
      <c r="BK96" s="165">
        <f t="shared" si="9"/>
        <v>0</v>
      </c>
      <c r="BL96" s="18" t="s">
        <v>158</v>
      </c>
      <c r="BM96" s="164" t="s">
        <v>377</v>
      </c>
    </row>
    <row r="97" spans="1:65" s="2" customFormat="1" ht="16.5" customHeight="1">
      <c r="A97" s="33"/>
      <c r="B97" s="152"/>
      <c r="C97" s="153" t="s">
        <v>279</v>
      </c>
      <c r="D97" s="153" t="s">
        <v>153</v>
      </c>
      <c r="E97" s="154" t="s">
        <v>2702</v>
      </c>
      <c r="F97" s="155" t="s">
        <v>2703</v>
      </c>
      <c r="G97" s="156" t="s">
        <v>216</v>
      </c>
      <c r="H97" s="157">
        <v>120</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82</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390</v>
      </c>
    </row>
    <row r="98" spans="1:65" s="2" customFormat="1" ht="16.5" customHeight="1">
      <c r="A98" s="33"/>
      <c r="B98" s="152"/>
      <c r="C98" s="153" t="s">
        <v>9</v>
      </c>
      <c r="D98" s="153" t="s">
        <v>153</v>
      </c>
      <c r="E98" s="154" t="s">
        <v>2704</v>
      </c>
      <c r="F98" s="155" t="s">
        <v>2705</v>
      </c>
      <c r="G98" s="156" t="s">
        <v>216</v>
      </c>
      <c r="H98" s="157">
        <v>120</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82</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399</v>
      </c>
    </row>
    <row r="99" spans="1:65" s="2" customFormat="1" ht="16.5" customHeight="1">
      <c r="A99" s="33"/>
      <c r="B99" s="152"/>
      <c r="C99" s="153" t="s">
        <v>302</v>
      </c>
      <c r="D99" s="153" t="s">
        <v>153</v>
      </c>
      <c r="E99" s="154" t="s">
        <v>2706</v>
      </c>
      <c r="F99" s="155" t="s">
        <v>2707</v>
      </c>
      <c r="G99" s="156" t="s">
        <v>433</v>
      </c>
      <c r="H99" s="157">
        <v>4</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82</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409</v>
      </c>
    </row>
    <row r="100" spans="1:65" s="2" customFormat="1" ht="16.5" customHeight="1">
      <c r="A100" s="33"/>
      <c r="B100" s="152"/>
      <c r="C100" s="153" t="s">
        <v>308</v>
      </c>
      <c r="D100" s="153" t="s">
        <v>153</v>
      </c>
      <c r="E100" s="154" t="s">
        <v>2708</v>
      </c>
      <c r="F100" s="155" t="s">
        <v>2709</v>
      </c>
      <c r="G100" s="156" t="s">
        <v>433</v>
      </c>
      <c r="H100" s="157">
        <v>2</v>
      </c>
      <c r="I100" s="158"/>
      <c r="J100" s="159">
        <f t="shared" si="0"/>
        <v>0</v>
      </c>
      <c r="K100" s="155" t="s">
        <v>3</v>
      </c>
      <c r="L100" s="34"/>
      <c r="M100" s="160" t="s">
        <v>3</v>
      </c>
      <c r="N100" s="161" t="s">
        <v>43</v>
      </c>
      <c r="O100" s="54"/>
      <c r="P100" s="162">
        <f t="shared" si="1"/>
        <v>0</v>
      </c>
      <c r="Q100" s="162">
        <v>0</v>
      </c>
      <c r="R100" s="162">
        <f t="shared" si="2"/>
        <v>0</v>
      </c>
      <c r="S100" s="162">
        <v>0</v>
      </c>
      <c r="T100" s="163">
        <f t="shared" si="3"/>
        <v>0</v>
      </c>
      <c r="U100" s="33"/>
      <c r="V100" s="33"/>
      <c r="W100" s="33"/>
      <c r="X100" s="33"/>
      <c r="Y100" s="33"/>
      <c r="Z100" s="33"/>
      <c r="AA100" s="33"/>
      <c r="AB100" s="33"/>
      <c r="AC100" s="33"/>
      <c r="AD100" s="33"/>
      <c r="AE100" s="33"/>
      <c r="AR100" s="164" t="s">
        <v>158</v>
      </c>
      <c r="AT100" s="164" t="s">
        <v>153</v>
      </c>
      <c r="AU100" s="164" t="s">
        <v>82</v>
      </c>
      <c r="AY100" s="18" t="s">
        <v>150</v>
      </c>
      <c r="BE100" s="165">
        <f t="shared" si="4"/>
        <v>0</v>
      </c>
      <c r="BF100" s="165">
        <f t="shared" si="5"/>
        <v>0</v>
      </c>
      <c r="BG100" s="165">
        <f t="shared" si="6"/>
        <v>0</v>
      </c>
      <c r="BH100" s="165">
        <f t="shared" si="7"/>
        <v>0</v>
      </c>
      <c r="BI100" s="165">
        <f t="shared" si="8"/>
        <v>0</v>
      </c>
      <c r="BJ100" s="18" t="s">
        <v>80</v>
      </c>
      <c r="BK100" s="165">
        <f t="shared" si="9"/>
        <v>0</v>
      </c>
      <c r="BL100" s="18" t="s">
        <v>158</v>
      </c>
      <c r="BM100" s="164" t="s">
        <v>420</v>
      </c>
    </row>
    <row r="101" spans="1:65" s="2" customFormat="1" ht="16.5" customHeight="1">
      <c r="A101" s="33"/>
      <c r="B101" s="152"/>
      <c r="C101" s="153" t="s">
        <v>313</v>
      </c>
      <c r="D101" s="153" t="s">
        <v>153</v>
      </c>
      <c r="E101" s="154" t="s">
        <v>2710</v>
      </c>
      <c r="F101" s="155" t="s">
        <v>2711</v>
      </c>
      <c r="G101" s="156" t="s">
        <v>433</v>
      </c>
      <c r="H101" s="157">
        <v>4</v>
      </c>
      <c r="I101" s="158"/>
      <c r="J101" s="159">
        <f t="shared" si="0"/>
        <v>0</v>
      </c>
      <c r="K101" s="155" t="s">
        <v>3</v>
      </c>
      <c r="L101" s="34"/>
      <c r="M101" s="160" t="s">
        <v>3</v>
      </c>
      <c r="N101" s="161" t="s">
        <v>43</v>
      </c>
      <c r="O101" s="54"/>
      <c r="P101" s="162">
        <f t="shared" si="1"/>
        <v>0</v>
      </c>
      <c r="Q101" s="162">
        <v>0</v>
      </c>
      <c r="R101" s="162">
        <f t="shared" si="2"/>
        <v>0</v>
      </c>
      <c r="S101" s="162">
        <v>0</v>
      </c>
      <c r="T101" s="163">
        <f t="shared" si="3"/>
        <v>0</v>
      </c>
      <c r="U101" s="33"/>
      <c r="V101" s="33"/>
      <c r="W101" s="33"/>
      <c r="X101" s="33"/>
      <c r="Y101" s="33"/>
      <c r="Z101" s="33"/>
      <c r="AA101" s="33"/>
      <c r="AB101" s="33"/>
      <c r="AC101" s="33"/>
      <c r="AD101" s="33"/>
      <c r="AE101" s="33"/>
      <c r="AR101" s="164" t="s">
        <v>158</v>
      </c>
      <c r="AT101" s="164" t="s">
        <v>153</v>
      </c>
      <c r="AU101" s="164" t="s">
        <v>82</v>
      </c>
      <c r="AY101" s="18" t="s">
        <v>150</v>
      </c>
      <c r="BE101" s="165">
        <f t="shared" si="4"/>
        <v>0</v>
      </c>
      <c r="BF101" s="165">
        <f t="shared" si="5"/>
        <v>0</v>
      </c>
      <c r="BG101" s="165">
        <f t="shared" si="6"/>
        <v>0</v>
      </c>
      <c r="BH101" s="165">
        <f t="shared" si="7"/>
        <v>0</v>
      </c>
      <c r="BI101" s="165">
        <f t="shared" si="8"/>
        <v>0</v>
      </c>
      <c r="BJ101" s="18" t="s">
        <v>80</v>
      </c>
      <c r="BK101" s="165">
        <f t="shared" si="9"/>
        <v>0</v>
      </c>
      <c r="BL101" s="18" t="s">
        <v>158</v>
      </c>
      <c r="BM101" s="164" t="s">
        <v>430</v>
      </c>
    </row>
    <row r="102" spans="1:65" s="2" customFormat="1" ht="24" customHeight="1">
      <c r="A102" s="33"/>
      <c r="B102" s="152"/>
      <c r="C102" s="153" t="s">
        <v>328</v>
      </c>
      <c r="D102" s="153" t="s">
        <v>153</v>
      </c>
      <c r="E102" s="154" t="s">
        <v>2712</v>
      </c>
      <c r="F102" s="155" t="s">
        <v>2713</v>
      </c>
      <c r="G102" s="156" t="s">
        <v>433</v>
      </c>
      <c r="H102" s="157">
        <v>2</v>
      </c>
      <c r="I102" s="158"/>
      <c r="J102" s="159">
        <f t="shared" si="0"/>
        <v>0</v>
      </c>
      <c r="K102" s="155" t="s">
        <v>3</v>
      </c>
      <c r="L102" s="34"/>
      <c r="M102" s="160" t="s">
        <v>3</v>
      </c>
      <c r="N102" s="161" t="s">
        <v>43</v>
      </c>
      <c r="O102" s="54"/>
      <c r="P102" s="162">
        <f t="shared" si="1"/>
        <v>0</v>
      </c>
      <c r="Q102" s="162">
        <v>0</v>
      </c>
      <c r="R102" s="162">
        <f t="shared" si="2"/>
        <v>0</v>
      </c>
      <c r="S102" s="162">
        <v>0</v>
      </c>
      <c r="T102" s="163">
        <f t="shared" si="3"/>
        <v>0</v>
      </c>
      <c r="U102" s="33"/>
      <c r="V102" s="33"/>
      <c r="W102" s="33"/>
      <c r="X102" s="33"/>
      <c r="Y102" s="33"/>
      <c r="Z102" s="33"/>
      <c r="AA102" s="33"/>
      <c r="AB102" s="33"/>
      <c r="AC102" s="33"/>
      <c r="AD102" s="33"/>
      <c r="AE102" s="33"/>
      <c r="AR102" s="164" t="s">
        <v>158</v>
      </c>
      <c r="AT102" s="164" t="s">
        <v>153</v>
      </c>
      <c r="AU102" s="164" t="s">
        <v>82</v>
      </c>
      <c r="AY102" s="18" t="s">
        <v>150</v>
      </c>
      <c r="BE102" s="165">
        <f t="shared" si="4"/>
        <v>0</v>
      </c>
      <c r="BF102" s="165">
        <f t="shared" si="5"/>
        <v>0</v>
      </c>
      <c r="BG102" s="165">
        <f t="shared" si="6"/>
        <v>0</v>
      </c>
      <c r="BH102" s="165">
        <f t="shared" si="7"/>
        <v>0</v>
      </c>
      <c r="BI102" s="165">
        <f t="shared" si="8"/>
        <v>0</v>
      </c>
      <c r="BJ102" s="18" t="s">
        <v>80</v>
      </c>
      <c r="BK102" s="165">
        <f t="shared" si="9"/>
        <v>0</v>
      </c>
      <c r="BL102" s="18" t="s">
        <v>158</v>
      </c>
      <c r="BM102" s="164" t="s">
        <v>441</v>
      </c>
    </row>
    <row r="103" spans="1:65" s="2" customFormat="1" ht="36" customHeight="1">
      <c r="A103" s="33"/>
      <c r="B103" s="152"/>
      <c r="C103" s="153" t="s">
        <v>345</v>
      </c>
      <c r="D103" s="153" t="s">
        <v>153</v>
      </c>
      <c r="E103" s="154" t="s">
        <v>2714</v>
      </c>
      <c r="F103" s="155" t="s">
        <v>2715</v>
      </c>
      <c r="G103" s="156" t="s">
        <v>433</v>
      </c>
      <c r="H103" s="157">
        <v>1</v>
      </c>
      <c r="I103" s="158"/>
      <c r="J103" s="159">
        <f t="shared" si="0"/>
        <v>0</v>
      </c>
      <c r="K103" s="155" t="s">
        <v>3</v>
      </c>
      <c r="L103" s="34"/>
      <c r="M103" s="160" t="s">
        <v>3</v>
      </c>
      <c r="N103" s="161" t="s">
        <v>43</v>
      </c>
      <c r="O103" s="54"/>
      <c r="P103" s="162">
        <f t="shared" si="1"/>
        <v>0</v>
      </c>
      <c r="Q103" s="162">
        <v>0</v>
      </c>
      <c r="R103" s="162">
        <f t="shared" si="2"/>
        <v>0</v>
      </c>
      <c r="S103" s="162">
        <v>0</v>
      </c>
      <c r="T103" s="163">
        <f t="shared" si="3"/>
        <v>0</v>
      </c>
      <c r="U103" s="33"/>
      <c r="V103" s="33"/>
      <c r="W103" s="33"/>
      <c r="X103" s="33"/>
      <c r="Y103" s="33"/>
      <c r="Z103" s="33"/>
      <c r="AA103" s="33"/>
      <c r="AB103" s="33"/>
      <c r="AC103" s="33"/>
      <c r="AD103" s="33"/>
      <c r="AE103" s="33"/>
      <c r="AR103" s="164" t="s">
        <v>158</v>
      </c>
      <c r="AT103" s="164" t="s">
        <v>153</v>
      </c>
      <c r="AU103" s="164" t="s">
        <v>82</v>
      </c>
      <c r="AY103" s="18" t="s">
        <v>150</v>
      </c>
      <c r="BE103" s="165">
        <f t="shared" si="4"/>
        <v>0</v>
      </c>
      <c r="BF103" s="165">
        <f t="shared" si="5"/>
        <v>0</v>
      </c>
      <c r="BG103" s="165">
        <f t="shared" si="6"/>
        <v>0</v>
      </c>
      <c r="BH103" s="165">
        <f t="shared" si="7"/>
        <v>0</v>
      </c>
      <c r="BI103" s="165">
        <f t="shared" si="8"/>
        <v>0</v>
      </c>
      <c r="BJ103" s="18" t="s">
        <v>80</v>
      </c>
      <c r="BK103" s="165">
        <f t="shared" si="9"/>
        <v>0</v>
      </c>
      <c r="BL103" s="18" t="s">
        <v>158</v>
      </c>
      <c r="BM103" s="164" t="s">
        <v>451</v>
      </c>
    </row>
    <row r="104" spans="1:65" s="2" customFormat="1" ht="16.5" customHeight="1">
      <c r="A104" s="33"/>
      <c r="B104" s="152"/>
      <c r="C104" s="153" t="s">
        <v>8</v>
      </c>
      <c r="D104" s="153" t="s">
        <v>153</v>
      </c>
      <c r="E104" s="154" t="s">
        <v>2716</v>
      </c>
      <c r="F104" s="155" t="s">
        <v>2717</v>
      </c>
      <c r="G104" s="156" t="s">
        <v>433</v>
      </c>
      <c r="H104" s="157">
        <v>10</v>
      </c>
      <c r="I104" s="158"/>
      <c r="J104" s="159">
        <f t="shared" si="0"/>
        <v>0</v>
      </c>
      <c r="K104" s="155" t="s">
        <v>3</v>
      </c>
      <c r="L104" s="34"/>
      <c r="M104" s="160" t="s">
        <v>3</v>
      </c>
      <c r="N104" s="161" t="s">
        <v>43</v>
      </c>
      <c r="O104" s="54"/>
      <c r="P104" s="162">
        <f t="shared" si="1"/>
        <v>0</v>
      </c>
      <c r="Q104" s="162">
        <v>0</v>
      </c>
      <c r="R104" s="162">
        <f t="shared" si="2"/>
        <v>0</v>
      </c>
      <c r="S104" s="162">
        <v>0</v>
      </c>
      <c r="T104" s="163">
        <f t="shared" si="3"/>
        <v>0</v>
      </c>
      <c r="U104" s="33"/>
      <c r="V104" s="33"/>
      <c r="W104" s="33"/>
      <c r="X104" s="33"/>
      <c r="Y104" s="33"/>
      <c r="Z104" s="33"/>
      <c r="AA104" s="33"/>
      <c r="AB104" s="33"/>
      <c r="AC104" s="33"/>
      <c r="AD104" s="33"/>
      <c r="AE104" s="33"/>
      <c r="AR104" s="164" t="s">
        <v>158</v>
      </c>
      <c r="AT104" s="164" t="s">
        <v>153</v>
      </c>
      <c r="AU104" s="164" t="s">
        <v>82</v>
      </c>
      <c r="AY104" s="18" t="s">
        <v>150</v>
      </c>
      <c r="BE104" s="165">
        <f t="shared" si="4"/>
        <v>0</v>
      </c>
      <c r="BF104" s="165">
        <f t="shared" si="5"/>
        <v>0</v>
      </c>
      <c r="BG104" s="165">
        <f t="shared" si="6"/>
        <v>0</v>
      </c>
      <c r="BH104" s="165">
        <f t="shared" si="7"/>
        <v>0</v>
      </c>
      <c r="BI104" s="165">
        <f t="shared" si="8"/>
        <v>0</v>
      </c>
      <c r="BJ104" s="18" t="s">
        <v>80</v>
      </c>
      <c r="BK104" s="165">
        <f t="shared" si="9"/>
        <v>0</v>
      </c>
      <c r="BL104" s="18" t="s">
        <v>158</v>
      </c>
      <c r="BM104" s="164" t="s">
        <v>461</v>
      </c>
    </row>
    <row r="105" spans="1:65" s="2" customFormat="1" ht="24" customHeight="1">
      <c r="A105" s="33"/>
      <c r="B105" s="152"/>
      <c r="C105" s="153" t="s">
        <v>354</v>
      </c>
      <c r="D105" s="153" t="s">
        <v>153</v>
      </c>
      <c r="E105" s="154" t="s">
        <v>2718</v>
      </c>
      <c r="F105" s="155" t="s">
        <v>2719</v>
      </c>
      <c r="G105" s="156" t="s">
        <v>433</v>
      </c>
      <c r="H105" s="157">
        <v>3</v>
      </c>
      <c r="I105" s="158"/>
      <c r="J105" s="159">
        <f t="shared" si="0"/>
        <v>0</v>
      </c>
      <c r="K105" s="155" t="s">
        <v>3</v>
      </c>
      <c r="L105" s="34"/>
      <c r="M105" s="160" t="s">
        <v>3</v>
      </c>
      <c r="N105" s="161" t="s">
        <v>43</v>
      </c>
      <c r="O105" s="54"/>
      <c r="P105" s="162">
        <f t="shared" si="1"/>
        <v>0</v>
      </c>
      <c r="Q105" s="162">
        <v>0</v>
      </c>
      <c r="R105" s="162">
        <f t="shared" si="2"/>
        <v>0</v>
      </c>
      <c r="S105" s="162">
        <v>0</v>
      </c>
      <c r="T105" s="163">
        <f t="shared" si="3"/>
        <v>0</v>
      </c>
      <c r="U105" s="33"/>
      <c r="V105" s="33"/>
      <c r="W105" s="33"/>
      <c r="X105" s="33"/>
      <c r="Y105" s="33"/>
      <c r="Z105" s="33"/>
      <c r="AA105" s="33"/>
      <c r="AB105" s="33"/>
      <c r="AC105" s="33"/>
      <c r="AD105" s="33"/>
      <c r="AE105" s="33"/>
      <c r="AR105" s="164" t="s">
        <v>158</v>
      </c>
      <c r="AT105" s="164" t="s">
        <v>153</v>
      </c>
      <c r="AU105" s="164" t="s">
        <v>82</v>
      </c>
      <c r="AY105" s="18" t="s">
        <v>150</v>
      </c>
      <c r="BE105" s="165">
        <f t="shared" si="4"/>
        <v>0</v>
      </c>
      <c r="BF105" s="165">
        <f t="shared" si="5"/>
        <v>0</v>
      </c>
      <c r="BG105" s="165">
        <f t="shared" si="6"/>
        <v>0</v>
      </c>
      <c r="BH105" s="165">
        <f t="shared" si="7"/>
        <v>0</v>
      </c>
      <c r="BI105" s="165">
        <f t="shared" si="8"/>
        <v>0</v>
      </c>
      <c r="BJ105" s="18" t="s">
        <v>80</v>
      </c>
      <c r="BK105" s="165">
        <f t="shared" si="9"/>
        <v>0</v>
      </c>
      <c r="BL105" s="18" t="s">
        <v>158</v>
      </c>
      <c r="BM105" s="164" t="s">
        <v>471</v>
      </c>
    </row>
    <row r="106" spans="1:65" s="2" customFormat="1" ht="16.5" customHeight="1">
      <c r="A106" s="33"/>
      <c r="B106" s="152"/>
      <c r="C106" s="153" t="s">
        <v>360</v>
      </c>
      <c r="D106" s="153" t="s">
        <v>153</v>
      </c>
      <c r="E106" s="154" t="s">
        <v>2720</v>
      </c>
      <c r="F106" s="155" t="s">
        <v>2721</v>
      </c>
      <c r="G106" s="156" t="s">
        <v>433</v>
      </c>
      <c r="H106" s="157">
        <v>10</v>
      </c>
      <c r="I106" s="158"/>
      <c r="J106" s="159">
        <f t="shared" si="0"/>
        <v>0</v>
      </c>
      <c r="K106" s="155" t="s">
        <v>3</v>
      </c>
      <c r="L106" s="34"/>
      <c r="M106" s="160" t="s">
        <v>3</v>
      </c>
      <c r="N106" s="161" t="s">
        <v>43</v>
      </c>
      <c r="O106" s="54"/>
      <c r="P106" s="162">
        <f t="shared" si="1"/>
        <v>0</v>
      </c>
      <c r="Q106" s="162">
        <v>0</v>
      </c>
      <c r="R106" s="162">
        <f t="shared" si="2"/>
        <v>0</v>
      </c>
      <c r="S106" s="162">
        <v>0</v>
      </c>
      <c r="T106" s="163">
        <f t="shared" si="3"/>
        <v>0</v>
      </c>
      <c r="U106" s="33"/>
      <c r="V106" s="33"/>
      <c r="W106" s="33"/>
      <c r="X106" s="33"/>
      <c r="Y106" s="33"/>
      <c r="Z106" s="33"/>
      <c r="AA106" s="33"/>
      <c r="AB106" s="33"/>
      <c r="AC106" s="33"/>
      <c r="AD106" s="33"/>
      <c r="AE106" s="33"/>
      <c r="AR106" s="164" t="s">
        <v>158</v>
      </c>
      <c r="AT106" s="164" t="s">
        <v>153</v>
      </c>
      <c r="AU106" s="164" t="s">
        <v>82</v>
      </c>
      <c r="AY106" s="18" t="s">
        <v>150</v>
      </c>
      <c r="BE106" s="165">
        <f t="shared" si="4"/>
        <v>0</v>
      </c>
      <c r="BF106" s="165">
        <f t="shared" si="5"/>
        <v>0</v>
      </c>
      <c r="BG106" s="165">
        <f t="shared" si="6"/>
        <v>0</v>
      </c>
      <c r="BH106" s="165">
        <f t="shared" si="7"/>
        <v>0</v>
      </c>
      <c r="BI106" s="165">
        <f t="shared" si="8"/>
        <v>0</v>
      </c>
      <c r="BJ106" s="18" t="s">
        <v>80</v>
      </c>
      <c r="BK106" s="165">
        <f t="shared" si="9"/>
        <v>0</v>
      </c>
      <c r="BL106" s="18" t="s">
        <v>158</v>
      </c>
      <c r="BM106" s="164" t="s">
        <v>481</v>
      </c>
    </row>
    <row r="107" spans="1:65" s="2" customFormat="1" ht="16.5" customHeight="1">
      <c r="A107" s="33"/>
      <c r="B107" s="152"/>
      <c r="C107" s="153" t="s">
        <v>365</v>
      </c>
      <c r="D107" s="153" t="s">
        <v>153</v>
      </c>
      <c r="E107" s="154" t="s">
        <v>2722</v>
      </c>
      <c r="F107" s="155" t="s">
        <v>2723</v>
      </c>
      <c r="G107" s="156" t="s">
        <v>433</v>
      </c>
      <c r="H107" s="157">
        <v>26</v>
      </c>
      <c r="I107" s="158"/>
      <c r="J107" s="159">
        <f t="shared" si="0"/>
        <v>0</v>
      </c>
      <c r="K107" s="155" t="s">
        <v>3</v>
      </c>
      <c r="L107" s="34"/>
      <c r="M107" s="160" t="s">
        <v>3</v>
      </c>
      <c r="N107" s="161" t="s">
        <v>43</v>
      </c>
      <c r="O107" s="54"/>
      <c r="P107" s="162">
        <f t="shared" si="1"/>
        <v>0</v>
      </c>
      <c r="Q107" s="162">
        <v>0</v>
      </c>
      <c r="R107" s="162">
        <f t="shared" si="2"/>
        <v>0</v>
      </c>
      <c r="S107" s="162">
        <v>0</v>
      </c>
      <c r="T107" s="163">
        <f t="shared" si="3"/>
        <v>0</v>
      </c>
      <c r="U107" s="33"/>
      <c r="V107" s="33"/>
      <c r="W107" s="33"/>
      <c r="X107" s="33"/>
      <c r="Y107" s="33"/>
      <c r="Z107" s="33"/>
      <c r="AA107" s="33"/>
      <c r="AB107" s="33"/>
      <c r="AC107" s="33"/>
      <c r="AD107" s="33"/>
      <c r="AE107" s="33"/>
      <c r="AR107" s="164" t="s">
        <v>158</v>
      </c>
      <c r="AT107" s="164" t="s">
        <v>153</v>
      </c>
      <c r="AU107" s="164" t="s">
        <v>82</v>
      </c>
      <c r="AY107" s="18" t="s">
        <v>150</v>
      </c>
      <c r="BE107" s="165">
        <f t="shared" si="4"/>
        <v>0</v>
      </c>
      <c r="BF107" s="165">
        <f t="shared" si="5"/>
        <v>0</v>
      </c>
      <c r="BG107" s="165">
        <f t="shared" si="6"/>
        <v>0</v>
      </c>
      <c r="BH107" s="165">
        <f t="shared" si="7"/>
        <v>0</v>
      </c>
      <c r="BI107" s="165">
        <f t="shared" si="8"/>
        <v>0</v>
      </c>
      <c r="BJ107" s="18" t="s">
        <v>80</v>
      </c>
      <c r="BK107" s="165">
        <f t="shared" si="9"/>
        <v>0</v>
      </c>
      <c r="BL107" s="18" t="s">
        <v>158</v>
      </c>
      <c r="BM107" s="164" t="s">
        <v>491</v>
      </c>
    </row>
    <row r="108" spans="1:65" s="2" customFormat="1" ht="16.5" customHeight="1">
      <c r="A108" s="33"/>
      <c r="B108" s="152"/>
      <c r="C108" s="153" t="s">
        <v>371</v>
      </c>
      <c r="D108" s="153" t="s">
        <v>153</v>
      </c>
      <c r="E108" s="154" t="s">
        <v>2724</v>
      </c>
      <c r="F108" s="155" t="s">
        <v>2725</v>
      </c>
      <c r="G108" s="156" t="s">
        <v>216</v>
      </c>
      <c r="H108" s="157">
        <v>30</v>
      </c>
      <c r="I108" s="158"/>
      <c r="J108" s="159">
        <f t="shared" si="0"/>
        <v>0</v>
      </c>
      <c r="K108" s="155" t="s">
        <v>3</v>
      </c>
      <c r="L108" s="34"/>
      <c r="M108" s="160" t="s">
        <v>3</v>
      </c>
      <c r="N108" s="161" t="s">
        <v>43</v>
      </c>
      <c r="O108" s="54"/>
      <c r="P108" s="162">
        <f t="shared" si="1"/>
        <v>0</v>
      </c>
      <c r="Q108" s="162">
        <v>0</v>
      </c>
      <c r="R108" s="162">
        <f t="shared" si="2"/>
        <v>0</v>
      </c>
      <c r="S108" s="162">
        <v>0</v>
      </c>
      <c r="T108" s="163">
        <f t="shared" si="3"/>
        <v>0</v>
      </c>
      <c r="U108" s="33"/>
      <c r="V108" s="33"/>
      <c r="W108" s="33"/>
      <c r="X108" s="33"/>
      <c r="Y108" s="33"/>
      <c r="Z108" s="33"/>
      <c r="AA108" s="33"/>
      <c r="AB108" s="33"/>
      <c r="AC108" s="33"/>
      <c r="AD108" s="33"/>
      <c r="AE108" s="33"/>
      <c r="AR108" s="164" t="s">
        <v>158</v>
      </c>
      <c r="AT108" s="164" t="s">
        <v>153</v>
      </c>
      <c r="AU108" s="164" t="s">
        <v>82</v>
      </c>
      <c r="AY108" s="18" t="s">
        <v>150</v>
      </c>
      <c r="BE108" s="165">
        <f t="shared" si="4"/>
        <v>0</v>
      </c>
      <c r="BF108" s="165">
        <f t="shared" si="5"/>
        <v>0</v>
      </c>
      <c r="BG108" s="165">
        <f t="shared" si="6"/>
        <v>0</v>
      </c>
      <c r="BH108" s="165">
        <f t="shared" si="7"/>
        <v>0</v>
      </c>
      <c r="BI108" s="165">
        <f t="shared" si="8"/>
        <v>0</v>
      </c>
      <c r="BJ108" s="18" t="s">
        <v>80</v>
      </c>
      <c r="BK108" s="165">
        <f t="shared" si="9"/>
        <v>0</v>
      </c>
      <c r="BL108" s="18" t="s">
        <v>158</v>
      </c>
      <c r="BM108" s="164" t="s">
        <v>501</v>
      </c>
    </row>
    <row r="109" spans="1:65" s="2" customFormat="1" ht="16.5" customHeight="1">
      <c r="A109" s="33"/>
      <c r="B109" s="152"/>
      <c r="C109" s="153" t="s">
        <v>377</v>
      </c>
      <c r="D109" s="153" t="s">
        <v>153</v>
      </c>
      <c r="E109" s="154" t="s">
        <v>2726</v>
      </c>
      <c r="F109" s="155" t="s">
        <v>2727</v>
      </c>
      <c r="G109" s="156" t="s">
        <v>433</v>
      </c>
      <c r="H109" s="157">
        <v>1</v>
      </c>
      <c r="I109" s="158"/>
      <c r="J109" s="159">
        <f t="shared" si="0"/>
        <v>0</v>
      </c>
      <c r="K109" s="155" t="s">
        <v>3</v>
      </c>
      <c r="L109" s="34"/>
      <c r="M109" s="160" t="s">
        <v>3</v>
      </c>
      <c r="N109" s="161" t="s">
        <v>43</v>
      </c>
      <c r="O109" s="54"/>
      <c r="P109" s="162">
        <f t="shared" si="1"/>
        <v>0</v>
      </c>
      <c r="Q109" s="162">
        <v>0</v>
      </c>
      <c r="R109" s="162">
        <f t="shared" si="2"/>
        <v>0</v>
      </c>
      <c r="S109" s="162">
        <v>0</v>
      </c>
      <c r="T109" s="163">
        <f t="shared" si="3"/>
        <v>0</v>
      </c>
      <c r="U109" s="33"/>
      <c r="V109" s="33"/>
      <c r="W109" s="33"/>
      <c r="X109" s="33"/>
      <c r="Y109" s="33"/>
      <c r="Z109" s="33"/>
      <c r="AA109" s="33"/>
      <c r="AB109" s="33"/>
      <c r="AC109" s="33"/>
      <c r="AD109" s="33"/>
      <c r="AE109" s="33"/>
      <c r="AR109" s="164" t="s">
        <v>158</v>
      </c>
      <c r="AT109" s="164" t="s">
        <v>153</v>
      </c>
      <c r="AU109" s="164" t="s">
        <v>82</v>
      </c>
      <c r="AY109" s="18" t="s">
        <v>150</v>
      </c>
      <c r="BE109" s="165">
        <f t="shared" si="4"/>
        <v>0</v>
      </c>
      <c r="BF109" s="165">
        <f t="shared" si="5"/>
        <v>0</v>
      </c>
      <c r="BG109" s="165">
        <f t="shared" si="6"/>
        <v>0</v>
      </c>
      <c r="BH109" s="165">
        <f t="shared" si="7"/>
        <v>0</v>
      </c>
      <c r="BI109" s="165">
        <f t="shared" si="8"/>
        <v>0</v>
      </c>
      <c r="BJ109" s="18" t="s">
        <v>80</v>
      </c>
      <c r="BK109" s="165">
        <f t="shared" si="9"/>
        <v>0</v>
      </c>
      <c r="BL109" s="18" t="s">
        <v>158</v>
      </c>
      <c r="BM109" s="164" t="s">
        <v>512</v>
      </c>
    </row>
    <row r="110" spans="1:65" s="2" customFormat="1" ht="16.5" customHeight="1">
      <c r="A110" s="33"/>
      <c r="B110" s="152"/>
      <c r="C110" s="153" t="s">
        <v>384</v>
      </c>
      <c r="D110" s="153" t="s">
        <v>153</v>
      </c>
      <c r="E110" s="154" t="s">
        <v>2728</v>
      </c>
      <c r="F110" s="155" t="s">
        <v>2729</v>
      </c>
      <c r="G110" s="156" t="s">
        <v>433</v>
      </c>
      <c r="H110" s="157">
        <v>1</v>
      </c>
      <c r="I110" s="158"/>
      <c r="J110" s="159">
        <f t="shared" si="0"/>
        <v>0</v>
      </c>
      <c r="K110" s="155" t="s">
        <v>3</v>
      </c>
      <c r="L110" s="34"/>
      <c r="M110" s="160" t="s">
        <v>3</v>
      </c>
      <c r="N110" s="161" t="s">
        <v>43</v>
      </c>
      <c r="O110" s="54"/>
      <c r="P110" s="162">
        <f t="shared" si="1"/>
        <v>0</v>
      </c>
      <c r="Q110" s="162">
        <v>0</v>
      </c>
      <c r="R110" s="162">
        <f t="shared" si="2"/>
        <v>0</v>
      </c>
      <c r="S110" s="162">
        <v>0</v>
      </c>
      <c r="T110" s="163">
        <f t="shared" si="3"/>
        <v>0</v>
      </c>
      <c r="U110" s="33"/>
      <c r="V110" s="33"/>
      <c r="W110" s="33"/>
      <c r="X110" s="33"/>
      <c r="Y110" s="33"/>
      <c r="Z110" s="33"/>
      <c r="AA110" s="33"/>
      <c r="AB110" s="33"/>
      <c r="AC110" s="33"/>
      <c r="AD110" s="33"/>
      <c r="AE110" s="33"/>
      <c r="AR110" s="164" t="s">
        <v>158</v>
      </c>
      <c r="AT110" s="164" t="s">
        <v>153</v>
      </c>
      <c r="AU110" s="164" t="s">
        <v>82</v>
      </c>
      <c r="AY110" s="18" t="s">
        <v>150</v>
      </c>
      <c r="BE110" s="165">
        <f t="shared" si="4"/>
        <v>0</v>
      </c>
      <c r="BF110" s="165">
        <f t="shared" si="5"/>
        <v>0</v>
      </c>
      <c r="BG110" s="165">
        <f t="shared" si="6"/>
        <v>0</v>
      </c>
      <c r="BH110" s="165">
        <f t="shared" si="7"/>
        <v>0</v>
      </c>
      <c r="BI110" s="165">
        <f t="shared" si="8"/>
        <v>0</v>
      </c>
      <c r="BJ110" s="18" t="s">
        <v>80</v>
      </c>
      <c r="BK110" s="165">
        <f t="shared" si="9"/>
        <v>0</v>
      </c>
      <c r="BL110" s="18" t="s">
        <v>158</v>
      </c>
      <c r="BM110" s="164" t="s">
        <v>523</v>
      </c>
    </row>
    <row r="111" spans="1:65" s="2" customFormat="1" ht="16.5" customHeight="1">
      <c r="A111" s="33"/>
      <c r="B111" s="152"/>
      <c r="C111" s="153" t="s">
        <v>390</v>
      </c>
      <c r="D111" s="153" t="s">
        <v>153</v>
      </c>
      <c r="E111" s="154" t="s">
        <v>2730</v>
      </c>
      <c r="F111" s="155" t="s">
        <v>2731</v>
      </c>
      <c r="G111" s="156" t="s">
        <v>433</v>
      </c>
      <c r="H111" s="157">
        <v>1</v>
      </c>
      <c r="I111" s="158"/>
      <c r="J111" s="159">
        <f t="shared" si="0"/>
        <v>0</v>
      </c>
      <c r="K111" s="155" t="s">
        <v>3</v>
      </c>
      <c r="L111" s="34"/>
      <c r="M111" s="160" t="s">
        <v>3</v>
      </c>
      <c r="N111" s="161" t="s">
        <v>43</v>
      </c>
      <c r="O111" s="54"/>
      <c r="P111" s="162">
        <f t="shared" si="1"/>
        <v>0</v>
      </c>
      <c r="Q111" s="162">
        <v>0</v>
      </c>
      <c r="R111" s="162">
        <f t="shared" si="2"/>
        <v>0</v>
      </c>
      <c r="S111" s="162">
        <v>0</v>
      </c>
      <c r="T111" s="163">
        <f t="shared" si="3"/>
        <v>0</v>
      </c>
      <c r="U111" s="33"/>
      <c r="V111" s="33"/>
      <c r="W111" s="33"/>
      <c r="X111" s="33"/>
      <c r="Y111" s="33"/>
      <c r="Z111" s="33"/>
      <c r="AA111" s="33"/>
      <c r="AB111" s="33"/>
      <c r="AC111" s="33"/>
      <c r="AD111" s="33"/>
      <c r="AE111" s="33"/>
      <c r="AR111" s="164" t="s">
        <v>158</v>
      </c>
      <c r="AT111" s="164" t="s">
        <v>153</v>
      </c>
      <c r="AU111" s="164" t="s">
        <v>82</v>
      </c>
      <c r="AY111" s="18" t="s">
        <v>150</v>
      </c>
      <c r="BE111" s="165">
        <f t="shared" si="4"/>
        <v>0</v>
      </c>
      <c r="BF111" s="165">
        <f t="shared" si="5"/>
        <v>0</v>
      </c>
      <c r="BG111" s="165">
        <f t="shared" si="6"/>
        <v>0</v>
      </c>
      <c r="BH111" s="165">
        <f t="shared" si="7"/>
        <v>0</v>
      </c>
      <c r="BI111" s="165">
        <f t="shared" si="8"/>
        <v>0</v>
      </c>
      <c r="BJ111" s="18" t="s">
        <v>80</v>
      </c>
      <c r="BK111" s="165">
        <f t="shared" si="9"/>
        <v>0</v>
      </c>
      <c r="BL111" s="18" t="s">
        <v>158</v>
      </c>
      <c r="BM111" s="164" t="s">
        <v>534</v>
      </c>
    </row>
    <row r="112" spans="1:65" s="2" customFormat="1" ht="16.5" customHeight="1">
      <c r="A112" s="33"/>
      <c r="B112" s="152"/>
      <c r="C112" s="153" t="s">
        <v>395</v>
      </c>
      <c r="D112" s="153" t="s">
        <v>153</v>
      </c>
      <c r="E112" s="154" t="s">
        <v>2732</v>
      </c>
      <c r="F112" s="155" t="s">
        <v>2733</v>
      </c>
      <c r="G112" s="156" t="s">
        <v>433</v>
      </c>
      <c r="H112" s="157">
        <v>1</v>
      </c>
      <c r="I112" s="158"/>
      <c r="J112" s="159">
        <f t="shared" si="0"/>
        <v>0</v>
      </c>
      <c r="K112" s="155" t="s">
        <v>3</v>
      </c>
      <c r="L112" s="34"/>
      <c r="M112" s="196" t="s">
        <v>3</v>
      </c>
      <c r="N112" s="197" t="s">
        <v>43</v>
      </c>
      <c r="O112" s="198"/>
      <c r="P112" s="199">
        <f t="shared" si="1"/>
        <v>0</v>
      </c>
      <c r="Q112" s="199">
        <v>0</v>
      </c>
      <c r="R112" s="199">
        <f t="shared" si="2"/>
        <v>0</v>
      </c>
      <c r="S112" s="199">
        <v>0</v>
      </c>
      <c r="T112" s="200">
        <f t="shared" si="3"/>
        <v>0</v>
      </c>
      <c r="U112" s="33"/>
      <c r="V112" s="33"/>
      <c r="W112" s="33"/>
      <c r="X112" s="33"/>
      <c r="Y112" s="33"/>
      <c r="Z112" s="33"/>
      <c r="AA112" s="33"/>
      <c r="AB112" s="33"/>
      <c r="AC112" s="33"/>
      <c r="AD112" s="33"/>
      <c r="AE112" s="33"/>
      <c r="AR112" s="164" t="s">
        <v>158</v>
      </c>
      <c r="AT112" s="164" t="s">
        <v>153</v>
      </c>
      <c r="AU112" s="164" t="s">
        <v>82</v>
      </c>
      <c r="AY112" s="18" t="s">
        <v>150</v>
      </c>
      <c r="BE112" s="165">
        <f t="shared" si="4"/>
        <v>0</v>
      </c>
      <c r="BF112" s="165">
        <f t="shared" si="5"/>
        <v>0</v>
      </c>
      <c r="BG112" s="165">
        <f t="shared" si="6"/>
        <v>0</v>
      </c>
      <c r="BH112" s="165">
        <f t="shared" si="7"/>
        <v>0</v>
      </c>
      <c r="BI112" s="165">
        <f t="shared" si="8"/>
        <v>0</v>
      </c>
      <c r="BJ112" s="18" t="s">
        <v>80</v>
      </c>
      <c r="BK112" s="165">
        <f t="shared" si="9"/>
        <v>0</v>
      </c>
      <c r="BL112" s="18" t="s">
        <v>158</v>
      </c>
      <c r="BM112" s="164" t="s">
        <v>542</v>
      </c>
    </row>
    <row r="113" spans="1:31" s="2" customFormat="1" ht="6.95" customHeight="1">
      <c r="A113" s="33"/>
      <c r="B113" s="43"/>
      <c r="C113" s="44"/>
      <c r="D113" s="44"/>
      <c r="E113" s="44"/>
      <c r="F113" s="44"/>
      <c r="G113" s="44"/>
      <c r="H113" s="44"/>
      <c r="I113" s="112"/>
      <c r="J113" s="44"/>
      <c r="K113" s="44"/>
      <c r="L113" s="34"/>
      <c r="M113" s="33"/>
      <c r="O113" s="33"/>
      <c r="P113" s="33"/>
      <c r="Q113" s="33"/>
      <c r="R113" s="33"/>
      <c r="S113" s="33"/>
      <c r="T113" s="33"/>
      <c r="U113" s="33"/>
      <c r="V113" s="33"/>
      <c r="W113" s="33"/>
      <c r="X113" s="33"/>
      <c r="Y113" s="33"/>
      <c r="Z113" s="33"/>
      <c r="AA113" s="33"/>
      <c r="AB113" s="33"/>
      <c r="AC113" s="33"/>
      <c r="AD113" s="33"/>
      <c r="AE113" s="33"/>
    </row>
  </sheetData>
  <autoFilter ref="C80:K112" xr:uid="{00000000-0009-0000-0000-00000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8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103</v>
      </c>
    </row>
    <row r="3" spans="1:46" s="1" customFormat="1" ht="6.95" customHeight="1">
      <c r="B3" s="19"/>
      <c r="C3" s="20"/>
      <c r="D3" s="20"/>
      <c r="E3" s="20"/>
      <c r="F3" s="20"/>
      <c r="G3" s="20"/>
      <c r="H3" s="20"/>
      <c r="I3" s="90"/>
      <c r="J3" s="20"/>
      <c r="K3" s="20"/>
      <c r="L3" s="21"/>
      <c r="AT3" s="18" t="s">
        <v>80</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2734</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ROUND(J80,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ROUND((SUM(BE80:BE86)),  2)</f>
        <v>0</v>
      </c>
      <c r="G33" s="33"/>
      <c r="H33" s="33"/>
      <c r="I33" s="104">
        <v>0.21</v>
      </c>
      <c r="J33" s="103">
        <f>ROUND(((SUM(BE80:BE86))*I33),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ROUND((SUM(BF80:BF86)),  2)</f>
        <v>0</v>
      </c>
      <c r="G34" s="33"/>
      <c r="H34" s="33"/>
      <c r="I34" s="104">
        <v>0.15</v>
      </c>
      <c r="J34" s="103">
        <f>ROUND(((SUM(BF80:BF86))*I34),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ROUND((SUM(BG80:BG86)),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ROUND((SUM(BH80:BH86)),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ROUND((SUM(BI80:BI86)),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08 - kolejnicový systém</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J80</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134</v>
      </c>
      <c r="E60" s="120"/>
      <c r="F60" s="120"/>
      <c r="G60" s="120"/>
      <c r="H60" s="120"/>
      <c r="I60" s="121"/>
      <c r="J60" s="122">
        <f>J81</f>
        <v>0</v>
      </c>
      <c r="L60" s="118"/>
    </row>
    <row r="61" spans="1:47" s="2" customFormat="1" ht="21.75" customHeight="1">
      <c r="A61" s="33"/>
      <c r="B61" s="34"/>
      <c r="C61" s="33"/>
      <c r="D61" s="33"/>
      <c r="E61" s="33"/>
      <c r="F61" s="33"/>
      <c r="G61" s="33"/>
      <c r="H61" s="33"/>
      <c r="I61" s="92"/>
      <c r="J61" s="33"/>
      <c r="K61" s="33"/>
      <c r="L61" s="93"/>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112"/>
      <c r="J62" s="44"/>
      <c r="K62" s="44"/>
      <c r="L62" s="93"/>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113"/>
      <c r="J66" s="46"/>
      <c r="K66" s="46"/>
      <c r="L66" s="93"/>
      <c r="S66" s="33"/>
      <c r="T66" s="33"/>
      <c r="U66" s="33"/>
      <c r="V66" s="33"/>
      <c r="W66" s="33"/>
      <c r="X66" s="33"/>
      <c r="Y66" s="33"/>
      <c r="Z66" s="33"/>
      <c r="AA66" s="33"/>
      <c r="AB66" s="33"/>
      <c r="AC66" s="33"/>
      <c r="AD66" s="33"/>
      <c r="AE66" s="33"/>
    </row>
    <row r="67" spans="1:63" s="2" customFormat="1" ht="24.95" customHeight="1">
      <c r="A67" s="33"/>
      <c r="B67" s="34"/>
      <c r="C67" s="22" t="s">
        <v>135</v>
      </c>
      <c r="D67" s="33"/>
      <c r="E67" s="33"/>
      <c r="F67" s="33"/>
      <c r="G67" s="33"/>
      <c r="H67" s="33"/>
      <c r="I67" s="92"/>
      <c r="J67" s="33"/>
      <c r="K67" s="33"/>
      <c r="L67" s="93"/>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92"/>
      <c r="J68" s="33"/>
      <c r="K68" s="33"/>
      <c r="L68" s="93"/>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92"/>
      <c r="J69" s="33"/>
      <c r="K69" s="33"/>
      <c r="L69" s="93"/>
      <c r="S69" s="33"/>
      <c r="T69" s="33"/>
      <c r="U69" s="33"/>
      <c r="V69" s="33"/>
      <c r="W69" s="33"/>
      <c r="X69" s="33"/>
      <c r="Y69" s="33"/>
      <c r="Z69" s="33"/>
      <c r="AA69" s="33"/>
      <c r="AB69" s="33"/>
      <c r="AC69" s="33"/>
      <c r="AD69" s="33"/>
      <c r="AE69" s="33"/>
    </row>
    <row r="70" spans="1:63" s="2" customFormat="1" ht="25.5" customHeight="1">
      <c r="A70" s="33"/>
      <c r="B70" s="34"/>
      <c r="C70" s="33"/>
      <c r="D70" s="33"/>
      <c r="E70" s="330" t="str">
        <f>E7</f>
        <v>Stavební úpravy 2.NP - 3.NP pavilonu A přestavba dětského oddělení na LDN - 3.část - 1.NP</v>
      </c>
      <c r="F70" s="331"/>
      <c r="G70" s="331"/>
      <c r="H70" s="331"/>
      <c r="I70" s="92"/>
      <c r="J70" s="33"/>
      <c r="K70" s="33"/>
      <c r="L70" s="93"/>
      <c r="S70" s="33"/>
      <c r="T70" s="33"/>
      <c r="U70" s="33"/>
      <c r="V70" s="33"/>
      <c r="W70" s="33"/>
      <c r="X70" s="33"/>
      <c r="Y70" s="33"/>
      <c r="Z70" s="33"/>
      <c r="AA70" s="33"/>
      <c r="AB70" s="33"/>
      <c r="AC70" s="33"/>
      <c r="AD70" s="33"/>
      <c r="AE70" s="33"/>
    </row>
    <row r="71" spans="1:63" s="2" customFormat="1" ht="12" customHeight="1">
      <c r="A71" s="33"/>
      <c r="B71" s="34"/>
      <c r="C71" s="28" t="s">
        <v>108</v>
      </c>
      <c r="D71" s="33"/>
      <c r="E71" s="33"/>
      <c r="F71" s="33"/>
      <c r="G71" s="33"/>
      <c r="H71" s="33"/>
      <c r="I71" s="92"/>
      <c r="J71" s="33"/>
      <c r="K71" s="33"/>
      <c r="L71" s="93"/>
      <c r="S71" s="33"/>
      <c r="T71" s="33"/>
      <c r="U71" s="33"/>
      <c r="V71" s="33"/>
      <c r="W71" s="33"/>
      <c r="X71" s="33"/>
      <c r="Y71" s="33"/>
      <c r="Z71" s="33"/>
      <c r="AA71" s="33"/>
      <c r="AB71" s="33"/>
      <c r="AC71" s="33"/>
      <c r="AD71" s="33"/>
      <c r="AE71" s="33"/>
    </row>
    <row r="72" spans="1:63" s="2" customFormat="1" ht="16.5" customHeight="1">
      <c r="A72" s="33"/>
      <c r="B72" s="34"/>
      <c r="C72" s="33"/>
      <c r="D72" s="33"/>
      <c r="E72" s="311" t="str">
        <f>E9</f>
        <v>08 - kolejnicový systém</v>
      </c>
      <c r="F72" s="332"/>
      <c r="G72" s="332"/>
      <c r="H72" s="332"/>
      <c r="I72" s="92"/>
      <c r="J72" s="33"/>
      <c r="K72" s="33"/>
      <c r="L72" s="93"/>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92"/>
      <c r="J73" s="33"/>
      <c r="K73" s="33"/>
      <c r="L73" s="93"/>
      <c r="S73" s="33"/>
      <c r="T73" s="33"/>
      <c r="U73" s="33"/>
      <c r="V73" s="33"/>
      <c r="W73" s="33"/>
      <c r="X73" s="33"/>
      <c r="Y73" s="33"/>
      <c r="Z73" s="33"/>
      <c r="AA73" s="33"/>
      <c r="AB73" s="33"/>
      <c r="AC73" s="33"/>
      <c r="AD73" s="33"/>
      <c r="AE73" s="33"/>
    </row>
    <row r="74" spans="1:63" s="2" customFormat="1" ht="12" customHeight="1">
      <c r="A74" s="33"/>
      <c r="B74" s="34"/>
      <c r="C74" s="28" t="s">
        <v>22</v>
      </c>
      <c r="D74" s="33"/>
      <c r="E74" s="33"/>
      <c r="F74" s="26" t="str">
        <f>F12</f>
        <v>Jindřichův Hradec</v>
      </c>
      <c r="G74" s="33"/>
      <c r="H74" s="33"/>
      <c r="I74" s="94" t="s">
        <v>24</v>
      </c>
      <c r="J74" s="51" t="str">
        <f>IF(J12="","",J12)</f>
        <v>3. 8. 2019</v>
      </c>
      <c r="K74" s="33"/>
      <c r="L74" s="93"/>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92"/>
      <c r="J75" s="33"/>
      <c r="K75" s="33"/>
      <c r="L75" s="93"/>
      <c r="S75" s="33"/>
      <c r="T75" s="33"/>
      <c r="U75" s="33"/>
      <c r="V75" s="33"/>
      <c r="W75" s="33"/>
      <c r="X75" s="33"/>
      <c r="Y75" s="33"/>
      <c r="Z75" s="33"/>
      <c r="AA75" s="33"/>
      <c r="AB75" s="33"/>
      <c r="AC75" s="33"/>
      <c r="AD75" s="33"/>
      <c r="AE75" s="33"/>
    </row>
    <row r="76" spans="1:63" s="2" customFormat="1" ht="27.95" customHeight="1">
      <c r="A76" s="33"/>
      <c r="B76" s="34"/>
      <c r="C76" s="28" t="s">
        <v>26</v>
      </c>
      <c r="D76" s="33"/>
      <c r="E76" s="33"/>
      <c r="F76" s="26" t="str">
        <f>E15</f>
        <v xml:space="preserve"> </v>
      </c>
      <c r="G76" s="33"/>
      <c r="H76" s="33"/>
      <c r="I76" s="94" t="s">
        <v>32</v>
      </c>
      <c r="J76" s="31" t="str">
        <f>E21</f>
        <v>ATELIER G+G s.r.o.</v>
      </c>
      <c r="K76" s="33"/>
      <c r="L76" s="93"/>
      <c r="S76" s="33"/>
      <c r="T76" s="33"/>
      <c r="U76" s="33"/>
      <c r="V76" s="33"/>
      <c r="W76" s="33"/>
      <c r="X76" s="33"/>
      <c r="Y76" s="33"/>
      <c r="Z76" s="33"/>
      <c r="AA76" s="33"/>
      <c r="AB76" s="33"/>
      <c r="AC76" s="33"/>
      <c r="AD76" s="33"/>
      <c r="AE76" s="33"/>
    </row>
    <row r="77" spans="1:63" s="2" customFormat="1" ht="15.2" customHeight="1">
      <c r="A77" s="33"/>
      <c r="B77" s="34"/>
      <c r="C77" s="28" t="s">
        <v>30</v>
      </c>
      <c r="D77" s="33"/>
      <c r="E77" s="33"/>
      <c r="F77" s="26" t="str">
        <f>IF(E18="","",E18)</f>
        <v>Vyplň údaj</v>
      </c>
      <c r="G77" s="33"/>
      <c r="H77" s="33"/>
      <c r="I77" s="94" t="s">
        <v>35</v>
      </c>
      <c r="J77" s="31" t="str">
        <f>E24</f>
        <v xml:space="preserve"> </v>
      </c>
      <c r="K77" s="33"/>
      <c r="L77" s="93"/>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63" s="11" customFormat="1" ht="29.25" customHeight="1">
      <c r="A79" s="128"/>
      <c r="B79" s="129"/>
      <c r="C79" s="130" t="s">
        <v>136</v>
      </c>
      <c r="D79" s="131" t="s">
        <v>57</v>
      </c>
      <c r="E79" s="131" t="s">
        <v>53</v>
      </c>
      <c r="F79" s="131" t="s">
        <v>54</v>
      </c>
      <c r="G79" s="131" t="s">
        <v>137</v>
      </c>
      <c r="H79" s="131" t="s">
        <v>138</v>
      </c>
      <c r="I79" s="132" t="s">
        <v>139</v>
      </c>
      <c r="J79" s="131" t="s">
        <v>112</v>
      </c>
      <c r="K79" s="133" t="s">
        <v>140</v>
      </c>
      <c r="L79" s="134"/>
      <c r="M79" s="58" t="s">
        <v>3</v>
      </c>
      <c r="N79" s="59" t="s">
        <v>42</v>
      </c>
      <c r="O79" s="59" t="s">
        <v>141</v>
      </c>
      <c r="P79" s="59" t="s">
        <v>142</v>
      </c>
      <c r="Q79" s="59" t="s">
        <v>143</v>
      </c>
      <c r="R79" s="59" t="s">
        <v>144</v>
      </c>
      <c r="S79" s="59" t="s">
        <v>145</v>
      </c>
      <c r="T79" s="60" t="s">
        <v>146</v>
      </c>
      <c r="U79" s="128"/>
      <c r="V79" s="128"/>
      <c r="W79" s="128"/>
      <c r="X79" s="128"/>
      <c r="Y79" s="128"/>
      <c r="Z79" s="128"/>
      <c r="AA79" s="128"/>
      <c r="AB79" s="128"/>
      <c r="AC79" s="128"/>
      <c r="AD79" s="128"/>
      <c r="AE79" s="128"/>
    </row>
    <row r="80" spans="1:63" s="2" customFormat="1" ht="22.9" customHeight="1">
      <c r="A80" s="33"/>
      <c r="B80" s="34"/>
      <c r="C80" s="65" t="s">
        <v>147</v>
      </c>
      <c r="D80" s="33"/>
      <c r="E80" s="33"/>
      <c r="F80" s="33"/>
      <c r="G80" s="33"/>
      <c r="H80" s="33"/>
      <c r="I80" s="92"/>
      <c r="J80" s="135">
        <f>BK80</f>
        <v>0</v>
      </c>
      <c r="K80" s="33"/>
      <c r="L80" s="34"/>
      <c r="M80" s="61"/>
      <c r="N80" s="52"/>
      <c r="O80" s="62"/>
      <c r="P80" s="136">
        <f>P81</f>
        <v>0</v>
      </c>
      <c r="Q80" s="62"/>
      <c r="R80" s="136">
        <f>R81</f>
        <v>0</v>
      </c>
      <c r="S80" s="62"/>
      <c r="T80" s="137">
        <f>T81</f>
        <v>0</v>
      </c>
      <c r="U80" s="33"/>
      <c r="V80" s="33"/>
      <c r="W80" s="33"/>
      <c r="X80" s="33"/>
      <c r="Y80" s="33"/>
      <c r="Z80" s="33"/>
      <c r="AA80" s="33"/>
      <c r="AB80" s="33"/>
      <c r="AC80" s="33"/>
      <c r="AD80" s="33"/>
      <c r="AE80" s="33"/>
      <c r="AT80" s="18" t="s">
        <v>71</v>
      </c>
      <c r="AU80" s="18" t="s">
        <v>113</v>
      </c>
      <c r="BK80" s="138">
        <f>BK81</f>
        <v>0</v>
      </c>
    </row>
    <row r="81" spans="1:65" s="12" customFormat="1" ht="25.9" customHeight="1">
      <c r="B81" s="139"/>
      <c r="D81" s="140" t="s">
        <v>71</v>
      </c>
      <c r="E81" s="141" t="s">
        <v>1121</v>
      </c>
      <c r="F81" s="141" t="s">
        <v>1122</v>
      </c>
      <c r="I81" s="142"/>
      <c r="J81" s="143">
        <f>BK81</f>
        <v>0</v>
      </c>
      <c r="L81" s="139"/>
      <c r="M81" s="144"/>
      <c r="N81" s="145"/>
      <c r="O81" s="145"/>
      <c r="P81" s="146">
        <f>SUM(P82:P86)</f>
        <v>0</v>
      </c>
      <c r="Q81" s="145"/>
      <c r="R81" s="146">
        <f>SUM(R82:R86)</f>
        <v>0</v>
      </c>
      <c r="S81" s="145"/>
      <c r="T81" s="147">
        <f>SUM(T82:T86)</f>
        <v>0</v>
      </c>
      <c r="AR81" s="140" t="s">
        <v>158</v>
      </c>
      <c r="AT81" s="148" t="s">
        <v>71</v>
      </c>
      <c r="AU81" s="148" t="s">
        <v>72</v>
      </c>
      <c r="AY81" s="140" t="s">
        <v>150</v>
      </c>
      <c r="BK81" s="149">
        <f>SUM(BK82:BK86)</f>
        <v>0</v>
      </c>
    </row>
    <row r="82" spans="1:65" s="2" customFormat="1" ht="48" customHeight="1">
      <c r="A82" s="33"/>
      <c r="B82" s="152"/>
      <c r="C82" s="153" t="s">
        <v>80</v>
      </c>
      <c r="D82" s="153" t="s">
        <v>153</v>
      </c>
      <c r="E82" s="154" t="s">
        <v>2735</v>
      </c>
      <c r="F82" s="155" t="s">
        <v>2736</v>
      </c>
      <c r="G82" s="156" t="s">
        <v>1384</v>
      </c>
      <c r="H82" s="157">
        <v>1</v>
      </c>
      <c r="I82" s="158"/>
      <c r="J82" s="159">
        <f>ROUND(I82*H82,2)</f>
        <v>0</v>
      </c>
      <c r="K82" s="155" t="s">
        <v>3</v>
      </c>
      <c r="L82" s="34"/>
      <c r="M82" s="160" t="s">
        <v>3</v>
      </c>
      <c r="N82" s="161" t="s">
        <v>44</v>
      </c>
      <c r="O82" s="54"/>
      <c r="P82" s="162">
        <f>O82*H82</f>
        <v>0</v>
      </c>
      <c r="Q82" s="162">
        <v>0</v>
      </c>
      <c r="R82" s="162">
        <f>Q82*H82</f>
        <v>0</v>
      </c>
      <c r="S82" s="162">
        <v>0</v>
      </c>
      <c r="T82" s="163">
        <f>S82*H82</f>
        <v>0</v>
      </c>
      <c r="U82" s="33"/>
      <c r="V82" s="33"/>
      <c r="W82" s="33"/>
      <c r="X82" s="33"/>
      <c r="Y82" s="33"/>
      <c r="Z82" s="33"/>
      <c r="AA82" s="33"/>
      <c r="AB82" s="33"/>
      <c r="AC82" s="33"/>
      <c r="AD82" s="33"/>
      <c r="AE82" s="33"/>
      <c r="AR82" s="164" t="s">
        <v>1112</v>
      </c>
      <c r="AT82" s="164" t="s">
        <v>153</v>
      </c>
      <c r="AU82" s="164" t="s">
        <v>80</v>
      </c>
      <c r="AY82" s="18" t="s">
        <v>150</v>
      </c>
      <c r="BE82" s="165">
        <f>IF(N82="základní",J82,0)</f>
        <v>0</v>
      </c>
      <c r="BF82" s="165">
        <f>IF(N82="snížená",J82,0)</f>
        <v>0</v>
      </c>
      <c r="BG82" s="165">
        <f>IF(N82="zákl. přenesená",J82,0)</f>
        <v>0</v>
      </c>
      <c r="BH82" s="165">
        <f>IF(N82="sníž. přenesená",J82,0)</f>
        <v>0</v>
      </c>
      <c r="BI82" s="165">
        <f>IF(N82="nulová",J82,0)</f>
        <v>0</v>
      </c>
      <c r="BJ82" s="18" t="s">
        <v>82</v>
      </c>
      <c r="BK82" s="165">
        <f>ROUND(I82*H82,2)</f>
        <v>0</v>
      </c>
      <c r="BL82" s="18" t="s">
        <v>1112</v>
      </c>
      <c r="BM82" s="164" t="s">
        <v>2737</v>
      </c>
    </row>
    <row r="83" spans="1:65" s="2" customFormat="1" ht="48" customHeight="1">
      <c r="A83" s="33"/>
      <c r="B83" s="152"/>
      <c r="C83" s="153" t="s">
        <v>82</v>
      </c>
      <c r="D83" s="153" t="s">
        <v>153</v>
      </c>
      <c r="E83" s="154" t="s">
        <v>2738</v>
      </c>
      <c r="F83" s="155" t="s">
        <v>2739</v>
      </c>
      <c r="G83" s="156" t="s">
        <v>1384</v>
      </c>
      <c r="H83" s="157">
        <v>1</v>
      </c>
      <c r="I83" s="158"/>
      <c r="J83" s="159">
        <f>ROUND(I83*H83,2)</f>
        <v>0</v>
      </c>
      <c r="K83" s="155" t="s">
        <v>3</v>
      </c>
      <c r="L83" s="34"/>
      <c r="M83" s="160" t="s">
        <v>3</v>
      </c>
      <c r="N83" s="161" t="s">
        <v>44</v>
      </c>
      <c r="O83" s="54"/>
      <c r="P83" s="162">
        <f>O83*H83</f>
        <v>0</v>
      </c>
      <c r="Q83" s="162">
        <v>0</v>
      </c>
      <c r="R83" s="162">
        <f>Q83*H83</f>
        <v>0</v>
      </c>
      <c r="S83" s="162">
        <v>0</v>
      </c>
      <c r="T83" s="163">
        <f>S83*H83</f>
        <v>0</v>
      </c>
      <c r="U83" s="33"/>
      <c r="V83" s="33"/>
      <c r="W83" s="33"/>
      <c r="X83" s="33"/>
      <c r="Y83" s="33"/>
      <c r="Z83" s="33"/>
      <c r="AA83" s="33"/>
      <c r="AB83" s="33"/>
      <c r="AC83" s="33"/>
      <c r="AD83" s="33"/>
      <c r="AE83" s="33"/>
      <c r="AR83" s="164" t="s">
        <v>1112</v>
      </c>
      <c r="AT83" s="164" t="s">
        <v>153</v>
      </c>
      <c r="AU83" s="164" t="s">
        <v>80</v>
      </c>
      <c r="AY83" s="18" t="s">
        <v>150</v>
      </c>
      <c r="BE83" s="165">
        <f>IF(N83="základní",J83,0)</f>
        <v>0</v>
      </c>
      <c r="BF83" s="165">
        <f>IF(N83="snížená",J83,0)</f>
        <v>0</v>
      </c>
      <c r="BG83" s="165">
        <f>IF(N83="zákl. přenesená",J83,0)</f>
        <v>0</v>
      </c>
      <c r="BH83" s="165">
        <f>IF(N83="sníž. přenesená",J83,0)</f>
        <v>0</v>
      </c>
      <c r="BI83" s="165">
        <f>IF(N83="nulová",J83,0)</f>
        <v>0</v>
      </c>
      <c r="BJ83" s="18" t="s">
        <v>82</v>
      </c>
      <c r="BK83" s="165">
        <f>ROUND(I83*H83,2)</f>
        <v>0</v>
      </c>
      <c r="BL83" s="18" t="s">
        <v>1112</v>
      </c>
      <c r="BM83" s="164" t="s">
        <v>2740</v>
      </c>
    </row>
    <row r="84" spans="1:65" s="2" customFormat="1" ht="48" customHeight="1">
      <c r="A84" s="33"/>
      <c r="B84" s="152"/>
      <c r="C84" s="153" t="s">
        <v>151</v>
      </c>
      <c r="D84" s="153" t="s">
        <v>153</v>
      </c>
      <c r="E84" s="154" t="s">
        <v>2741</v>
      </c>
      <c r="F84" s="155" t="s">
        <v>2742</v>
      </c>
      <c r="G84" s="156" t="s">
        <v>1384</v>
      </c>
      <c r="H84" s="157">
        <v>1</v>
      </c>
      <c r="I84" s="158"/>
      <c r="J84" s="159">
        <f>ROUND(I84*H84,2)</f>
        <v>0</v>
      </c>
      <c r="K84" s="155" t="s">
        <v>3</v>
      </c>
      <c r="L84" s="34"/>
      <c r="M84" s="160" t="s">
        <v>3</v>
      </c>
      <c r="N84" s="161" t="s">
        <v>44</v>
      </c>
      <c r="O84" s="54"/>
      <c r="P84" s="162">
        <f>O84*H84</f>
        <v>0</v>
      </c>
      <c r="Q84" s="162">
        <v>0</v>
      </c>
      <c r="R84" s="162">
        <f>Q84*H84</f>
        <v>0</v>
      </c>
      <c r="S84" s="162">
        <v>0</v>
      </c>
      <c r="T84" s="163">
        <f>S84*H84</f>
        <v>0</v>
      </c>
      <c r="U84" s="33"/>
      <c r="V84" s="33"/>
      <c r="W84" s="33"/>
      <c r="X84" s="33"/>
      <c r="Y84" s="33"/>
      <c r="Z84" s="33"/>
      <c r="AA84" s="33"/>
      <c r="AB84" s="33"/>
      <c r="AC84" s="33"/>
      <c r="AD84" s="33"/>
      <c r="AE84" s="33"/>
      <c r="AR84" s="164" t="s">
        <v>1112</v>
      </c>
      <c r="AT84" s="164" t="s">
        <v>153</v>
      </c>
      <c r="AU84" s="164" t="s">
        <v>80</v>
      </c>
      <c r="AY84" s="18" t="s">
        <v>150</v>
      </c>
      <c r="BE84" s="165">
        <f>IF(N84="základní",J84,0)</f>
        <v>0</v>
      </c>
      <c r="BF84" s="165">
        <f>IF(N84="snížená",J84,0)</f>
        <v>0</v>
      </c>
      <c r="BG84" s="165">
        <f>IF(N84="zákl. přenesená",J84,0)</f>
        <v>0</v>
      </c>
      <c r="BH84" s="165">
        <f>IF(N84="sníž. přenesená",J84,0)</f>
        <v>0</v>
      </c>
      <c r="BI84" s="165">
        <f>IF(N84="nulová",J84,0)</f>
        <v>0</v>
      </c>
      <c r="BJ84" s="18" t="s">
        <v>82</v>
      </c>
      <c r="BK84" s="165">
        <f>ROUND(I84*H84,2)</f>
        <v>0</v>
      </c>
      <c r="BL84" s="18" t="s">
        <v>1112</v>
      </c>
      <c r="BM84" s="164" t="s">
        <v>2743</v>
      </c>
    </row>
    <row r="85" spans="1:65" s="2" customFormat="1" ht="48" customHeight="1">
      <c r="A85" s="33"/>
      <c r="B85" s="152"/>
      <c r="C85" s="153" t="s">
        <v>158</v>
      </c>
      <c r="D85" s="153" t="s">
        <v>153</v>
      </c>
      <c r="E85" s="154" t="s">
        <v>2744</v>
      </c>
      <c r="F85" s="155" t="s">
        <v>2745</v>
      </c>
      <c r="G85" s="156" t="s">
        <v>1384</v>
      </c>
      <c r="H85" s="157">
        <v>1</v>
      </c>
      <c r="I85" s="158"/>
      <c r="J85" s="159">
        <f>ROUND(I85*H85,2)</f>
        <v>0</v>
      </c>
      <c r="K85" s="155" t="s">
        <v>3</v>
      </c>
      <c r="L85" s="34"/>
      <c r="M85" s="160" t="s">
        <v>3</v>
      </c>
      <c r="N85" s="161" t="s">
        <v>44</v>
      </c>
      <c r="O85" s="54"/>
      <c r="P85" s="162">
        <f>O85*H85</f>
        <v>0</v>
      </c>
      <c r="Q85" s="162">
        <v>0</v>
      </c>
      <c r="R85" s="162">
        <f>Q85*H85</f>
        <v>0</v>
      </c>
      <c r="S85" s="162">
        <v>0</v>
      </c>
      <c r="T85" s="163">
        <f>S85*H85</f>
        <v>0</v>
      </c>
      <c r="U85" s="33"/>
      <c r="V85" s="33"/>
      <c r="W85" s="33"/>
      <c r="X85" s="33"/>
      <c r="Y85" s="33"/>
      <c r="Z85" s="33"/>
      <c r="AA85" s="33"/>
      <c r="AB85" s="33"/>
      <c r="AC85" s="33"/>
      <c r="AD85" s="33"/>
      <c r="AE85" s="33"/>
      <c r="AR85" s="164" t="s">
        <v>1112</v>
      </c>
      <c r="AT85" s="164" t="s">
        <v>153</v>
      </c>
      <c r="AU85" s="164" t="s">
        <v>80</v>
      </c>
      <c r="AY85" s="18" t="s">
        <v>150</v>
      </c>
      <c r="BE85" s="165">
        <f>IF(N85="základní",J85,0)</f>
        <v>0</v>
      </c>
      <c r="BF85" s="165">
        <f>IF(N85="snížená",J85,0)</f>
        <v>0</v>
      </c>
      <c r="BG85" s="165">
        <f>IF(N85="zákl. přenesená",J85,0)</f>
        <v>0</v>
      </c>
      <c r="BH85" s="165">
        <f>IF(N85="sníž. přenesená",J85,0)</f>
        <v>0</v>
      </c>
      <c r="BI85" s="165">
        <f>IF(N85="nulová",J85,0)</f>
        <v>0</v>
      </c>
      <c r="BJ85" s="18" t="s">
        <v>82</v>
      </c>
      <c r="BK85" s="165">
        <f>ROUND(I85*H85,2)</f>
        <v>0</v>
      </c>
      <c r="BL85" s="18" t="s">
        <v>1112</v>
      </c>
      <c r="BM85" s="164" t="s">
        <v>2746</v>
      </c>
    </row>
    <row r="86" spans="1:65" s="2" customFormat="1" ht="48" customHeight="1">
      <c r="A86" s="33"/>
      <c r="B86" s="152"/>
      <c r="C86" s="153" t="s">
        <v>182</v>
      </c>
      <c r="D86" s="153" t="s">
        <v>153</v>
      </c>
      <c r="E86" s="154" t="s">
        <v>2747</v>
      </c>
      <c r="F86" s="155" t="s">
        <v>2748</v>
      </c>
      <c r="G86" s="156" t="s">
        <v>1384</v>
      </c>
      <c r="H86" s="157">
        <v>1</v>
      </c>
      <c r="I86" s="158"/>
      <c r="J86" s="159">
        <f>ROUND(I86*H86,2)</f>
        <v>0</v>
      </c>
      <c r="K86" s="155" t="s">
        <v>3</v>
      </c>
      <c r="L86" s="34"/>
      <c r="M86" s="196" t="s">
        <v>3</v>
      </c>
      <c r="N86" s="197" t="s">
        <v>44</v>
      </c>
      <c r="O86" s="198"/>
      <c r="P86" s="199">
        <f>O86*H86</f>
        <v>0</v>
      </c>
      <c r="Q86" s="199">
        <v>0</v>
      </c>
      <c r="R86" s="199">
        <f>Q86*H86</f>
        <v>0</v>
      </c>
      <c r="S86" s="199">
        <v>0</v>
      </c>
      <c r="T86" s="200">
        <f>S86*H86</f>
        <v>0</v>
      </c>
      <c r="U86" s="33"/>
      <c r="V86" s="33"/>
      <c r="W86" s="33"/>
      <c r="X86" s="33"/>
      <c r="Y86" s="33"/>
      <c r="Z86" s="33"/>
      <c r="AA86" s="33"/>
      <c r="AB86" s="33"/>
      <c r="AC86" s="33"/>
      <c r="AD86" s="33"/>
      <c r="AE86" s="33"/>
      <c r="AR86" s="164" t="s">
        <v>1112</v>
      </c>
      <c r="AT86" s="164" t="s">
        <v>153</v>
      </c>
      <c r="AU86" s="164" t="s">
        <v>80</v>
      </c>
      <c r="AY86" s="18" t="s">
        <v>150</v>
      </c>
      <c r="BE86" s="165">
        <f>IF(N86="základní",J86,0)</f>
        <v>0</v>
      </c>
      <c r="BF86" s="165">
        <f>IF(N86="snížená",J86,0)</f>
        <v>0</v>
      </c>
      <c r="BG86" s="165">
        <f>IF(N86="zákl. přenesená",J86,0)</f>
        <v>0</v>
      </c>
      <c r="BH86" s="165">
        <f>IF(N86="sníž. přenesená",J86,0)</f>
        <v>0</v>
      </c>
      <c r="BI86" s="165">
        <f>IF(N86="nulová",J86,0)</f>
        <v>0</v>
      </c>
      <c r="BJ86" s="18" t="s">
        <v>82</v>
      </c>
      <c r="BK86" s="165">
        <f>ROUND(I86*H86,2)</f>
        <v>0</v>
      </c>
      <c r="BL86" s="18" t="s">
        <v>1112</v>
      </c>
      <c r="BM86" s="164" t="s">
        <v>2749</v>
      </c>
    </row>
    <row r="87" spans="1:65" s="2" customFormat="1" ht="6.95" customHeight="1">
      <c r="A87" s="33"/>
      <c r="B87" s="43"/>
      <c r="C87" s="44"/>
      <c r="D87" s="44"/>
      <c r="E87" s="44"/>
      <c r="F87" s="44"/>
      <c r="G87" s="44"/>
      <c r="H87" s="44"/>
      <c r="I87" s="112"/>
      <c r="J87" s="44"/>
      <c r="K87" s="44"/>
      <c r="L87" s="34"/>
      <c r="M87" s="33"/>
      <c r="O87" s="33"/>
      <c r="P87" s="33"/>
      <c r="Q87" s="33"/>
      <c r="R87" s="33"/>
      <c r="S87" s="33"/>
      <c r="T87" s="33"/>
      <c r="U87" s="33"/>
      <c r="V87" s="33"/>
      <c r="W87" s="33"/>
      <c r="X87" s="33"/>
      <c r="Y87" s="33"/>
      <c r="Z87" s="33"/>
      <c r="AA87" s="33"/>
      <c r="AB87" s="33"/>
      <c r="AC87" s="33"/>
      <c r="AD87" s="33"/>
      <c r="AE87" s="33"/>
    </row>
  </sheetData>
  <autoFilter ref="C79:K86" xr:uid="{00000000-0009-0000-0000-000008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3" t="s">
        <v>6</v>
      </c>
      <c r="M2" s="304"/>
      <c r="N2" s="304"/>
      <c r="O2" s="304"/>
      <c r="P2" s="304"/>
      <c r="Q2" s="304"/>
      <c r="R2" s="304"/>
      <c r="S2" s="304"/>
      <c r="T2" s="304"/>
      <c r="U2" s="304"/>
      <c r="V2" s="304"/>
      <c r="AT2" s="18" t="s">
        <v>106</v>
      </c>
    </row>
    <row r="3" spans="1:46" s="1" customFormat="1" ht="6.95" customHeight="1">
      <c r="B3" s="19"/>
      <c r="C3" s="20"/>
      <c r="D3" s="20"/>
      <c r="E3" s="20"/>
      <c r="F3" s="20"/>
      <c r="G3" s="20"/>
      <c r="H3" s="20"/>
      <c r="I3" s="90"/>
      <c r="J3" s="20"/>
      <c r="K3" s="20"/>
      <c r="L3" s="21"/>
      <c r="AT3" s="18" t="s">
        <v>82</v>
      </c>
    </row>
    <row r="4" spans="1:46" s="1" customFormat="1" ht="24.95" customHeight="1">
      <c r="B4" s="21"/>
      <c r="D4" s="22" t="s">
        <v>107</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0" t="str">
        <f>'Rekapitulace stavby'!K6</f>
        <v>Stavební úpravy 2.NP - 3.NP pavilonu A přestavba dětského oddělení na LDN - 3.část - 1.NP</v>
      </c>
      <c r="F7" s="331"/>
      <c r="G7" s="331"/>
      <c r="H7" s="331"/>
      <c r="I7" s="89"/>
      <c r="L7" s="21"/>
    </row>
    <row r="8" spans="1:46" s="2" customFormat="1" ht="12" customHeight="1">
      <c r="A8" s="33"/>
      <c r="B8" s="34"/>
      <c r="C8" s="33"/>
      <c r="D8" s="28" t="s">
        <v>108</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1" t="s">
        <v>2750</v>
      </c>
      <c r="F9" s="332"/>
      <c r="G9" s="332"/>
      <c r="H9" s="332"/>
      <c r="I9" s="92"/>
      <c r="J9" s="33"/>
      <c r="K9" s="33"/>
      <c r="L9" s="93"/>
      <c r="S9" s="33"/>
      <c r="T9" s="33"/>
      <c r="U9" s="33"/>
      <c r="V9" s="33"/>
      <c r="W9" s="33"/>
      <c r="X9" s="33"/>
      <c r="Y9" s="33"/>
      <c r="Z9" s="33"/>
      <c r="AA9" s="33"/>
      <c r="AB9" s="33"/>
      <c r="AC9" s="33"/>
      <c r="AD9" s="33"/>
      <c r="AE9" s="33"/>
    </row>
    <row r="10" spans="1:46" s="2" customFormat="1" ht="11.25">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3. 8. 2019</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3" t="str">
        <f>'Rekapitulace stavby'!E14</f>
        <v>Vyplň údaj</v>
      </c>
      <c r="F18" s="314"/>
      <c r="G18" s="314"/>
      <c r="H18" s="31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18" t="s">
        <v>37</v>
      </c>
      <c r="F27" s="318"/>
      <c r="G27" s="318"/>
      <c r="H27" s="31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ROUND(J85,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ROUND((SUM(BE85:BE96)),  2)</f>
        <v>0</v>
      </c>
      <c r="G33" s="33"/>
      <c r="H33" s="33"/>
      <c r="I33" s="104">
        <v>0.21</v>
      </c>
      <c r="J33" s="103">
        <f>ROUND(((SUM(BE85:BE96))*I33),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ROUND((SUM(BF85:BF96)),  2)</f>
        <v>0</v>
      </c>
      <c r="G34" s="33"/>
      <c r="H34" s="33"/>
      <c r="I34" s="104">
        <v>0.15</v>
      </c>
      <c r="J34" s="103">
        <f>ROUND(((SUM(BF85:BF96))*I34),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ROUND((SUM(BG85:BG96)),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ROUND((SUM(BH85:BH96)),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ROUND((SUM(BI85:BI96)),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110</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0" t="str">
        <f>E7</f>
        <v>Stavební úpravy 2.NP - 3.NP pavilonu A přestavba dětského oddělení na LDN - 3.část - 1.NP</v>
      </c>
      <c r="F48" s="331"/>
      <c r="G48" s="331"/>
      <c r="H48" s="331"/>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108</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1" t="str">
        <f>E9</f>
        <v>VON - vedlejší a ostatní náklady</v>
      </c>
      <c r="F50" s="332"/>
      <c r="G50" s="332"/>
      <c r="H50" s="332"/>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3. 8. 2019</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111</v>
      </c>
      <c r="D57" s="105"/>
      <c r="E57" s="105"/>
      <c r="F57" s="105"/>
      <c r="G57" s="105"/>
      <c r="H57" s="105"/>
      <c r="I57" s="115"/>
      <c r="J57" s="116" t="s">
        <v>112</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J85</f>
        <v>0</v>
      </c>
      <c r="K59" s="33"/>
      <c r="L59" s="93"/>
      <c r="S59" s="33"/>
      <c r="T59" s="33"/>
      <c r="U59" s="33"/>
      <c r="V59" s="33"/>
      <c r="W59" s="33"/>
      <c r="X59" s="33"/>
      <c r="Y59" s="33"/>
      <c r="Z59" s="33"/>
      <c r="AA59" s="33"/>
      <c r="AB59" s="33"/>
      <c r="AC59" s="33"/>
      <c r="AD59" s="33"/>
      <c r="AE59" s="33"/>
      <c r="AU59" s="18" t="s">
        <v>113</v>
      </c>
    </row>
    <row r="60" spans="1:47" s="9" customFormat="1" ht="24.95" customHeight="1">
      <c r="B60" s="118"/>
      <c r="D60" s="119" t="s">
        <v>2751</v>
      </c>
      <c r="E60" s="120"/>
      <c r="F60" s="120"/>
      <c r="G60" s="120"/>
      <c r="H60" s="120"/>
      <c r="I60" s="121"/>
      <c r="J60" s="122">
        <f>J86</f>
        <v>0</v>
      </c>
      <c r="L60" s="118"/>
    </row>
    <row r="61" spans="1:47" s="10" customFormat="1" ht="19.899999999999999" customHeight="1">
      <c r="B61" s="123"/>
      <c r="D61" s="124" t="s">
        <v>2752</v>
      </c>
      <c r="E61" s="125"/>
      <c r="F61" s="125"/>
      <c r="G61" s="125"/>
      <c r="H61" s="125"/>
      <c r="I61" s="126"/>
      <c r="J61" s="127">
        <f>J87</f>
        <v>0</v>
      </c>
      <c r="L61" s="123"/>
    </row>
    <row r="62" spans="1:47" s="10" customFormat="1" ht="19.899999999999999" customHeight="1">
      <c r="B62" s="123"/>
      <c r="D62" s="124" t="s">
        <v>2753</v>
      </c>
      <c r="E62" s="125"/>
      <c r="F62" s="125"/>
      <c r="G62" s="125"/>
      <c r="H62" s="125"/>
      <c r="I62" s="126"/>
      <c r="J62" s="127">
        <f>J89</f>
        <v>0</v>
      </c>
      <c r="L62" s="123"/>
    </row>
    <row r="63" spans="1:47" s="10" customFormat="1" ht="19.899999999999999" customHeight="1">
      <c r="B63" s="123"/>
      <c r="D63" s="124" t="s">
        <v>2754</v>
      </c>
      <c r="E63" s="125"/>
      <c r="F63" s="125"/>
      <c r="G63" s="125"/>
      <c r="H63" s="125"/>
      <c r="I63" s="126"/>
      <c r="J63" s="127">
        <f>J91</f>
        <v>0</v>
      </c>
      <c r="L63" s="123"/>
    </row>
    <row r="64" spans="1:47" s="10" customFormat="1" ht="19.899999999999999" customHeight="1">
      <c r="B64" s="123"/>
      <c r="D64" s="124" t="s">
        <v>2755</v>
      </c>
      <c r="E64" s="125"/>
      <c r="F64" s="125"/>
      <c r="G64" s="125"/>
      <c r="H64" s="125"/>
      <c r="I64" s="126"/>
      <c r="J64" s="127">
        <f>J93</f>
        <v>0</v>
      </c>
      <c r="L64" s="123"/>
    </row>
    <row r="65" spans="1:31" s="10" customFormat="1" ht="19.899999999999999" customHeight="1">
      <c r="B65" s="123"/>
      <c r="D65" s="124" t="s">
        <v>2756</v>
      </c>
      <c r="E65" s="125"/>
      <c r="F65" s="125"/>
      <c r="G65" s="125"/>
      <c r="H65" s="125"/>
      <c r="I65" s="126"/>
      <c r="J65" s="127">
        <f>J95</f>
        <v>0</v>
      </c>
      <c r="L65" s="123"/>
    </row>
    <row r="66" spans="1:31" s="2" customFormat="1" ht="21.75" customHeight="1">
      <c r="A66" s="33"/>
      <c r="B66" s="34"/>
      <c r="C66" s="33"/>
      <c r="D66" s="33"/>
      <c r="E66" s="33"/>
      <c r="F66" s="33"/>
      <c r="G66" s="33"/>
      <c r="H66" s="33"/>
      <c r="I66" s="92"/>
      <c r="J66" s="33"/>
      <c r="K66" s="33"/>
      <c r="L66" s="93"/>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2"/>
      <c r="J67" s="44"/>
      <c r="K67" s="44"/>
      <c r="L67" s="93"/>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3"/>
      <c r="J71" s="46"/>
      <c r="K71" s="46"/>
      <c r="L71" s="93"/>
      <c r="S71" s="33"/>
      <c r="T71" s="33"/>
      <c r="U71" s="33"/>
      <c r="V71" s="33"/>
      <c r="W71" s="33"/>
      <c r="X71" s="33"/>
      <c r="Y71" s="33"/>
      <c r="Z71" s="33"/>
      <c r="AA71" s="33"/>
      <c r="AB71" s="33"/>
      <c r="AC71" s="33"/>
      <c r="AD71" s="33"/>
      <c r="AE71" s="33"/>
    </row>
    <row r="72" spans="1:31" s="2" customFormat="1" ht="24.95" customHeight="1">
      <c r="A72" s="33"/>
      <c r="B72" s="34"/>
      <c r="C72" s="22" t="s">
        <v>135</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2"/>
      <c r="J73" s="33"/>
      <c r="K73" s="33"/>
      <c r="L73" s="93"/>
      <c r="S73" s="33"/>
      <c r="T73" s="33"/>
      <c r="U73" s="33"/>
      <c r="V73" s="33"/>
      <c r="W73" s="33"/>
      <c r="X73" s="33"/>
      <c r="Y73" s="33"/>
      <c r="Z73" s="33"/>
      <c r="AA73" s="33"/>
      <c r="AB73" s="33"/>
      <c r="AC73" s="33"/>
      <c r="AD73" s="33"/>
      <c r="AE73" s="33"/>
    </row>
    <row r="74" spans="1:31" s="2" customFormat="1" ht="12" customHeight="1">
      <c r="A74" s="33"/>
      <c r="B74" s="34"/>
      <c r="C74" s="28" t="s">
        <v>17</v>
      </c>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25.5" customHeight="1">
      <c r="A75" s="33"/>
      <c r="B75" s="34"/>
      <c r="C75" s="33"/>
      <c r="D75" s="33"/>
      <c r="E75" s="330" t="str">
        <f>E7</f>
        <v>Stavební úpravy 2.NP - 3.NP pavilonu A přestavba dětského oddělení na LDN - 3.část - 1.NP</v>
      </c>
      <c r="F75" s="331"/>
      <c r="G75" s="331"/>
      <c r="H75" s="331"/>
      <c r="I75" s="92"/>
      <c r="J75" s="33"/>
      <c r="K75" s="33"/>
      <c r="L75" s="93"/>
      <c r="S75" s="33"/>
      <c r="T75" s="33"/>
      <c r="U75" s="33"/>
      <c r="V75" s="33"/>
      <c r="W75" s="33"/>
      <c r="X75" s="33"/>
      <c r="Y75" s="33"/>
      <c r="Z75" s="33"/>
      <c r="AA75" s="33"/>
      <c r="AB75" s="33"/>
      <c r="AC75" s="33"/>
      <c r="AD75" s="33"/>
      <c r="AE75" s="33"/>
    </row>
    <row r="76" spans="1:31" s="2" customFormat="1" ht="12" customHeight="1">
      <c r="A76" s="33"/>
      <c r="B76" s="34"/>
      <c r="C76" s="28" t="s">
        <v>108</v>
      </c>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16.5" customHeight="1">
      <c r="A77" s="33"/>
      <c r="B77" s="34"/>
      <c r="C77" s="33"/>
      <c r="D77" s="33"/>
      <c r="E77" s="311" t="str">
        <f>E9</f>
        <v>VON - vedlejší a ostatní náklady</v>
      </c>
      <c r="F77" s="332"/>
      <c r="G77" s="332"/>
      <c r="H77" s="332"/>
      <c r="I77" s="92"/>
      <c r="J77" s="33"/>
      <c r="K77" s="33"/>
      <c r="L77" s="93"/>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12" customHeight="1">
      <c r="A79" s="33"/>
      <c r="B79" s="34"/>
      <c r="C79" s="28" t="s">
        <v>22</v>
      </c>
      <c r="D79" s="33"/>
      <c r="E79" s="33"/>
      <c r="F79" s="26" t="str">
        <f>F12</f>
        <v>Jindřichův Hradec</v>
      </c>
      <c r="G79" s="33"/>
      <c r="H79" s="33"/>
      <c r="I79" s="94" t="s">
        <v>24</v>
      </c>
      <c r="J79" s="51" t="str">
        <f>IF(J12="","",J12)</f>
        <v>3. 8. 2019</v>
      </c>
      <c r="K79" s="33"/>
      <c r="L79" s="93"/>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2"/>
      <c r="J80" s="33"/>
      <c r="K80" s="33"/>
      <c r="L80" s="93"/>
      <c r="S80" s="33"/>
      <c r="T80" s="33"/>
      <c r="U80" s="33"/>
      <c r="V80" s="33"/>
      <c r="W80" s="33"/>
      <c r="X80" s="33"/>
      <c r="Y80" s="33"/>
      <c r="Z80" s="33"/>
      <c r="AA80" s="33"/>
      <c r="AB80" s="33"/>
      <c r="AC80" s="33"/>
      <c r="AD80" s="33"/>
      <c r="AE80" s="33"/>
    </row>
    <row r="81" spans="1:65" s="2" customFormat="1" ht="27.95" customHeight="1">
      <c r="A81" s="33"/>
      <c r="B81" s="34"/>
      <c r="C81" s="28" t="s">
        <v>26</v>
      </c>
      <c r="D81" s="33"/>
      <c r="E81" s="33"/>
      <c r="F81" s="26" t="str">
        <f>E15</f>
        <v xml:space="preserve"> </v>
      </c>
      <c r="G81" s="33"/>
      <c r="H81" s="33"/>
      <c r="I81" s="94" t="s">
        <v>32</v>
      </c>
      <c r="J81" s="31" t="str">
        <f>E21</f>
        <v>ATELIER G+G s.r.o.</v>
      </c>
      <c r="K81" s="33"/>
      <c r="L81" s="93"/>
      <c r="S81" s="33"/>
      <c r="T81" s="33"/>
      <c r="U81" s="33"/>
      <c r="V81" s="33"/>
      <c r="W81" s="33"/>
      <c r="X81" s="33"/>
      <c r="Y81" s="33"/>
      <c r="Z81" s="33"/>
      <c r="AA81" s="33"/>
      <c r="AB81" s="33"/>
      <c r="AC81" s="33"/>
      <c r="AD81" s="33"/>
      <c r="AE81" s="33"/>
    </row>
    <row r="82" spans="1:65" s="2" customFormat="1" ht="15.2" customHeight="1">
      <c r="A82" s="33"/>
      <c r="B82" s="34"/>
      <c r="C82" s="28" t="s">
        <v>30</v>
      </c>
      <c r="D82" s="33"/>
      <c r="E82" s="33"/>
      <c r="F82" s="26" t="str">
        <f>IF(E18="","",E18)</f>
        <v>Vyplň údaj</v>
      </c>
      <c r="G82" s="33"/>
      <c r="H82" s="33"/>
      <c r="I82" s="94" t="s">
        <v>35</v>
      </c>
      <c r="J82" s="31" t="str">
        <f>E24</f>
        <v xml:space="preserve"> </v>
      </c>
      <c r="K82" s="33"/>
      <c r="L82" s="93"/>
      <c r="S82" s="33"/>
      <c r="T82" s="33"/>
      <c r="U82" s="33"/>
      <c r="V82" s="33"/>
      <c r="W82" s="33"/>
      <c r="X82" s="33"/>
      <c r="Y82" s="33"/>
      <c r="Z82" s="33"/>
      <c r="AA82" s="33"/>
      <c r="AB82" s="33"/>
      <c r="AC82" s="33"/>
      <c r="AD82" s="33"/>
      <c r="AE82" s="33"/>
    </row>
    <row r="83" spans="1:65" s="2" customFormat="1" ht="10.35" customHeight="1">
      <c r="A83" s="33"/>
      <c r="B83" s="34"/>
      <c r="C83" s="33"/>
      <c r="D83" s="33"/>
      <c r="E83" s="33"/>
      <c r="F83" s="33"/>
      <c r="G83" s="33"/>
      <c r="H83" s="33"/>
      <c r="I83" s="92"/>
      <c r="J83" s="33"/>
      <c r="K83" s="33"/>
      <c r="L83" s="93"/>
      <c r="S83" s="33"/>
      <c r="T83" s="33"/>
      <c r="U83" s="33"/>
      <c r="V83" s="33"/>
      <c r="W83" s="33"/>
      <c r="X83" s="33"/>
      <c r="Y83" s="33"/>
      <c r="Z83" s="33"/>
      <c r="AA83" s="33"/>
      <c r="AB83" s="33"/>
      <c r="AC83" s="33"/>
      <c r="AD83" s="33"/>
      <c r="AE83" s="33"/>
    </row>
    <row r="84" spans="1:65" s="11" customFormat="1" ht="29.25" customHeight="1">
      <c r="A84" s="128"/>
      <c r="B84" s="129"/>
      <c r="C84" s="130" t="s">
        <v>136</v>
      </c>
      <c r="D84" s="131" t="s">
        <v>57</v>
      </c>
      <c r="E84" s="131" t="s">
        <v>53</v>
      </c>
      <c r="F84" s="131" t="s">
        <v>54</v>
      </c>
      <c r="G84" s="131" t="s">
        <v>137</v>
      </c>
      <c r="H84" s="131" t="s">
        <v>138</v>
      </c>
      <c r="I84" s="132" t="s">
        <v>139</v>
      </c>
      <c r="J84" s="131" t="s">
        <v>112</v>
      </c>
      <c r="K84" s="133" t="s">
        <v>140</v>
      </c>
      <c r="L84" s="134"/>
      <c r="M84" s="58" t="s">
        <v>3</v>
      </c>
      <c r="N84" s="59" t="s">
        <v>42</v>
      </c>
      <c r="O84" s="59" t="s">
        <v>141</v>
      </c>
      <c r="P84" s="59" t="s">
        <v>142</v>
      </c>
      <c r="Q84" s="59" t="s">
        <v>143</v>
      </c>
      <c r="R84" s="59" t="s">
        <v>144</v>
      </c>
      <c r="S84" s="59" t="s">
        <v>145</v>
      </c>
      <c r="T84" s="60" t="s">
        <v>146</v>
      </c>
      <c r="U84" s="128"/>
      <c r="V84" s="128"/>
      <c r="W84" s="128"/>
      <c r="X84" s="128"/>
      <c r="Y84" s="128"/>
      <c r="Z84" s="128"/>
      <c r="AA84" s="128"/>
      <c r="AB84" s="128"/>
      <c r="AC84" s="128"/>
      <c r="AD84" s="128"/>
      <c r="AE84" s="128"/>
    </row>
    <row r="85" spans="1:65" s="2" customFormat="1" ht="22.9" customHeight="1">
      <c r="A85" s="33"/>
      <c r="B85" s="34"/>
      <c r="C85" s="65" t="s">
        <v>147</v>
      </c>
      <c r="D85" s="33"/>
      <c r="E85" s="33"/>
      <c r="F85" s="33"/>
      <c r="G85" s="33"/>
      <c r="H85" s="33"/>
      <c r="I85" s="92"/>
      <c r="J85" s="135">
        <f>BK85</f>
        <v>0</v>
      </c>
      <c r="K85" s="33"/>
      <c r="L85" s="34"/>
      <c r="M85" s="61"/>
      <c r="N85" s="52"/>
      <c r="O85" s="62"/>
      <c r="P85" s="136">
        <f>P86</f>
        <v>0</v>
      </c>
      <c r="Q85" s="62"/>
      <c r="R85" s="136">
        <f>R86</f>
        <v>0</v>
      </c>
      <c r="S85" s="62"/>
      <c r="T85" s="137">
        <f>T86</f>
        <v>0</v>
      </c>
      <c r="U85" s="33"/>
      <c r="V85" s="33"/>
      <c r="W85" s="33"/>
      <c r="X85" s="33"/>
      <c r="Y85" s="33"/>
      <c r="Z85" s="33"/>
      <c r="AA85" s="33"/>
      <c r="AB85" s="33"/>
      <c r="AC85" s="33"/>
      <c r="AD85" s="33"/>
      <c r="AE85" s="33"/>
      <c r="AT85" s="18" t="s">
        <v>71</v>
      </c>
      <c r="AU85" s="18" t="s">
        <v>113</v>
      </c>
      <c r="BK85" s="138">
        <f>BK86</f>
        <v>0</v>
      </c>
    </row>
    <row r="86" spans="1:65" s="12" customFormat="1" ht="25.9" customHeight="1">
      <c r="B86" s="139"/>
      <c r="D86" s="140" t="s">
        <v>71</v>
      </c>
      <c r="E86" s="141" t="s">
        <v>2757</v>
      </c>
      <c r="F86" s="141" t="s">
        <v>2758</v>
      </c>
      <c r="I86" s="142"/>
      <c r="J86" s="143">
        <f>BK86</f>
        <v>0</v>
      </c>
      <c r="L86" s="139"/>
      <c r="M86" s="144"/>
      <c r="N86" s="145"/>
      <c r="O86" s="145"/>
      <c r="P86" s="146">
        <f>P87+P89+P91+P93+P95</f>
        <v>0</v>
      </c>
      <c r="Q86" s="145"/>
      <c r="R86" s="146">
        <f>R87+R89+R91+R93+R95</f>
        <v>0</v>
      </c>
      <c r="S86" s="145"/>
      <c r="T86" s="147">
        <f>T87+T89+T91+T93+T95</f>
        <v>0</v>
      </c>
      <c r="AR86" s="140" t="s">
        <v>182</v>
      </c>
      <c r="AT86" s="148" t="s">
        <v>71</v>
      </c>
      <c r="AU86" s="148" t="s">
        <v>72</v>
      </c>
      <c r="AY86" s="140" t="s">
        <v>150</v>
      </c>
      <c r="BK86" s="149">
        <f>BK87+BK89+BK91+BK93+BK95</f>
        <v>0</v>
      </c>
    </row>
    <row r="87" spans="1:65" s="12" customFormat="1" ht="22.9" customHeight="1">
      <c r="B87" s="139"/>
      <c r="D87" s="140" t="s">
        <v>71</v>
      </c>
      <c r="E87" s="150" t="s">
        <v>2759</v>
      </c>
      <c r="F87" s="150" t="s">
        <v>2760</v>
      </c>
      <c r="I87" s="142"/>
      <c r="J87" s="151">
        <f>BK87</f>
        <v>0</v>
      </c>
      <c r="L87" s="139"/>
      <c r="M87" s="144"/>
      <c r="N87" s="145"/>
      <c r="O87" s="145"/>
      <c r="P87" s="146">
        <f>P88</f>
        <v>0</v>
      </c>
      <c r="Q87" s="145"/>
      <c r="R87" s="146">
        <f>R88</f>
        <v>0</v>
      </c>
      <c r="S87" s="145"/>
      <c r="T87" s="147">
        <f>T88</f>
        <v>0</v>
      </c>
      <c r="AR87" s="140" t="s">
        <v>182</v>
      </c>
      <c r="AT87" s="148" t="s">
        <v>71</v>
      </c>
      <c r="AU87" s="148" t="s">
        <v>80</v>
      </c>
      <c r="AY87" s="140" t="s">
        <v>150</v>
      </c>
      <c r="BK87" s="149">
        <f>BK88</f>
        <v>0</v>
      </c>
    </row>
    <row r="88" spans="1:65" s="2" customFormat="1" ht="36" customHeight="1">
      <c r="A88" s="33"/>
      <c r="B88" s="152"/>
      <c r="C88" s="153" t="s">
        <v>80</v>
      </c>
      <c r="D88" s="153" t="s">
        <v>153</v>
      </c>
      <c r="E88" s="154" t="s">
        <v>2761</v>
      </c>
      <c r="F88" s="155" t="s">
        <v>2762</v>
      </c>
      <c r="G88" s="156" t="s">
        <v>2763</v>
      </c>
      <c r="H88" s="157">
        <v>1</v>
      </c>
      <c r="I88" s="158"/>
      <c r="J88" s="159">
        <f>ROUND(I88*H88,2)</f>
        <v>0</v>
      </c>
      <c r="K88" s="155" t="s">
        <v>3</v>
      </c>
      <c r="L88" s="34"/>
      <c r="M88" s="160" t="s">
        <v>3</v>
      </c>
      <c r="N88" s="161" t="s">
        <v>43</v>
      </c>
      <c r="O88" s="54"/>
      <c r="P88" s="162">
        <f>O88*H88</f>
        <v>0</v>
      </c>
      <c r="Q88" s="162">
        <v>0</v>
      </c>
      <c r="R88" s="162">
        <f>Q88*H88</f>
        <v>0</v>
      </c>
      <c r="S88" s="162">
        <v>0</v>
      </c>
      <c r="T88" s="163">
        <f>S88*H88</f>
        <v>0</v>
      </c>
      <c r="U88" s="33"/>
      <c r="V88" s="33"/>
      <c r="W88" s="33"/>
      <c r="X88" s="33"/>
      <c r="Y88" s="33"/>
      <c r="Z88" s="33"/>
      <c r="AA88" s="33"/>
      <c r="AB88" s="33"/>
      <c r="AC88" s="33"/>
      <c r="AD88" s="33"/>
      <c r="AE88" s="33"/>
      <c r="AR88" s="164" t="s">
        <v>2764</v>
      </c>
      <c r="AT88" s="164" t="s">
        <v>153</v>
      </c>
      <c r="AU88" s="164" t="s">
        <v>82</v>
      </c>
      <c r="AY88" s="18" t="s">
        <v>150</v>
      </c>
      <c r="BE88" s="165">
        <f>IF(N88="základní",J88,0)</f>
        <v>0</v>
      </c>
      <c r="BF88" s="165">
        <f>IF(N88="snížená",J88,0)</f>
        <v>0</v>
      </c>
      <c r="BG88" s="165">
        <f>IF(N88="zákl. přenesená",J88,0)</f>
        <v>0</v>
      </c>
      <c r="BH88" s="165">
        <f>IF(N88="sníž. přenesená",J88,0)</f>
        <v>0</v>
      </c>
      <c r="BI88" s="165">
        <f>IF(N88="nulová",J88,0)</f>
        <v>0</v>
      </c>
      <c r="BJ88" s="18" t="s">
        <v>80</v>
      </c>
      <c r="BK88" s="165">
        <f>ROUND(I88*H88,2)</f>
        <v>0</v>
      </c>
      <c r="BL88" s="18" t="s">
        <v>2764</v>
      </c>
      <c r="BM88" s="164" t="s">
        <v>2765</v>
      </c>
    </row>
    <row r="89" spans="1:65" s="12" customFormat="1" ht="22.9" customHeight="1">
      <c r="B89" s="139"/>
      <c r="D89" s="140" t="s">
        <v>71</v>
      </c>
      <c r="E89" s="150" t="s">
        <v>2766</v>
      </c>
      <c r="F89" s="150" t="s">
        <v>2767</v>
      </c>
      <c r="I89" s="142"/>
      <c r="J89" s="151">
        <f>BK89</f>
        <v>0</v>
      </c>
      <c r="L89" s="139"/>
      <c r="M89" s="144"/>
      <c r="N89" s="145"/>
      <c r="O89" s="145"/>
      <c r="P89" s="146">
        <f>P90</f>
        <v>0</v>
      </c>
      <c r="Q89" s="145"/>
      <c r="R89" s="146">
        <f>R90</f>
        <v>0</v>
      </c>
      <c r="S89" s="145"/>
      <c r="T89" s="147">
        <f>T90</f>
        <v>0</v>
      </c>
      <c r="AR89" s="140" t="s">
        <v>182</v>
      </c>
      <c r="AT89" s="148" t="s">
        <v>71</v>
      </c>
      <c r="AU89" s="148" t="s">
        <v>80</v>
      </c>
      <c r="AY89" s="140" t="s">
        <v>150</v>
      </c>
      <c r="BK89" s="149">
        <f>BK90</f>
        <v>0</v>
      </c>
    </row>
    <row r="90" spans="1:65" s="2" customFormat="1" ht="16.5" customHeight="1">
      <c r="A90" s="33"/>
      <c r="B90" s="152"/>
      <c r="C90" s="153" t="s">
        <v>82</v>
      </c>
      <c r="D90" s="153" t="s">
        <v>153</v>
      </c>
      <c r="E90" s="154" t="s">
        <v>2768</v>
      </c>
      <c r="F90" s="155" t="s">
        <v>2767</v>
      </c>
      <c r="G90" s="156" t="s">
        <v>2763</v>
      </c>
      <c r="H90" s="157">
        <v>1</v>
      </c>
      <c r="I90" s="158"/>
      <c r="J90" s="159">
        <f>ROUND(I90*H90,2)</f>
        <v>0</v>
      </c>
      <c r="K90" s="155" t="s">
        <v>2769</v>
      </c>
      <c r="L90" s="34"/>
      <c r="M90" s="160" t="s">
        <v>3</v>
      </c>
      <c r="N90" s="161" t="s">
        <v>43</v>
      </c>
      <c r="O90" s="54"/>
      <c r="P90" s="162">
        <f>O90*H90</f>
        <v>0</v>
      </c>
      <c r="Q90" s="162">
        <v>0</v>
      </c>
      <c r="R90" s="162">
        <f>Q90*H90</f>
        <v>0</v>
      </c>
      <c r="S90" s="162">
        <v>0</v>
      </c>
      <c r="T90" s="163">
        <f>S90*H90</f>
        <v>0</v>
      </c>
      <c r="U90" s="33"/>
      <c r="V90" s="33"/>
      <c r="W90" s="33"/>
      <c r="X90" s="33"/>
      <c r="Y90" s="33"/>
      <c r="Z90" s="33"/>
      <c r="AA90" s="33"/>
      <c r="AB90" s="33"/>
      <c r="AC90" s="33"/>
      <c r="AD90" s="33"/>
      <c r="AE90" s="33"/>
      <c r="AR90" s="164" t="s">
        <v>2764</v>
      </c>
      <c r="AT90" s="164" t="s">
        <v>153</v>
      </c>
      <c r="AU90" s="164" t="s">
        <v>82</v>
      </c>
      <c r="AY90" s="18" t="s">
        <v>150</v>
      </c>
      <c r="BE90" s="165">
        <f>IF(N90="základní",J90,0)</f>
        <v>0</v>
      </c>
      <c r="BF90" s="165">
        <f>IF(N90="snížená",J90,0)</f>
        <v>0</v>
      </c>
      <c r="BG90" s="165">
        <f>IF(N90="zákl. přenesená",J90,0)</f>
        <v>0</v>
      </c>
      <c r="BH90" s="165">
        <f>IF(N90="sníž. přenesená",J90,0)</f>
        <v>0</v>
      </c>
      <c r="BI90" s="165">
        <f>IF(N90="nulová",J90,0)</f>
        <v>0</v>
      </c>
      <c r="BJ90" s="18" t="s">
        <v>80</v>
      </c>
      <c r="BK90" s="165">
        <f>ROUND(I90*H90,2)</f>
        <v>0</v>
      </c>
      <c r="BL90" s="18" t="s">
        <v>2764</v>
      </c>
      <c r="BM90" s="164" t="s">
        <v>2770</v>
      </c>
    </row>
    <row r="91" spans="1:65" s="12" customFormat="1" ht="22.9" customHeight="1">
      <c r="B91" s="139"/>
      <c r="D91" s="140" t="s">
        <v>71</v>
      </c>
      <c r="E91" s="150" t="s">
        <v>2771</v>
      </c>
      <c r="F91" s="150" t="s">
        <v>2772</v>
      </c>
      <c r="I91" s="142"/>
      <c r="J91" s="151">
        <f>BK91</f>
        <v>0</v>
      </c>
      <c r="L91" s="139"/>
      <c r="M91" s="144"/>
      <c r="N91" s="145"/>
      <c r="O91" s="145"/>
      <c r="P91" s="146">
        <f>P92</f>
        <v>0</v>
      </c>
      <c r="Q91" s="145"/>
      <c r="R91" s="146">
        <f>R92</f>
        <v>0</v>
      </c>
      <c r="S91" s="145"/>
      <c r="T91" s="147">
        <f>T92</f>
        <v>0</v>
      </c>
      <c r="AR91" s="140" t="s">
        <v>182</v>
      </c>
      <c r="AT91" s="148" t="s">
        <v>71</v>
      </c>
      <c r="AU91" s="148" t="s">
        <v>80</v>
      </c>
      <c r="AY91" s="140" t="s">
        <v>150</v>
      </c>
      <c r="BK91" s="149">
        <f>BK92</f>
        <v>0</v>
      </c>
    </row>
    <row r="92" spans="1:65" s="2" customFormat="1" ht="16.5" customHeight="1">
      <c r="A92" s="33"/>
      <c r="B92" s="152"/>
      <c r="C92" s="153" t="s">
        <v>151</v>
      </c>
      <c r="D92" s="153" t="s">
        <v>153</v>
      </c>
      <c r="E92" s="154" t="s">
        <v>2773</v>
      </c>
      <c r="F92" s="155" t="s">
        <v>2774</v>
      </c>
      <c r="G92" s="156" t="s">
        <v>2763</v>
      </c>
      <c r="H92" s="157">
        <v>1</v>
      </c>
      <c r="I92" s="158"/>
      <c r="J92" s="159">
        <f>ROUND(I92*H92,2)</f>
        <v>0</v>
      </c>
      <c r="K92" s="155" t="s">
        <v>2769</v>
      </c>
      <c r="L92" s="34"/>
      <c r="M92" s="160" t="s">
        <v>3</v>
      </c>
      <c r="N92" s="161" t="s">
        <v>43</v>
      </c>
      <c r="O92" s="54"/>
      <c r="P92" s="162">
        <f>O92*H92</f>
        <v>0</v>
      </c>
      <c r="Q92" s="162">
        <v>0</v>
      </c>
      <c r="R92" s="162">
        <f>Q92*H92</f>
        <v>0</v>
      </c>
      <c r="S92" s="162">
        <v>0</v>
      </c>
      <c r="T92" s="163">
        <f>S92*H92</f>
        <v>0</v>
      </c>
      <c r="U92" s="33"/>
      <c r="V92" s="33"/>
      <c r="W92" s="33"/>
      <c r="X92" s="33"/>
      <c r="Y92" s="33"/>
      <c r="Z92" s="33"/>
      <c r="AA92" s="33"/>
      <c r="AB92" s="33"/>
      <c r="AC92" s="33"/>
      <c r="AD92" s="33"/>
      <c r="AE92" s="33"/>
      <c r="AR92" s="164" t="s">
        <v>2764</v>
      </c>
      <c r="AT92" s="164" t="s">
        <v>153</v>
      </c>
      <c r="AU92" s="164" t="s">
        <v>82</v>
      </c>
      <c r="AY92" s="18" t="s">
        <v>150</v>
      </c>
      <c r="BE92" s="165">
        <f>IF(N92="základní",J92,0)</f>
        <v>0</v>
      </c>
      <c r="BF92" s="165">
        <f>IF(N92="snížená",J92,0)</f>
        <v>0</v>
      </c>
      <c r="BG92" s="165">
        <f>IF(N92="zákl. přenesená",J92,0)</f>
        <v>0</v>
      </c>
      <c r="BH92" s="165">
        <f>IF(N92="sníž. přenesená",J92,0)</f>
        <v>0</v>
      </c>
      <c r="BI92" s="165">
        <f>IF(N92="nulová",J92,0)</f>
        <v>0</v>
      </c>
      <c r="BJ92" s="18" t="s">
        <v>80</v>
      </c>
      <c r="BK92" s="165">
        <f>ROUND(I92*H92,2)</f>
        <v>0</v>
      </c>
      <c r="BL92" s="18" t="s">
        <v>2764</v>
      </c>
      <c r="BM92" s="164" t="s">
        <v>2775</v>
      </c>
    </row>
    <row r="93" spans="1:65" s="12" customFormat="1" ht="22.9" customHeight="1">
      <c r="B93" s="139"/>
      <c r="D93" s="140" t="s">
        <v>71</v>
      </c>
      <c r="E93" s="150" t="s">
        <v>2776</v>
      </c>
      <c r="F93" s="150" t="s">
        <v>2777</v>
      </c>
      <c r="I93" s="142"/>
      <c r="J93" s="151">
        <f>BK93</f>
        <v>0</v>
      </c>
      <c r="L93" s="139"/>
      <c r="M93" s="144"/>
      <c r="N93" s="145"/>
      <c r="O93" s="145"/>
      <c r="P93" s="146">
        <f>P94</f>
        <v>0</v>
      </c>
      <c r="Q93" s="145"/>
      <c r="R93" s="146">
        <f>R94</f>
        <v>0</v>
      </c>
      <c r="S93" s="145"/>
      <c r="T93" s="147">
        <f>T94</f>
        <v>0</v>
      </c>
      <c r="AR93" s="140" t="s">
        <v>182</v>
      </c>
      <c r="AT93" s="148" t="s">
        <v>71</v>
      </c>
      <c r="AU93" s="148" t="s">
        <v>80</v>
      </c>
      <c r="AY93" s="140" t="s">
        <v>150</v>
      </c>
      <c r="BK93" s="149">
        <f>BK94</f>
        <v>0</v>
      </c>
    </row>
    <row r="94" spans="1:65" s="2" customFormat="1" ht="16.5" customHeight="1">
      <c r="A94" s="33"/>
      <c r="B94" s="152"/>
      <c r="C94" s="153" t="s">
        <v>158</v>
      </c>
      <c r="D94" s="153" t="s">
        <v>153</v>
      </c>
      <c r="E94" s="154" t="s">
        <v>2778</v>
      </c>
      <c r="F94" s="155" t="s">
        <v>2779</v>
      </c>
      <c r="G94" s="156" t="s">
        <v>2763</v>
      </c>
      <c r="H94" s="157">
        <v>1</v>
      </c>
      <c r="I94" s="158"/>
      <c r="J94" s="159">
        <f>ROUND(I94*H94,2)</f>
        <v>0</v>
      </c>
      <c r="K94" s="155" t="s">
        <v>2769</v>
      </c>
      <c r="L94" s="34"/>
      <c r="M94" s="160" t="s">
        <v>3</v>
      </c>
      <c r="N94" s="161" t="s">
        <v>43</v>
      </c>
      <c r="O94" s="54"/>
      <c r="P94" s="162">
        <f>O94*H94</f>
        <v>0</v>
      </c>
      <c r="Q94" s="162">
        <v>0</v>
      </c>
      <c r="R94" s="162">
        <f>Q94*H94</f>
        <v>0</v>
      </c>
      <c r="S94" s="162">
        <v>0</v>
      </c>
      <c r="T94" s="163">
        <f>S94*H94</f>
        <v>0</v>
      </c>
      <c r="U94" s="33"/>
      <c r="V94" s="33"/>
      <c r="W94" s="33"/>
      <c r="X94" s="33"/>
      <c r="Y94" s="33"/>
      <c r="Z94" s="33"/>
      <c r="AA94" s="33"/>
      <c r="AB94" s="33"/>
      <c r="AC94" s="33"/>
      <c r="AD94" s="33"/>
      <c r="AE94" s="33"/>
      <c r="AR94" s="164" t="s">
        <v>2764</v>
      </c>
      <c r="AT94" s="164" t="s">
        <v>153</v>
      </c>
      <c r="AU94" s="164" t="s">
        <v>82</v>
      </c>
      <c r="AY94" s="18" t="s">
        <v>150</v>
      </c>
      <c r="BE94" s="165">
        <f>IF(N94="základní",J94,0)</f>
        <v>0</v>
      </c>
      <c r="BF94" s="165">
        <f>IF(N94="snížená",J94,0)</f>
        <v>0</v>
      </c>
      <c r="BG94" s="165">
        <f>IF(N94="zákl. přenesená",J94,0)</f>
        <v>0</v>
      </c>
      <c r="BH94" s="165">
        <f>IF(N94="sníž. přenesená",J94,0)</f>
        <v>0</v>
      </c>
      <c r="BI94" s="165">
        <f>IF(N94="nulová",J94,0)</f>
        <v>0</v>
      </c>
      <c r="BJ94" s="18" t="s">
        <v>80</v>
      </c>
      <c r="BK94" s="165">
        <f>ROUND(I94*H94,2)</f>
        <v>0</v>
      </c>
      <c r="BL94" s="18" t="s">
        <v>2764</v>
      </c>
      <c r="BM94" s="164" t="s">
        <v>2780</v>
      </c>
    </row>
    <row r="95" spans="1:65" s="12" customFormat="1" ht="22.9" customHeight="1">
      <c r="B95" s="139"/>
      <c r="D95" s="140" t="s">
        <v>71</v>
      </c>
      <c r="E95" s="150" t="s">
        <v>2781</v>
      </c>
      <c r="F95" s="150" t="s">
        <v>2782</v>
      </c>
      <c r="I95" s="142"/>
      <c r="J95" s="151">
        <f>BK95</f>
        <v>0</v>
      </c>
      <c r="L95" s="139"/>
      <c r="M95" s="144"/>
      <c r="N95" s="145"/>
      <c r="O95" s="145"/>
      <c r="P95" s="146">
        <f>P96</f>
        <v>0</v>
      </c>
      <c r="Q95" s="145"/>
      <c r="R95" s="146">
        <f>R96</f>
        <v>0</v>
      </c>
      <c r="S95" s="145"/>
      <c r="T95" s="147">
        <f>T96</f>
        <v>0</v>
      </c>
      <c r="AR95" s="140" t="s">
        <v>182</v>
      </c>
      <c r="AT95" s="148" t="s">
        <v>71</v>
      </c>
      <c r="AU95" s="148" t="s">
        <v>80</v>
      </c>
      <c r="AY95" s="140" t="s">
        <v>150</v>
      </c>
      <c r="BK95" s="149">
        <f>BK96</f>
        <v>0</v>
      </c>
    </row>
    <row r="96" spans="1:65" s="2" customFormat="1" ht="16.5" customHeight="1">
      <c r="A96" s="33"/>
      <c r="B96" s="152"/>
      <c r="C96" s="153" t="s">
        <v>182</v>
      </c>
      <c r="D96" s="153" t="s">
        <v>153</v>
      </c>
      <c r="E96" s="154" t="s">
        <v>2783</v>
      </c>
      <c r="F96" s="155" t="s">
        <v>2784</v>
      </c>
      <c r="G96" s="156" t="s">
        <v>2763</v>
      </c>
      <c r="H96" s="157">
        <v>1</v>
      </c>
      <c r="I96" s="158"/>
      <c r="J96" s="159">
        <f>ROUND(I96*H96,2)</f>
        <v>0</v>
      </c>
      <c r="K96" s="155" t="s">
        <v>2769</v>
      </c>
      <c r="L96" s="34"/>
      <c r="M96" s="196" t="s">
        <v>3</v>
      </c>
      <c r="N96" s="197" t="s">
        <v>43</v>
      </c>
      <c r="O96" s="198"/>
      <c r="P96" s="199">
        <f>O96*H96</f>
        <v>0</v>
      </c>
      <c r="Q96" s="199">
        <v>0</v>
      </c>
      <c r="R96" s="199">
        <f>Q96*H96</f>
        <v>0</v>
      </c>
      <c r="S96" s="199">
        <v>0</v>
      </c>
      <c r="T96" s="200">
        <f>S96*H96</f>
        <v>0</v>
      </c>
      <c r="U96" s="33"/>
      <c r="V96" s="33"/>
      <c r="W96" s="33"/>
      <c r="X96" s="33"/>
      <c r="Y96" s="33"/>
      <c r="Z96" s="33"/>
      <c r="AA96" s="33"/>
      <c r="AB96" s="33"/>
      <c r="AC96" s="33"/>
      <c r="AD96" s="33"/>
      <c r="AE96" s="33"/>
      <c r="AR96" s="164" t="s">
        <v>2764</v>
      </c>
      <c r="AT96" s="164" t="s">
        <v>153</v>
      </c>
      <c r="AU96" s="164" t="s">
        <v>82</v>
      </c>
      <c r="AY96" s="18" t="s">
        <v>150</v>
      </c>
      <c r="BE96" s="165">
        <f>IF(N96="základní",J96,0)</f>
        <v>0</v>
      </c>
      <c r="BF96" s="165">
        <f>IF(N96="snížená",J96,0)</f>
        <v>0</v>
      </c>
      <c r="BG96" s="165">
        <f>IF(N96="zákl. přenesená",J96,0)</f>
        <v>0</v>
      </c>
      <c r="BH96" s="165">
        <f>IF(N96="sníž. přenesená",J96,0)</f>
        <v>0</v>
      </c>
      <c r="BI96" s="165">
        <f>IF(N96="nulová",J96,0)</f>
        <v>0</v>
      </c>
      <c r="BJ96" s="18" t="s">
        <v>80</v>
      </c>
      <c r="BK96" s="165">
        <f>ROUND(I96*H96,2)</f>
        <v>0</v>
      </c>
      <c r="BL96" s="18" t="s">
        <v>2764</v>
      </c>
      <c r="BM96" s="164" t="s">
        <v>2785</v>
      </c>
    </row>
    <row r="97" spans="1:31" s="2" customFormat="1" ht="6.95" customHeight="1">
      <c r="A97" s="33"/>
      <c r="B97" s="43"/>
      <c r="C97" s="44"/>
      <c r="D97" s="44"/>
      <c r="E97" s="44"/>
      <c r="F97" s="44"/>
      <c r="G97" s="44"/>
      <c r="H97" s="44"/>
      <c r="I97" s="112"/>
      <c r="J97" s="44"/>
      <c r="K97" s="44"/>
      <c r="L97" s="34"/>
      <c r="M97" s="33"/>
      <c r="O97" s="33"/>
      <c r="P97" s="33"/>
      <c r="Q97" s="33"/>
      <c r="R97" s="33"/>
      <c r="S97" s="33"/>
      <c r="T97" s="33"/>
      <c r="U97" s="33"/>
      <c r="V97" s="33"/>
      <c r="W97" s="33"/>
      <c r="X97" s="33"/>
      <c r="Y97" s="33"/>
      <c r="Z97" s="33"/>
      <c r="AA97" s="33"/>
      <c r="AB97" s="33"/>
      <c r="AC97" s="33"/>
      <c r="AD97" s="33"/>
      <c r="AE97" s="33"/>
    </row>
  </sheetData>
  <autoFilter ref="C84:K96" xr:uid="{00000000-0009-0000-0000-000009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8"/>
  <sheetViews>
    <sheetView showGridLines="0" zoomScale="110" zoomScaleNormal="110" workbookViewId="0"/>
  </sheetViews>
  <sheetFormatPr defaultRowHeight="11.2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s="1" customFormat="1" ht="37.5" customHeight="1"/>
    <row r="2" spans="2:11" s="1" customFormat="1" ht="7.5" customHeight="1">
      <c r="B2" s="215"/>
      <c r="C2" s="216"/>
      <c r="D2" s="216"/>
      <c r="E2" s="216"/>
      <c r="F2" s="216"/>
      <c r="G2" s="216"/>
      <c r="H2" s="216"/>
      <c r="I2" s="216"/>
      <c r="J2" s="216"/>
      <c r="K2" s="217"/>
    </row>
    <row r="3" spans="2:11" s="16" customFormat="1" ht="45" customHeight="1">
      <c r="B3" s="218"/>
      <c r="C3" s="337" t="s">
        <v>2786</v>
      </c>
      <c r="D3" s="337"/>
      <c r="E3" s="337"/>
      <c r="F3" s="337"/>
      <c r="G3" s="337"/>
      <c r="H3" s="337"/>
      <c r="I3" s="337"/>
      <c r="J3" s="337"/>
      <c r="K3" s="219"/>
    </row>
    <row r="4" spans="2:11" s="1" customFormat="1" ht="25.5" customHeight="1">
      <c r="B4" s="220"/>
      <c r="C4" s="341" t="s">
        <v>2787</v>
      </c>
      <c r="D4" s="341"/>
      <c r="E4" s="341"/>
      <c r="F4" s="341"/>
      <c r="G4" s="341"/>
      <c r="H4" s="341"/>
      <c r="I4" s="341"/>
      <c r="J4" s="341"/>
      <c r="K4" s="221"/>
    </row>
    <row r="5" spans="2:11" s="1" customFormat="1" ht="5.25" customHeight="1">
      <c r="B5" s="220"/>
      <c r="C5" s="222"/>
      <c r="D5" s="222"/>
      <c r="E5" s="222"/>
      <c r="F5" s="222"/>
      <c r="G5" s="222"/>
      <c r="H5" s="222"/>
      <c r="I5" s="222"/>
      <c r="J5" s="222"/>
      <c r="K5" s="221"/>
    </row>
    <row r="6" spans="2:11" s="1" customFormat="1" ht="15" customHeight="1">
      <c r="B6" s="220"/>
      <c r="C6" s="339" t="s">
        <v>2788</v>
      </c>
      <c r="D6" s="339"/>
      <c r="E6" s="339"/>
      <c r="F6" s="339"/>
      <c r="G6" s="339"/>
      <c r="H6" s="339"/>
      <c r="I6" s="339"/>
      <c r="J6" s="339"/>
      <c r="K6" s="221"/>
    </row>
    <row r="7" spans="2:11" s="1" customFormat="1" ht="15" customHeight="1">
      <c r="B7" s="224"/>
      <c r="C7" s="339" t="s">
        <v>2789</v>
      </c>
      <c r="D7" s="339"/>
      <c r="E7" s="339"/>
      <c r="F7" s="339"/>
      <c r="G7" s="339"/>
      <c r="H7" s="339"/>
      <c r="I7" s="339"/>
      <c r="J7" s="339"/>
      <c r="K7" s="221"/>
    </row>
    <row r="8" spans="2:11" s="1" customFormat="1" ht="12.75" customHeight="1">
      <c r="B8" s="224"/>
      <c r="C8" s="223"/>
      <c r="D8" s="223"/>
      <c r="E8" s="223"/>
      <c r="F8" s="223"/>
      <c r="G8" s="223"/>
      <c r="H8" s="223"/>
      <c r="I8" s="223"/>
      <c r="J8" s="223"/>
      <c r="K8" s="221"/>
    </row>
    <row r="9" spans="2:11" s="1" customFormat="1" ht="15" customHeight="1">
      <c r="B9" s="224"/>
      <c r="C9" s="339" t="s">
        <v>2790</v>
      </c>
      <c r="D9" s="339"/>
      <c r="E9" s="339"/>
      <c r="F9" s="339"/>
      <c r="G9" s="339"/>
      <c r="H9" s="339"/>
      <c r="I9" s="339"/>
      <c r="J9" s="339"/>
      <c r="K9" s="221"/>
    </row>
    <row r="10" spans="2:11" s="1" customFormat="1" ht="15" customHeight="1">
      <c r="B10" s="224"/>
      <c r="C10" s="223"/>
      <c r="D10" s="339" t="s">
        <v>2791</v>
      </c>
      <c r="E10" s="339"/>
      <c r="F10" s="339"/>
      <c r="G10" s="339"/>
      <c r="H10" s="339"/>
      <c r="I10" s="339"/>
      <c r="J10" s="339"/>
      <c r="K10" s="221"/>
    </row>
    <row r="11" spans="2:11" s="1" customFormat="1" ht="15" customHeight="1">
      <c r="B11" s="224"/>
      <c r="C11" s="225"/>
      <c r="D11" s="339" t="s">
        <v>2792</v>
      </c>
      <c r="E11" s="339"/>
      <c r="F11" s="339"/>
      <c r="G11" s="339"/>
      <c r="H11" s="339"/>
      <c r="I11" s="339"/>
      <c r="J11" s="339"/>
      <c r="K11" s="221"/>
    </row>
    <row r="12" spans="2:11" s="1" customFormat="1" ht="15" customHeight="1">
      <c r="B12" s="224"/>
      <c r="C12" s="225"/>
      <c r="D12" s="223"/>
      <c r="E12" s="223"/>
      <c r="F12" s="223"/>
      <c r="G12" s="223"/>
      <c r="H12" s="223"/>
      <c r="I12" s="223"/>
      <c r="J12" s="223"/>
      <c r="K12" s="221"/>
    </row>
    <row r="13" spans="2:11" s="1" customFormat="1" ht="15" customHeight="1">
      <c r="B13" s="224"/>
      <c r="C13" s="225"/>
      <c r="D13" s="226" t="s">
        <v>2793</v>
      </c>
      <c r="E13" s="223"/>
      <c r="F13" s="223"/>
      <c r="G13" s="223"/>
      <c r="H13" s="223"/>
      <c r="I13" s="223"/>
      <c r="J13" s="223"/>
      <c r="K13" s="221"/>
    </row>
    <row r="14" spans="2:11" s="1" customFormat="1" ht="12.75" customHeight="1">
      <c r="B14" s="224"/>
      <c r="C14" s="225"/>
      <c r="D14" s="225"/>
      <c r="E14" s="225"/>
      <c r="F14" s="225"/>
      <c r="G14" s="225"/>
      <c r="H14" s="225"/>
      <c r="I14" s="225"/>
      <c r="J14" s="225"/>
      <c r="K14" s="221"/>
    </row>
    <row r="15" spans="2:11" s="1" customFormat="1" ht="15" customHeight="1">
      <c r="B15" s="224"/>
      <c r="C15" s="225"/>
      <c r="D15" s="339" t="s">
        <v>2794</v>
      </c>
      <c r="E15" s="339"/>
      <c r="F15" s="339"/>
      <c r="G15" s="339"/>
      <c r="H15" s="339"/>
      <c r="I15" s="339"/>
      <c r="J15" s="339"/>
      <c r="K15" s="221"/>
    </row>
    <row r="16" spans="2:11" s="1" customFormat="1" ht="15" customHeight="1">
      <c r="B16" s="224"/>
      <c r="C16" s="225"/>
      <c r="D16" s="339" t="s">
        <v>2795</v>
      </c>
      <c r="E16" s="339"/>
      <c r="F16" s="339"/>
      <c r="G16" s="339"/>
      <c r="H16" s="339"/>
      <c r="I16" s="339"/>
      <c r="J16" s="339"/>
      <c r="K16" s="221"/>
    </row>
    <row r="17" spans="2:11" s="1" customFormat="1" ht="15" customHeight="1">
      <c r="B17" s="224"/>
      <c r="C17" s="225"/>
      <c r="D17" s="339" t="s">
        <v>2796</v>
      </c>
      <c r="E17" s="339"/>
      <c r="F17" s="339"/>
      <c r="G17" s="339"/>
      <c r="H17" s="339"/>
      <c r="I17" s="339"/>
      <c r="J17" s="339"/>
      <c r="K17" s="221"/>
    </row>
    <row r="18" spans="2:11" s="1" customFormat="1" ht="15" customHeight="1">
      <c r="B18" s="224"/>
      <c r="C18" s="225"/>
      <c r="D18" s="225"/>
      <c r="E18" s="227" t="s">
        <v>79</v>
      </c>
      <c r="F18" s="339" t="s">
        <v>2797</v>
      </c>
      <c r="G18" s="339"/>
      <c r="H18" s="339"/>
      <c r="I18" s="339"/>
      <c r="J18" s="339"/>
      <c r="K18" s="221"/>
    </row>
    <row r="19" spans="2:11" s="1" customFormat="1" ht="15" customHeight="1">
      <c r="B19" s="224"/>
      <c r="C19" s="225"/>
      <c r="D19" s="225"/>
      <c r="E19" s="227" t="s">
        <v>2798</v>
      </c>
      <c r="F19" s="339" t="s">
        <v>2799</v>
      </c>
      <c r="G19" s="339"/>
      <c r="H19" s="339"/>
      <c r="I19" s="339"/>
      <c r="J19" s="339"/>
      <c r="K19" s="221"/>
    </row>
    <row r="20" spans="2:11" s="1" customFormat="1" ht="15" customHeight="1">
      <c r="B20" s="224"/>
      <c r="C20" s="225"/>
      <c r="D20" s="225"/>
      <c r="E20" s="227" t="s">
        <v>2800</v>
      </c>
      <c r="F20" s="339" t="s">
        <v>2801</v>
      </c>
      <c r="G20" s="339"/>
      <c r="H20" s="339"/>
      <c r="I20" s="339"/>
      <c r="J20" s="339"/>
      <c r="K20" s="221"/>
    </row>
    <row r="21" spans="2:11" s="1" customFormat="1" ht="15" customHeight="1">
      <c r="B21" s="224"/>
      <c r="C21" s="225"/>
      <c r="D21" s="225"/>
      <c r="E21" s="227" t="s">
        <v>104</v>
      </c>
      <c r="F21" s="339" t="s">
        <v>2802</v>
      </c>
      <c r="G21" s="339"/>
      <c r="H21" s="339"/>
      <c r="I21" s="339"/>
      <c r="J21" s="339"/>
      <c r="K21" s="221"/>
    </row>
    <row r="22" spans="2:11" s="1" customFormat="1" ht="15" customHeight="1">
      <c r="B22" s="224"/>
      <c r="C22" s="225"/>
      <c r="D22" s="225"/>
      <c r="E22" s="227" t="s">
        <v>1121</v>
      </c>
      <c r="F22" s="339" t="s">
        <v>1122</v>
      </c>
      <c r="G22" s="339"/>
      <c r="H22" s="339"/>
      <c r="I22" s="339"/>
      <c r="J22" s="339"/>
      <c r="K22" s="221"/>
    </row>
    <row r="23" spans="2:11" s="1" customFormat="1" ht="15" customHeight="1">
      <c r="B23" s="224"/>
      <c r="C23" s="225"/>
      <c r="D23" s="225"/>
      <c r="E23" s="227" t="s">
        <v>2803</v>
      </c>
      <c r="F23" s="339" t="s">
        <v>2804</v>
      </c>
      <c r="G23" s="339"/>
      <c r="H23" s="339"/>
      <c r="I23" s="339"/>
      <c r="J23" s="339"/>
      <c r="K23" s="221"/>
    </row>
    <row r="24" spans="2:11" s="1" customFormat="1" ht="12.75" customHeight="1">
      <c r="B24" s="224"/>
      <c r="C24" s="225"/>
      <c r="D24" s="225"/>
      <c r="E24" s="225"/>
      <c r="F24" s="225"/>
      <c r="G24" s="225"/>
      <c r="H24" s="225"/>
      <c r="I24" s="225"/>
      <c r="J24" s="225"/>
      <c r="K24" s="221"/>
    </row>
    <row r="25" spans="2:11" s="1" customFormat="1" ht="15" customHeight="1">
      <c r="B25" s="224"/>
      <c r="C25" s="339" t="s">
        <v>2805</v>
      </c>
      <c r="D25" s="339"/>
      <c r="E25" s="339"/>
      <c r="F25" s="339"/>
      <c r="G25" s="339"/>
      <c r="H25" s="339"/>
      <c r="I25" s="339"/>
      <c r="J25" s="339"/>
      <c r="K25" s="221"/>
    </row>
    <row r="26" spans="2:11" s="1" customFormat="1" ht="15" customHeight="1">
      <c r="B26" s="224"/>
      <c r="C26" s="339" t="s">
        <v>2806</v>
      </c>
      <c r="D26" s="339"/>
      <c r="E26" s="339"/>
      <c r="F26" s="339"/>
      <c r="G26" s="339"/>
      <c r="H26" s="339"/>
      <c r="I26" s="339"/>
      <c r="J26" s="339"/>
      <c r="K26" s="221"/>
    </row>
    <row r="27" spans="2:11" s="1" customFormat="1" ht="15" customHeight="1">
      <c r="B27" s="224"/>
      <c r="C27" s="223"/>
      <c r="D27" s="339" t="s">
        <v>2807</v>
      </c>
      <c r="E27" s="339"/>
      <c r="F27" s="339"/>
      <c r="G27" s="339"/>
      <c r="H27" s="339"/>
      <c r="I27" s="339"/>
      <c r="J27" s="339"/>
      <c r="K27" s="221"/>
    </row>
    <row r="28" spans="2:11" s="1" customFormat="1" ht="15" customHeight="1">
      <c r="B28" s="224"/>
      <c r="C28" s="225"/>
      <c r="D28" s="339" t="s">
        <v>2808</v>
      </c>
      <c r="E28" s="339"/>
      <c r="F28" s="339"/>
      <c r="G28" s="339"/>
      <c r="H28" s="339"/>
      <c r="I28" s="339"/>
      <c r="J28" s="339"/>
      <c r="K28" s="221"/>
    </row>
    <row r="29" spans="2:11" s="1" customFormat="1" ht="12.75" customHeight="1">
      <c r="B29" s="224"/>
      <c r="C29" s="225"/>
      <c r="D29" s="225"/>
      <c r="E29" s="225"/>
      <c r="F29" s="225"/>
      <c r="G29" s="225"/>
      <c r="H29" s="225"/>
      <c r="I29" s="225"/>
      <c r="J29" s="225"/>
      <c r="K29" s="221"/>
    </row>
    <row r="30" spans="2:11" s="1" customFormat="1" ht="15" customHeight="1">
      <c r="B30" s="224"/>
      <c r="C30" s="225"/>
      <c r="D30" s="339" t="s">
        <v>2809</v>
      </c>
      <c r="E30" s="339"/>
      <c r="F30" s="339"/>
      <c r="G30" s="339"/>
      <c r="H30" s="339"/>
      <c r="I30" s="339"/>
      <c r="J30" s="339"/>
      <c r="K30" s="221"/>
    </row>
    <row r="31" spans="2:11" s="1" customFormat="1" ht="15" customHeight="1">
      <c r="B31" s="224"/>
      <c r="C31" s="225"/>
      <c r="D31" s="339" t="s">
        <v>2810</v>
      </c>
      <c r="E31" s="339"/>
      <c r="F31" s="339"/>
      <c r="G31" s="339"/>
      <c r="H31" s="339"/>
      <c r="I31" s="339"/>
      <c r="J31" s="339"/>
      <c r="K31" s="221"/>
    </row>
    <row r="32" spans="2:11" s="1" customFormat="1" ht="12.75" customHeight="1">
      <c r="B32" s="224"/>
      <c r="C32" s="225"/>
      <c r="D32" s="225"/>
      <c r="E32" s="225"/>
      <c r="F32" s="225"/>
      <c r="G32" s="225"/>
      <c r="H32" s="225"/>
      <c r="I32" s="225"/>
      <c r="J32" s="225"/>
      <c r="K32" s="221"/>
    </row>
    <row r="33" spans="2:11" s="1" customFormat="1" ht="15" customHeight="1">
      <c r="B33" s="224"/>
      <c r="C33" s="225"/>
      <c r="D33" s="339" t="s">
        <v>2811</v>
      </c>
      <c r="E33" s="339"/>
      <c r="F33" s="339"/>
      <c r="G33" s="339"/>
      <c r="H33" s="339"/>
      <c r="I33" s="339"/>
      <c r="J33" s="339"/>
      <c r="K33" s="221"/>
    </row>
    <row r="34" spans="2:11" s="1" customFormat="1" ht="15" customHeight="1">
      <c r="B34" s="224"/>
      <c r="C34" s="225"/>
      <c r="D34" s="339" t="s">
        <v>2812</v>
      </c>
      <c r="E34" s="339"/>
      <c r="F34" s="339"/>
      <c r="G34" s="339"/>
      <c r="H34" s="339"/>
      <c r="I34" s="339"/>
      <c r="J34" s="339"/>
      <c r="K34" s="221"/>
    </row>
    <row r="35" spans="2:11" s="1" customFormat="1" ht="15" customHeight="1">
      <c r="B35" s="224"/>
      <c r="C35" s="225"/>
      <c r="D35" s="339" t="s">
        <v>2813</v>
      </c>
      <c r="E35" s="339"/>
      <c r="F35" s="339"/>
      <c r="G35" s="339"/>
      <c r="H35" s="339"/>
      <c r="I35" s="339"/>
      <c r="J35" s="339"/>
      <c r="K35" s="221"/>
    </row>
    <row r="36" spans="2:11" s="1" customFormat="1" ht="15" customHeight="1">
      <c r="B36" s="224"/>
      <c r="C36" s="225"/>
      <c r="D36" s="223"/>
      <c r="E36" s="226" t="s">
        <v>136</v>
      </c>
      <c r="F36" s="223"/>
      <c r="G36" s="339" t="s">
        <v>2814</v>
      </c>
      <c r="H36" s="339"/>
      <c r="I36" s="339"/>
      <c r="J36" s="339"/>
      <c r="K36" s="221"/>
    </row>
    <row r="37" spans="2:11" s="1" customFormat="1" ht="30.75" customHeight="1">
      <c r="B37" s="224"/>
      <c r="C37" s="225"/>
      <c r="D37" s="223"/>
      <c r="E37" s="226" t="s">
        <v>2815</v>
      </c>
      <c r="F37" s="223"/>
      <c r="G37" s="339" t="s">
        <v>2816</v>
      </c>
      <c r="H37" s="339"/>
      <c r="I37" s="339"/>
      <c r="J37" s="339"/>
      <c r="K37" s="221"/>
    </row>
    <row r="38" spans="2:11" s="1" customFormat="1" ht="15" customHeight="1">
      <c r="B38" s="224"/>
      <c r="C38" s="225"/>
      <c r="D38" s="223"/>
      <c r="E38" s="226" t="s">
        <v>53</v>
      </c>
      <c r="F38" s="223"/>
      <c r="G38" s="339" t="s">
        <v>2817</v>
      </c>
      <c r="H38" s="339"/>
      <c r="I38" s="339"/>
      <c r="J38" s="339"/>
      <c r="K38" s="221"/>
    </row>
    <row r="39" spans="2:11" s="1" customFormat="1" ht="15" customHeight="1">
      <c r="B39" s="224"/>
      <c r="C39" s="225"/>
      <c r="D39" s="223"/>
      <c r="E39" s="226" t="s">
        <v>54</v>
      </c>
      <c r="F39" s="223"/>
      <c r="G39" s="339" t="s">
        <v>2818</v>
      </c>
      <c r="H39" s="339"/>
      <c r="I39" s="339"/>
      <c r="J39" s="339"/>
      <c r="K39" s="221"/>
    </row>
    <row r="40" spans="2:11" s="1" customFormat="1" ht="15" customHeight="1">
      <c r="B40" s="224"/>
      <c r="C40" s="225"/>
      <c r="D40" s="223"/>
      <c r="E40" s="226" t="s">
        <v>137</v>
      </c>
      <c r="F40" s="223"/>
      <c r="G40" s="339" t="s">
        <v>2819</v>
      </c>
      <c r="H40" s="339"/>
      <c r="I40" s="339"/>
      <c r="J40" s="339"/>
      <c r="K40" s="221"/>
    </row>
    <row r="41" spans="2:11" s="1" customFormat="1" ht="15" customHeight="1">
      <c r="B41" s="224"/>
      <c r="C41" s="225"/>
      <c r="D41" s="223"/>
      <c r="E41" s="226" t="s">
        <v>138</v>
      </c>
      <c r="F41" s="223"/>
      <c r="G41" s="339" t="s">
        <v>2820</v>
      </c>
      <c r="H41" s="339"/>
      <c r="I41" s="339"/>
      <c r="J41" s="339"/>
      <c r="K41" s="221"/>
    </row>
    <row r="42" spans="2:11" s="1" customFormat="1" ht="15" customHeight="1">
      <c r="B42" s="224"/>
      <c r="C42" s="225"/>
      <c r="D42" s="223"/>
      <c r="E42" s="226" t="s">
        <v>2821</v>
      </c>
      <c r="F42" s="223"/>
      <c r="G42" s="339" t="s">
        <v>2822</v>
      </c>
      <c r="H42" s="339"/>
      <c r="I42" s="339"/>
      <c r="J42" s="339"/>
      <c r="K42" s="221"/>
    </row>
    <row r="43" spans="2:11" s="1" customFormat="1" ht="15" customHeight="1">
      <c r="B43" s="224"/>
      <c r="C43" s="225"/>
      <c r="D43" s="223"/>
      <c r="E43" s="226"/>
      <c r="F43" s="223"/>
      <c r="G43" s="339" t="s">
        <v>2823</v>
      </c>
      <c r="H43" s="339"/>
      <c r="I43" s="339"/>
      <c r="J43" s="339"/>
      <c r="K43" s="221"/>
    </row>
    <row r="44" spans="2:11" s="1" customFormat="1" ht="15" customHeight="1">
      <c r="B44" s="224"/>
      <c r="C44" s="225"/>
      <c r="D44" s="223"/>
      <c r="E44" s="226" t="s">
        <v>2824</v>
      </c>
      <c r="F44" s="223"/>
      <c r="G44" s="339" t="s">
        <v>2825</v>
      </c>
      <c r="H44" s="339"/>
      <c r="I44" s="339"/>
      <c r="J44" s="339"/>
      <c r="K44" s="221"/>
    </row>
    <row r="45" spans="2:11" s="1" customFormat="1" ht="15" customHeight="1">
      <c r="B45" s="224"/>
      <c r="C45" s="225"/>
      <c r="D45" s="223"/>
      <c r="E45" s="226" t="s">
        <v>140</v>
      </c>
      <c r="F45" s="223"/>
      <c r="G45" s="339" t="s">
        <v>2826</v>
      </c>
      <c r="H45" s="339"/>
      <c r="I45" s="339"/>
      <c r="J45" s="339"/>
      <c r="K45" s="221"/>
    </row>
    <row r="46" spans="2:11" s="1" customFormat="1" ht="12.75" customHeight="1">
      <c r="B46" s="224"/>
      <c r="C46" s="225"/>
      <c r="D46" s="223"/>
      <c r="E46" s="223"/>
      <c r="F46" s="223"/>
      <c r="G46" s="223"/>
      <c r="H46" s="223"/>
      <c r="I46" s="223"/>
      <c r="J46" s="223"/>
      <c r="K46" s="221"/>
    </row>
    <row r="47" spans="2:11" s="1" customFormat="1" ht="15" customHeight="1">
      <c r="B47" s="224"/>
      <c r="C47" s="225"/>
      <c r="D47" s="339" t="s">
        <v>2827</v>
      </c>
      <c r="E47" s="339"/>
      <c r="F47" s="339"/>
      <c r="G47" s="339"/>
      <c r="H47" s="339"/>
      <c r="I47" s="339"/>
      <c r="J47" s="339"/>
      <c r="K47" s="221"/>
    </row>
    <row r="48" spans="2:11" s="1" customFormat="1" ht="15" customHeight="1">
      <c r="B48" s="224"/>
      <c r="C48" s="225"/>
      <c r="D48" s="225"/>
      <c r="E48" s="339" t="s">
        <v>2828</v>
      </c>
      <c r="F48" s="339"/>
      <c r="G48" s="339"/>
      <c r="H48" s="339"/>
      <c r="I48" s="339"/>
      <c r="J48" s="339"/>
      <c r="K48" s="221"/>
    </row>
    <row r="49" spans="2:11" s="1" customFormat="1" ht="15" customHeight="1">
      <c r="B49" s="224"/>
      <c r="C49" s="225"/>
      <c r="D49" s="225"/>
      <c r="E49" s="339" t="s">
        <v>2829</v>
      </c>
      <c r="F49" s="339"/>
      <c r="G49" s="339"/>
      <c r="H49" s="339"/>
      <c r="I49" s="339"/>
      <c r="J49" s="339"/>
      <c r="K49" s="221"/>
    </row>
    <row r="50" spans="2:11" s="1" customFormat="1" ht="15" customHeight="1">
      <c r="B50" s="224"/>
      <c r="C50" s="225"/>
      <c r="D50" s="225"/>
      <c r="E50" s="339" t="s">
        <v>2830</v>
      </c>
      <c r="F50" s="339"/>
      <c r="G50" s="339"/>
      <c r="H50" s="339"/>
      <c r="I50" s="339"/>
      <c r="J50" s="339"/>
      <c r="K50" s="221"/>
    </row>
    <row r="51" spans="2:11" s="1" customFormat="1" ht="15" customHeight="1">
      <c r="B51" s="224"/>
      <c r="C51" s="225"/>
      <c r="D51" s="339" t="s">
        <v>2831</v>
      </c>
      <c r="E51" s="339"/>
      <c r="F51" s="339"/>
      <c r="G51" s="339"/>
      <c r="H51" s="339"/>
      <c r="I51" s="339"/>
      <c r="J51" s="339"/>
      <c r="K51" s="221"/>
    </row>
    <row r="52" spans="2:11" s="1" customFormat="1" ht="25.5" customHeight="1">
      <c r="B52" s="220"/>
      <c r="C52" s="341" t="s">
        <v>2832</v>
      </c>
      <c r="D52" s="341"/>
      <c r="E52" s="341"/>
      <c r="F52" s="341"/>
      <c r="G52" s="341"/>
      <c r="H52" s="341"/>
      <c r="I52" s="341"/>
      <c r="J52" s="341"/>
      <c r="K52" s="221"/>
    </row>
    <row r="53" spans="2:11" s="1" customFormat="1" ht="5.25" customHeight="1">
      <c r="B53" s="220"/>
      <c r="C53" s="222"/>
      <c r="D53" s="222"/>
      <c r="E53" s="222"/>
      <c r="F53" s="222"/>
      <c r="G53" s="222"/>
      <c r="H53" s="222"/>
      <c r="I53" s="222"/>
      <c r="J53" s="222"/>
      <c r="K53" s="221"/>
    </row>
    <row r="54" spans="2:11" s="1" customFormat="1" ht="15" customHeight="1">
      <c r="B54" s="220"/>
      <c r="C54" s="339" t="s">
        <v>2833</v>
      </c>
      <c r="D54" s="339"/>
      <c r="E54" s="339"/>
      <c r="F54" s="339"/>
      <c r="G54" s="339"/>
      <c r="H54" s="339"/>
      <c r="I54" s="339"/>
      <c r="J54" s="339"/>
      <c r="K54" s="221"/>
    </row>
    <row r="55" spans="2:11" s="1" customFormat="1" ht="15" customHeight="1">
      <c r="B55" s="220"/>
      <c r="C55" s="339" t="s">
        <v>2834</v>
      </c>
      <c r="D55" s="339"/>
      <c r="E55" s="339"/>
      <c r="F55" s="339"/>
      <c r="G55" s="339"/>
      <c r="H55" s="339"/>
      <c r="I55" s="339"/>
      <c r="J55" s="339"/>
      <c r="K55" s="221"/>
    </row>
    <row r="56" spans="2:11" s="1" customFormat="1" ht="12.75" customHeight="1">
      <c r="B56" s="220"/>
      <c r="C56" s="223"/>
      <c r="D56" s="223"/>
      <c r="E56" s="223"/>
      <c r="F56" s="223"/>
      <c r="G56" s="223"/>
      <c r="H56" s="223"/>
      <c r="I56" s="223"/>
      <c r="J56" s="223"/>
      <c r="K56" s="221"/>
    </row>
    <row r="57" spans="2:11" s="1" customFormat="1" ht="15" customHeight="1">
      <c r="B57" s="220"/>
      <c r="C57" s="339" t="s">
        <v>2835</v>
      </c>
      <c r="D57" s="339"/>
      <c r="E57" s="339"/>
      <c r="F57" s="339"/>
      <c r="G57" s="339"/>
      <c r="H57" s="339"/>
      <c r="I57" s="339"/>
      <c r="J57" s="339"/>
      <c r="K57" s="221"/>
    </row>
    <row r="58" spans="2:11" s="1" customFormat="1" ht="15" customHeight="1">
      <c r="B58" s="220"/>
      <c r="C58" s="225"/>
      <c r="D58" s="339" t="s">
        <v>2836</v>
      </c>
      <c r="E58" s="339"/>
      <c r="F58" s="339"/>
      <c r="G58" s="339"/>
      <c r="H58" s="339"/>
      <c r="I58" s="339"/>
      <c r="J58" s="339"/>
      <c r="K58" s="221"/>
    </row>
    <row r="59" spans="2:11" s="1" customFormat="1" ht="15" customHeight="1">
      <c r="B59" s="220"/>
      <c r="C59" s="225"/>
      <c r="D59" s="339" t="s">
        <v>2837</v>
      </c>
      <c r="E59" s="339"/>
      <c r="F59" s="339"/>
      <c r="G59" s="339"/>
      <c r="H59" s="339"/>
      <c r="I59" s="339"/>
      <c r="J59" s="339"/>
      <c r="K59" s="221"/>
    </row>
    <row r="60" spans="2:11" s="1" customFormat="1" ht="15" customHeight="1">
      <c r="B60" s="220"/>
      <c r="C60" s="225"/>
      <c r="D60" s="339" t="s">
        <v>2838</v>
      </c>
      <c r="E60" s="339"/>
      <c r="F60" s="339"/>
      <c r="G60" s="339"/>
      <c r="H60" s="339"/>
      <c r="I60" s="339"/>
      <c r="J60" s="339"/>
      <c r="K60" s="221"/>
    </row>
    <row r="61" spans="2:11" s="1" customFormat="1" ht="15" customHeight="1">
      <c r="B61" s="220"/>
      <c r="C61" s="225"/>
      <c r="D61" s="339" t="s">
        <v>2839</v>
      </c>
      <c r="E61" s="339"/>
      <c r="F61" s="339"/>
      <c r="G61" s="339"/>
      <c r="H61" s="339"/>
      <c r="I61" s="339"/>
      <c r="J61" s="339"/>
      <c r="K61" s="221"/>
    </row>
    <row r="62" spans="2:11" s="1" customFormat="1" ht="15" customHeight="1">
      <c r="B62" s="220"/>
      <c r="C62" s="225"/>
      <c r="D62" s="340" t="s">
        <v>2840</v>
      </c>
      <c r="E62" s="340"/>
      <c r="F62" s="340"/>
      <c r="G62" s="340"/>
      <c r="H62" s="340"/>
      <c r="I62" s="340"/>
      <c r="J62" s="340"/>
      <c r="K62" s="221"/>
    </row>
    <row r="63" spans="2:11" s="1" customFormat="1" ht="15" customHeight="1">
      <c r="B63" s="220"/>
      <c r="C63" s="225"/>
      <c r="D63" s="339" t="s">
        <v>2841</v>
      </c>
      <c r="E63" s="339"/>
      <c r="F63" s="339"/>
      <c r="G63" s="339"/>
      <c r="H63" s="339"/>
      <c r="I63" s="339"/>
      <c r="J63" s="339"/>
      <c r="K63" s="221"/>
    </row>
    <row r="64" spans="2:11" s="1" customFormat="1" ht="12.75" customHeight="1">
      <c r="B64" s="220"/>
      <c r="C64" s="225"/>
      <c r="D64" s="225"/>
      <c r="E64" s="228"/>
      <c r="F64" s="225"/>
      <c r="G64" s="225"/>
      <c r="H64" s="225"/>
      <c r="I64" s="225"/>
      <c r="J64" s="225"/>
      <c r="K64" s="221"/>
    </row>
    <row r="65" spans="2:11" s="1" customFormat="1" ht="15" customHeight="1">
      <c r="B65" s="220"/>
      <c r="C65" s="225"/>
      <c r="D65" s="339" t="s">
        <v>2842</v>
      </c>
      <c r="E65" s="339"/>
      <c r="F65" s="339"/>
      <c r="G65" s="339"/>
      <c r="H65" s="339"/>
      <c r="I65" s="339"/>
      <c r="J65" s="339"/>
      <c r="K65" s="221"/>
    </row>
    <row r="66" spans="2:11" s="1" customFormat="1" ht="15" customHeight="1">
      <c r="B66" s="220"/>
      <c r="C66" s="225"/>
      <c r="D66" s="340" t="s">
        <v>2843</v>
      </c>
      <c r="E66" s="340"/>
      <c r="F66" s="340"/>
      <c r="G66" s="340"/>
      <c r="H66" s="340"/>
      <c r="I66" s="340"/>
      <c r="J66" s="340"/>
      <c r="K66" s="221"/>
    </row>
    <row r="67" spans="2:11" s="1" customFormat="1" ht="15" customHeight="1">
      <c r="B67" s="220"/>
      <c r="C67" s="225"/>
      <c r="D67" s="339" t="s">
        <v>2844</v>
      </c>
      <c r="E67" s="339"/>
      <c r="F67" s="339"/>
      <c r="G67" s="339"/>
      <c r="H67" s="339"/>
      <c r="I67" s="339"/>
      <c r="J67" s="339"/>
      <c r="K67" s="221"/>
    </row>
    <row r="68" spans="2:11" s="1" customFormat="1" ht="15" customHeight="1">
      <c r="B68" s="220"/>
      <c r="C68" s="225"/>
      <c r="D68" s="339" t="s">
        <v>2845</v>
      </c>
      <c r="E68" s="339"/>
      <c r="F68" s="339"/>
      <c r="G68" s="339"/>
      <c r="H68" s="339"/>
      <c r="I68" s="339"/>
      <c r="J68" s="339"/>
      <c r="K68" s="221"/>
    </row>
    <row r="69" spans="2:11" s="1" customFormat="1" ht="15" customHeight="1">
      <c r="B69" s="220"/>
      <c r="C69" s="225"/>
      <c r="D69" s="339" t="s">
        <v>2846</v>
      </c>
      <c r="E69" s="339"/>
      <c r="F69" s="339"/>
      <c r="G69" s="339"/>
      <c r="H69" s="339"/>
      <c r="I69" s="339"/>
      <c r="J69" s="339"/>
      <c r="K69" s="221"/>
    </row>
    <row r="70" spans="2:11" s="1" customFormat="1" ht="15" customHeight="1">
      <c r="B70" s="220"/>
      <c r="C70" s="225"/>
      <c r="D70" s="339" t="s">
        <v>2847</v>
      </c>
      <c r="E70" s="339"/>
      <c r="F70" s="339"/>
      <c r="G70" s="339"/>
      <c r="H70" s="339"/>
      <c r="I70" s="339"/>
      <c r="J70" s="339"/>
      <c r="K70" s="221"/>
    </row>
    <row r="71" spans="2:11" s="1" customFormat="1" ht="12.75" customHeight="1">
      <c r="B71" s="229"/>
      <c r="C71" s="230"/>
      <c r="D71" s="230"/>
      <c r="E71" s="230"/>
      <c r="F71" s="230"/>
      <c r="G71" s="230"/>
      <c r="H71" s="230"/>
      <c r="I71" s="230"/>
      <c r="J71" s="230"/>
      <c r="K71" s="231"/>
    </row>
    <row r="72" spans="2:11" s="1" customFormat="1" ht="18.75" customHeight="1">
      <c r="B72" s="232"/>
      <c r="C72" s="232"/>
      <c r="D72" s="232"/>
      <c r="E72" s="232"/>
      <c r="F72" s="232"/>
      <c r="G72" s="232"/>
      <c r="H72" s="232"/>
      <c r="I72" s="232"/>
      <c r="J72" s="232"/>
      <c r="K72" s="233"/>
    </row>
    <row r="73" spans="2:11" s="1" customFormat="1" ht="18.75" customHeight="1">
      <c r="B73" s="233"/>
      <c r="C73" s="233"/>
      <c r="D73" s="233"/>
      <c r="E73" s="233"/>
      <c r="F73" s="233"/>
      <c r="G73" s="233"/>
      <c r="H73" s="233"/>
      <c r="I73" s="233"/>
      <c r="J73" s="233"/>
      <c r="K73" s="233"/>
    </row>
    <row r="74" spans="2:11" s="1" customFormat="1" ht="7.5" customHeight="1">
      <c r="B74" s="234"/>
      <c r="C74" s="235"/>
      <c r="D74" s="235"/>
      <c r="E74" s="235"/>
      <c r="F74" s="235"/>
      <c r="G74" s="235"/>
      <c r="H74" s="235"/>
      <c r="I74" s="235"/>
      <c r="J74" s="235"/>
      <c r="K74" s="236"/>
    </row>
    <row r="75" spans="2:11" s="1" customFormat="1" ht="45" customHeight="1">
      <c r="B75" s="237"/>
      <c r="C75" s="338" t="s">
        <v>2848</v>
      </c>
      <c r="D75" s="338"/>
      <c r="E75" s="338"/>
      <c r="F75" s="338"/>
      <c r="G75" s="338"/>
      <c r="H75" s="338"/>
      <c r="I75" s="338"/>
      <c r="J75" s="338"/>
      <c r="K75" s="238"/>
    </row>
    <row r="76" spans="2:11" s="1" customFormat="1" ht="17.25" customHeight="1">
      <c r="B76" s="237"/>
      <c r="C76" s="239" t="s">
        <v>2849</v>
      </c>
      <c r="D76" s="239"/>
      <c r="E76" s="239"/>
      <c r="F76" s="239" t="s">
        <v>2850</v>
      </c>
      <c r="G76" s="240"/>
      <c r="H76" s="239" t="s">
        <v>54</v>
      </c>
      <c r="I76" s="239" t="s">
        <v>57</v>
      </c>
      <c r="J76" s="239" t="s">
        <v>2851</v>
      </c>
      <c r="K76" s="238"/>
    </row>
    <row r="77" spans="2:11" s="1" customFormat="1" ht="17.25" customHeight="1">
      <c r="B77" s="237"/>
      <c r="C77" s="241" t="s">
        <v>2852</v>
      </c>
      <c r="D77" s="241"/>
      <c r="E77" s="241"/>
      <c r="F77" s="242" t="s">
        <v>2853</v>
      </c>
      <c r="G77" s="243"/>
      <c r="H77" s="241"/>
      <c r="I77" s="241"/>
      <c r="J77" s="241" t="s">
        <v>2854</v>
      </c>
      <c r="K77" s="238"/>
    </row>
    <row r="78" spans="2:11" s="1" customFormat="1" ht="5.25" customHeight="1">
      <c r="B78" s="237"/>
      <c r="C78" s="244"/>
      <c r="D78" s="244"/>
      <c r="E78" s="244"/>
      <c r="F78" s="244"/>
      <c r="G78" s="245"/>
      <c r="H78" s="244"/>
      <c r="I78" s="244"/>
      <c r="J78" s="244"/>
      <c r="K78" s="238"/>
    </row>
    <row r="79" spans="2:11" s="1" customFormat="1" ht="15" customHeight="1">
      <c r="B79" s="237"/>
      <c r="C79" s="226" t="s">
        <v>53</v>
      </c>
      <c r="D79" s="244"/>
      <c r="E79" s="244"/>
      <c r="F79" s="246" t="s">
        <v>2855</v>
      </c>
      <c r="G79" s="245"/>
      <c r="H79" s="226" t="s">
        <v>2856</v>
      </c>
      <c r="I79" s="226" t="s">
        <v>2857</v>
      </c>
      <c r="J79" s="226">
        <v>20</v>
      </c>
      <c r="K79" s="238"/>
    </row>
    <row r="80" spans="2:11" s="1" customFormat="1" ht="15" customHeight="1">
      <c r="B80" s="237"/>
      <c r="C80" s="226" t="s">
        <v>2858</v>
      </c>
      <c r="D80" s="226"/>
      <c r="E80" s="226"/>
      <c r="F80" s="246" t="s">
        <v>2855</v>
      </c>
      <c r="G80" s="245"/>
      <c r="H80" s="226" t="s">
        <v>2859</v>
      </c>
      <c r="I80" s="226" t="s">
        <v>2857</v>
      </c>
      <c r="J80" s="226">
        <v>120</v>
      </c>
      <c r="K80" s="238"/>
    </row>
    <row r="81" spans="2:11" s="1" customFormat="1" ht="15" customHeight="1">
      <c r="B81" s="247"/>
      <c r="C81" s="226" t="s">
        <v>2860</v>
      </c>
      <c r="D81" s="226"/>
      <c r="E81" s="226"/>
      <c r="F81" s="246" t="s">
        <v>2861</v>
      </c>
      <c r="G81" s="245"/>
      <c r="H81" s="226" t="s">
        <v>2862</v>
      </c>
      <c r="I81" s="226" t="s">
        <v>2857</v>
      </c>
      <c r="J81" s="226">
        <v>50</v>
      </c>
      <c r="K81" s="238"/>
    </row>
    <row r="82" spans="2:11" s="1" customFormat="1" ht="15" customHeight="1">
      <c r="B82" s="247"/>
      <c r="C82" s="226" t="s">
        <v>2863</v>
      </c>
      <c r="D82" s="226"/>
      <c r="E82" s="226"/>
      <c r="F82" s="246" t="s">
        <v>2855</v>
      </c>
      <c r="G82" s="245"/>
      <c r="H82" s="226" t="s">
        <v>2864</v>
      </c>
      <c r="I82" s="226" t="s">
        <v>2865</v>
      </c>
      <c r="J82" s="226"/>
      <c r="K82" s="238"/>
    </row>
    <row r="83" spans="2:11" s="1" customFormat="1" ht="15" customHeight="1">
      <c r="B83" s="247"/>
      <c r="C83" s="248" t="s">
        <v>2866</v>
      </c>
      <c r="D83" s="248"/>
      <c r="E83" s="248"/>
      <c r="F83" s="249" t="s">
        <v>2861</v>
      </c>
      <c r="G83" s="248"/>
      <c r="H83" s="248" t="s">
        <v>2867</v>
      </c>
      <c r="I83" s="248" t="s">
        <v>2857</v>
      </c>
      <c r="J83" s="248">
        <v>15</v>
      </c>
      <c r="K83" s="238"/>
    </row>
    <row r="84" spans="2:11" s="1" customFormat="1" ht="15" customHeight="1">
      <c r="B84" s="247"/>
      <c r="C84" s="248" t="s">
        <v>2868</v>
      </c>
      <c r="D84" s="248"/>
      <c r="E84" s="248"/>
      <c r="F84" s="249" t="s">
        <v>2861</v>
      </c>
      <c r="G84" s="248"/>
      <c r="H84" s="248" t="s">
        <v>2869</v>
      </c>
      <c r="I84" s="248" t="s">
        <v>2857</v>
      </c>
      <c r="J84" s="248">
        <v>15</v>
      </c>
      <c r="K84" s="238"/>
    </row>
    <row r="85" spans="2:11" s="1" customFormat="1" ht="15" customHeight="1">
      <c r="B85" s="247"/>
      <c r="C85" s="248" t="s">
        <v>2870</v>
      </c>
      <c r="D85" s="248"/>
      <c r="E85" s="248"/>
      <c r="F85" s="249" t="s">
        <v>2861</v>
      </c>
      <c r="G85" s="248"/>
      <c r="H85" s="248" t="s">
        <v>2871</v>
      </c>
      <c r="I85" s="248" t="s">
        <v>2857</v>
      </c>
      <c r="J85" s="248">
        <v>20</v>
      </c>
      <c r="K85" s="238"/>
    </row>
    <row r="86" spans="2:11" s="1" customFormat="1" ht="15" customHeight="1">
      <c r="B86" s="247"/>
      <c r="C86" s="248" t="s">
        <v>2872</v>
      </c>
      <c r="D86" s="248"/>
      <c r="E86" s="248"/>
      <c r="F86" s="249" t="s">
        <v>2861</v>
      </c>
      <c r="G86" s="248"/>
      <c r="H86" s="248" t="s">
        <v>2873</v>
      </c>
      <c r="I86" s="248" t="s">
        <v>2857</v>
      </c>
      <c r="J86" s="248">
        <v>20</v>
      </c>
      <c r="K86" s="238"/>
    </row>
    <row r="87" spans="2:11" s="1" customFormat="1" ht="15" customHeight="1">
      <c r="B87" s="247"/>
      <c r="C87" s="226" t="s">
        <v>2874</v>
      </c>
      <c r="D87" s="226"/>
      <c r="E87" s="226"/>
      <c r="F87" s="246" t="s">
        <v>2861</v>
      </c>
      <c r="G87" s="245"/>
      <c r="H87" s="226" t="s">
        <v>2875</v>
      </c>
      <c r="I87" s="226" t="s">
        <v>2857</v>
      </c>
      <c r="J87" s="226">
        <v>50</v>
      </c>
      <c r="K87" s="238"/>
    </row>
    <row r="88" spans="2:11" s="1" customFormat="1" ht="15" customHeight="1">
      <c r="B88" s="247"/>
      <c r="C88" s="226" t="s">
        <v>2876</v>
      </c>
      <c r="D88" s="226"/>
      <c r="E88" s="226"/>
      <c r="F88" s="246" t="s">
        <v>2861</v>
      </c>
      <c r="G88" s="245"/>
      <c r="H88" s="226" t="s">
        <v>2877</v>
      </c>
      <c r="I88" s="226" t="s">
        <v>2857</v>
      </c>
      <c r="J88" s="226">
        <v>20</v>
      </c>
      <c r="K88" s="238"/>
    </row>
    <row r="89" spans="2:11" s="1" customFormat="1" ht="15" customHeight="1">
      <c r="B89" s="247"/>
      <c r="C89" s="226" t="s">
        <v>2878</v>
      </c>
      <c r="D89" s="226"/>
      <c r="E89" s="226"/>
      <c r="F89" s="246" t="s">
        <v>2861</v>
      </c>
      <c r="G89" s="245"/>
      <c r="H89" s="226" t="s">
        <v>2879</v>
      </c>
      <c r="I89" s="226" t="s">
        <v>2857</v>
      </c>
      <c r="J89" s="226">
        <v>20</v>
      </c>
      <c r="K89" s="238"/>
    </row>
    <row r="90" spans="2:11" s="1" customFormat="1" ht="15" customHeight="1">
      <c r="B90" s="247"/>
      <c r="C90" s="226" t="s">
        <v>2880</v>
      </c>
      <c r="D90" s="226"/>
      <c r="E90" s="226"/>
      <c r="F90" s="246" t="s">
        <v>2861</v>
      </c>
      <c r="G90" s="245"/>
      <c r="H90" s="226" t="s">
        <v>2881</v>
      </c>
      <c r="I90" s="226" t="s">
        <v>2857</v>
      </c>
      <c r="J90" s="226">
        <v>50</v>
      </c>
      <c r="K90" s="238"/>
    </row>
    <row r="91" spans="2:11" s="1" customFormat="1" ht="15" customHeight="1">
      <c r="B91" s="247"/>
      <c r="C91" s="226" t="s">
        <v>2882</v>
      </c>
      <c r="D91" s="226"/>
      <c r="E91" s="226"/>
      <c r="F91" s="246" t="s">
        <v>2861</v>
      </c>
      <c r="G91" s="245"/>
      <c r="H91" s="226" t="s">
        <v>2882</v>
      </c>
      <c r="I91" s="226" t="s">
        <v>2857</v>
      </c>
      <c r="J91" s="226">
        <v>50</v>
      </c>
      <c r="K91" s="238"/>
    </row>
    <row r="92" spans="2:11" s="1" customFormat="1" ht="15" customHeight="1">
      <c r="B92" s="247"/>
      <c r="C92" s="226" t="s">
        <v>2883</v>
      </c>
      <c r="D92" s="226"/>
      <c r="E92" s="226"/>
      <c r="F92" s="246" t="s">
        <v>2861</v>
      </c>
      <c r="G92" s="245"/>
      <c r="H92" s="226" t="s">
        <v>2884</v>
      </c>
      <c r="I92" s="226" t="s">
        <v>2857</v>
      </c>
      <c r="J92" s="226">
        <v>255</v>
      </c>
      <c r="K92" s="238"/>
    </row>
    <row r="93" spans="2:11" s="1" customFormat="1" ht="15" customHeight="1">
      <c r="B93" s="247"/>
      <c r="C93" s="226" t="s">
        <v>2885</v>
      </c>
      <c r="D93" s="226"/>
      <c r="E93" s="226"/>
      <c r="F93" s="246" t="s">
        <v>2855</v>
      </c>
      <c r="G93" s="245"/>
      <c r="H93" s="226" t="s">
        <v>2886</v>
      </c>
      <c r="I93" s="226" t="s">
        <v>2887</v>
      </c>
      <c r="J93" s="226"/>
      <c r="K93" s="238"/>
    </row>
    <row r="94" spans="2:11" s="1" customFormat="1" ht="15" customHeight="1">
      <c r="B94" s="247"/>
      <c r="C94" s="226" t="s">
        <v>2888</v>
      </c>
      <c r="D94" s="226"/>
      <c r="E94" s="226"/>
      <c r="F94" s="246" t="s">
        <v>2855</v>
      </c>
      <c r="G94" s="245"/>
      <c r="H94" s="226" t="s">
        <v>2889</v>
      </c>
      <c r="I94" s="226" t="s">
        <v>2890</v>
      </c>
      <c r="J94" s="226"/>
      <c r="K94" s="238"/>
    </row>
    <row r="95" spans="2:11" s="1" customFormat="1" ht="15" customHeight="1">
      <c r="B95" s="247"/>
      <c r="C95" s="226" t="s">
        <v>2891</v>
      </c>
      <c r="D95" s="226"/>
      <c r="E95" s="226"/>
      <c r="F95" s="246" t="s">
        <v>2855</v>
      </c>
      <c r="G95" s="245"/>
      <c r="H95" s="226" t="s">
        <v>2891</v>
      </c>
      <c r="I95" s="226" t="s">
        <v>2890</v>
      </c>
      <c r="J95" s="226"/>
      <c r="K95" s="238"/>
    </row>
    <row r="96" spans="2:11" s="1" customFormat="1" ht="15" customHeight="1">
      <c r="B96" s="247"/>
      <c r="C96" s="226" t="s">
        <v>38</v>
      </c>
      <c r="D96" s="226"/>
      <c r="E96" s="226"/>
      <c r="F96" s="246" t="s">
        <v>2855</v>
      </c>
      <c r="G96" s="245"/>
      <c r="H96" s="226" t="s">
        <v>2892</v>
      </c>
      <c r="I96" s="226" t="s">
        <v>2890</v>
      </c>
      <c r="J96" s="226"/>
      <c r="K96" s="238"/>
    </row>
    <row r="97" spans="2:11" s="1" customFormat="1" ht="15" customHeight="1">
      <c r="B97" s="247"/>
      <c r="C97" s="226" t="s">
        <v>48</v>
      </c>
      <c r="D97" s="226"/>
      <c r="E97" s="226"/>
      <c r="F97" s="246" t="s">
        <v>2855</v>
      </c>
      <c r="G97" s="245"/>
      <c r="H97" s="226" t="s">
        <v>2893</v>
      </c>
      <c r="I97" s="226" t="s">
        <v>2890</v>
      </c>
      <c r="J97" s="226"/>
      <c r="K97" s="238"/>
    </row>
    <row r="98" spans="2:11" s="1" customFormat="1" ht="15" customHeight="1">
      <c r="B98" s="250"/>
      <c r="C98" s="251"/>
      <c r="D98" s="251"/>
      <c r="E98" s="251"/>
      <c r="F98" s="251"/>
      <c r="G98" s="251"/>
      <c r="H98" s="251"/>
      <c r="I98" s="251"/>
      <c r="J98" s="251"/>
      <c r="K98" s="252"/>
    </row>
    <row r="99" spans="2:11" s="1" customFormat="1" ht="18.75" customHeight="1">
      <c r="B99" s="253"/>
      <c r="C99" s="254"/>
      <c r="D99" s="254"/>
      <c r="E99" s="254"/>
      <c r="F99" s="254"/>
      <c r="G99" s="254"/>
      <c r="H99" s="254"/>
      <c r="I99" s="254"/>
      <c r="J99" s="254"/>
      <c r="K99" s="253"/>
    </row>
    <row r="100" spans="2:11" s="1" customFormat="1" ht="18.75" customHeight="1">
      <c r="B100" s="233"/>
      <c r="C100" s="233"/>
      <c r="D100" s="233"/>
      <c r="E100" s="233"/>
      <c r="F100" s="233"/>
      <c r="G100" s="233"/>
      <c r="H100" s="233"/>
      <c r="I100" s="233"/>
      <c r="J100" s="233"/>
      <c r="K100" s="233"/>
    </row>
    <row r="101" spans="2:11" s="1" customFormat="1" ht="7.5" customHeight="1">
      <c r="B101" s="234"/>
      <c r="C101" s="235"/>
      <c r="D101" s="235"/>
      <c r="E101" s="235"/>
      <c r="F101" s="235"/>
      <c r="G101" s="235"/>
      <c r="H101" s="235"/>
      <c r="I101" s="235"/>
      <c r="J101" s="235"/>
      <c r="K101" s="236"/>
    </row>
    <row r="102" spans="2:11" s="1" customFormat="1" ht="45" customHeight="1">
      <c r="B102" s="237"/>
      <c r="C102" s="338" t="s">
        <v>2894</v>
      </c>
      <c r="D102" s="338"/>
      <c r="E102" s="338"/>
      <c r="F102" s="338"/>
      <c r="G102" s="338"/>
      <c r="H102" s="338"/>
      <c r="I102" s="338"/>
      <c r="J102" s="338"/>
      <c r="K102" s="238"/>
    </row>
    <row r="103" spans="2:11" s="1" customFormat="1" ht="17.25" customHeight="1">
      <c r="B103" s="237"/>
      <c r="C103" s="239" t="s">
        <v>2849</v>
      </c>
      <c r="D103" s="239"/>
      <c r="E103" s="239"/>
      <c r="F103" s="239" t="s">
        <v>2850</v>
      </c>
      <c r="G103" s="240"/>
      <c r="H103" s="239" t="s">
        <v>54</v>
      </c>
      <c r="I103" s="239" t="s">
        <v>57</v>
      </c>
      <c r="J103" s="239" t="s">
        <v>2851</v>
      </c>
      <c r="K103" s="238"/>
    </row>
    <row r="104" spans="2:11" s="1" customFormat="1" ht="17.25" customHeight="1">
      <c r="B104" s="237"/>
      <c r="C104" s="241" t="s">
        <v>2852</v>
      </c>
      <c r="D104" s="241"/>
      <c r="E104" s="241"/>
      <c r="F104" s="242" t="s">
        <v>2853</v>
      </c>
      <c r="G104" s="243"/>
      <c r="H104" s="241"/>
      <c r="I104" s="241"/>
      <c r="J104" s="241" t="s">
        <v>2854</v>
      </c>
      <c r="K104" s="238"/>
    </row>
    <row r="105" spans="2:11" s="1" customFormat="1" ht="5.25" customHeight="1">
      <c r="B105" s="237"/>
      <c r="C105" s="239"/>
      <c r="D105" s="239"/>
      <c r="E105" s="239"/>
      <c r="F105" s="239"/>
      <c r="G105" s="255"/>
      <c r="H105" s="239"/>
      <c r="I105" s="239"/>
      <c r="J105" s="239"/>
      <c r="K105" s="238"/>
    </row>
    <row r="106" spans="2:11" s="1" customFormat="1" ht="15" customHeight="1">
      <c r="B106" s="237"/>
      <c r="C106" s="226" t="s">
        <v>53</v>
      </c>
      <c r="D106" s="244"/>
      <c r="E106" s="244"/>
      <c r="F106" s="246" t="s">
        <v>2855</v>
      </c>
      <c r="G106" s="255"/>
      <c r="H106" s="226" t="s">
        <v>2895</v>
      </c>
      <c r="I106" s="226" t="s">
        <v>2857</v>
      </c>
      <c r="J106" s="226">
        <v>20</v>
      </c>
      <c r="K106" s="238"/>
    </row>
    <row r="107" spans="2:11" s="1" customFormat="1" ht="15" customHeight="1">
      <c r="B107" s="237"/>
      <c r="C107" s="226" t="s">
        <v>2858</v>
      </c>
      <c r="D107" s="226"/>
      <c r="E107" s="226"/>
      <c r="F107" s="246" t="s">
        <v>2855</v>
      </c>
      <c r="G107" s="226"/>
      <c r="H107" s="226" t="s">
        <v>2895</v>
      </c>
      <c r="I107" s="226" t="s">
        <v>2857</v>
      </c>
      <c r="J107" s="226">
        <v>120</v>
      </c>
      <c r="K107" s="238"/>
    </row>
    <row r="108" spans="2:11" s="1" customFormat="1" ht="15" customHeight="1">
      <c r="B108" s="247"/>
      <c r="C108" s="226" t="s">
        <v>2860</v>
      </c>
      <c r="D108" s="226"/>
      <c r="E108" s="226"/>
      <c r="F108" s="246" t="s">
        <v>2861</v>
      </c>
      <c r="G108" s="226"/>
      <c r="H108" s="226" t="s">
        <v>2895</v>
      </c>
      <c r="I108" s="226" t="s">
        <v>2857</v>
      </c>
      <c r="J108" s="226">
        <v>50</v>
      </c>
      <c r="K108" s="238"/>
    </row>
    <row r="109" spans="2:11" s="1" customFormat="1" ht="15" customHeight="1">
      <c r="B109" s="247"/>
      <c r="C109" s="226" t="s">
        <v>2863</v>
      </c>
      <c r="D109" s="226"/>
      <c r="E109" s="226"/>
      <c r="F109" s="246" t="s">
        <v>2855</v>
      </c>
      <c r="G109" s="226"/>
      <c r="H109" s="226" t="s">
        <v>2895</v>
      </c>
      <c r="I109" s="226" t="s">
        <v>2865</v>
      </c>
      <c r="J109" s="226"/>
      <c r="K109" s="238"/>
    </row>
    <row r="110" spans="2:11" s="1" customFormat="1" ht="15" customHeight="1">
      <c r="B110" s="247"/>
      <c r="C110" s="226" t="s">
        <v>2874</v>
      </c>
      <c r="D110" s="226"/>
      <c r="E110" s="226"/>
      <c r="F110" s="246" t="s">
        <v>2861</v>
      </c>
      <c r="G110" s="226"/>
      <c r="H110" s="226" t="s">
        <v>2895</v>
      </c>
      <c r="I110" s="226" t="s">
        <v>2857</v>
      </c>
      <c r="J110" s="226">
        <v>50</v>
      </c>
      <c r="K110" s="238"/>
    </row>
    <row r="111" spans="2:11" s="1" customFormat="1" ht="15" customHeight="1">
      <c r="B111" s="247"/>
      <c r="C111" s="226" t="s">
        <v>2882</v>
      </c>
      <c r="D111" s="226"/>
      <c r="E111" s="226"/>
      <c r="F111" s="246" t="s">
        <v>2861</v>
      </c>
      <c r="G111" s="226"/>
      <c r="H111" s="226" t="s">
        <v>2895</v>
      </c>
      <c r="I111" s="226" t="s">
        <v>2857</v>
      </c>
      <c r="J111" s="226">
        <v>50</v>
      </c>
      <c r="K111" s="238"/>
    </row>
    <row r="112" spans="2:11" s="1" customFormat="1" ht="15" customHeight="1">
      <c r="B112" s="247"/>
      <c r="C112" s="226" t="s">
        <v>2880</v>
      </c>
      <c r="D112" s="226"/>
      <c r="E112" s="226"/>
      <c r="F112" s="246" t="s">
        <v>2861</v>
      </c>
      <c r="G112" s="226"/>
      <c r="H112" s="226" t="s">
        <v>2895</v>
      </c>
      <c r="I112" s="226" t="s">
        <v>2857</v>
      </c>
      <c r="J112" s="226">
        <v>50</v>
      </c>
      <c r="K112" s="238"/>
    </row>
    <row r="113" spans="2:11" s="1" customFormat="1" ht="15" customHeight="1">
      <c r="B113" s="247"/>
      <c r="C113" s="226" t="s">
        <v>53</v>
      </c>
      <c r="D113" s="226"/>
      <c r="E113" s="226"/>
      <c r="F113" s="246" t="s">
        <v>2855</v>
      </c>
      <c r="G113" s="226"/>
      <c r="H113" s="226" t="s">
        <v>2896</v>
      </c>
      <c r="I113" s="226" t="s">
        <v>2857</v>
      </c>
      <c r="J113" s="226">
        <v>20</v>
      </c>
      <c r="K113" s="238"/>
    </row>
    <row r="114" spans="2:11" s="1" customFormat="1" ht="15" customHeight="1">
      <c r="B114" s="247"/>
      <c r="C114" s="226" t="s">
        <v>2897</v>
      </c>
      <c r="D114" s="226"/>
      <c r="E114" s="226"/>
      <c r="F114" s="246" t="s">
        <v>2855</v>
      </c>
      <c r="G114" s="226"/>
      <c r="H114" s="226" t="s">
        <v>2898</v>
      </c>
      <c r="I114" s="226" t="s">
        <v>2857</v>
      </c>
      <c r="J114" s="226">
        <v>120</v>
      </c>
      <c r="K114" s="238"/>
    </row>
    <row r="115" spans="2:11" s="1" customFormat="1" ht="15" customHeight="1">
      <c r="B115" s="247"/>
      <c r="C115" s="226" t="s">
        <v>38</v>
      </c>
      <c r="D115" s="226"/>
      <c r="E115" s="226"/>
      <c r="F115" s="246" t="s">
        <v>2855</v>
      </c>
      <c r="G115" s="226"/>
      <c r="H115" s="226" t="s">
        <v>2899</v>
      </c>
      <c r="I115" s="226" t="s">
        <v>2890</v>
      </c>
      <c r="J115" s="226"/>
      <c r="K115" s="238"/>
    </row>
    <row r="116" spans="2:11" s="1" customFormat="1" ht="15" customHeight="1">
      <c r="B116" s="247"/>
      <c r="C116" s="226" t="s">
        <v>48</v>
      </c>
      <c r="D116" s="226"/>
      <c r="E116" s="226"/>
      <c r="F116" s="246" t="s">
        <v>2855</v>
      </c>
      <c r="G116" s="226"/>
      <c r="H116" s="226" t="s">
        <v>2900</v>
      </c>
      <c r="I116" s="226" t="s">
        <v>2890</v>
      </c>
      <c r="J116" s="226"/>
      <c r="K116" s="238"/>
    </row>
    <row r="117" spans="2:11" s="1" customFormat="1" ht="15" customHeight="1">
      <c r="B117" s="247"/>
      <c r="C117" s="226" t="s">
        <v>57</v>
      </c>
      <c r="D117" s="226"/>
      <c r="E117" s="226"/>
      <c r="F117" s="246" t="s">
        <v>2855</v>
      </c>
      <c r="G117" s="226"/>
      <c r="H117" s="226" t="s">
        <v>2901</v>
      </c>
      <c r="I117" s="226" t="s">
        <v>2902</v>
      </c>
      <c r="J117" s="226"/>
      <c r="K117" s="238"/>
    </row>
    <row r="118" spans="2:11" s="1" customFormat="1" ht="15" customHeight="1">
      <c r="B118" s="250"/>
      <c r="C118" s="256"/>
      <c r="D118" s="256"/>
      <c r="E118" s="256"/>
      <c r="F118" s="256"/>
      <c r="G118" s="256"/>
      <c r="H118" s="256"/>
      <c r="I118" s="256"/>
      <c r="J118" s="256"/>
      <c r="K118" s="252"/>
    </row>
    <row r="119" spans="2:11" s="1" customFormat="1" ht="18.75" customHeight="1">
      <c r="B119" s="257"/>
      <c r="C119" s="223"/>
      <c r="D119" s="223"/>
      <c r="E119" s="223"/>
      <c r="F119" s="258"/>
      <c r="G119" s="223"/>
      <c r="H119" s="223"/>
      <c r="I119" s="223"/>
      <c r="J119" s="223"/>
      <c r="K119" s="257"/>
    </row>
    <row r="120" spans="2:11" s="1" customFormat="1" ht="18.75" customHeight="1">
      <c r="B120" s="233"/>
      <c r="C120" s="233"/>
      <c r="D120" s="233"/>
      <c r="E120" s="233"/>
      <c r="F120" s="233"/>
      <c r="G120" s="233"/>
      <c r="H120" s="233"/>
      <c r="I120" s="233"/>
      <c r="J120" s="233"/>
      <c r="K120" s="233"/>
    </row>
    <row r="121" spans="2:11" s="1" customFormat="1" ht="7.5" customHeight="1">
      <c r="B121" s="259"/>
      <c r="C121" s="260"/>
      <c r="D121" s="260"/>
      <c r="E121" s="260"/>
      <c r="F121" s="260"/>
      <c r="G121" s="260"/>
      <c r="H121" s="260"/>
      <c r="I121" s="260"/>
      <c r="J121" s="260"/>
      <c r="K121" s="261"/>
    </row>
    <row r="122" spans="2:11" s="1" customFormat="1" ht="45" customHeight="1">
      <c r="B122" s="262"/>
      <c r="C122" s="337" t="s">
        <v>2903</v>
      </c>
      <c r="D122" s="337"/>
      <c r="E122" s="337"/>
      <c r="F122" s="337"/>
      <c r="G122" s="337"/>
      <c r="H122" s="337"/>
      <c r="I122" s="337"/>
      <c r="J122" s="337"/>
      <c r="K122" s="263"/>
    </row>
    <row r="123" spans="2:11" s="1" customFormat="1" ht="17.25" customHeight="1">
      <c r="B123" s="264"/>
      <c r="C123" s="239" t="s">
        <v>2849</v>
      </c>
      <c r="D123" s="239"/>
      <c r="E123" s="239"/>
      <c r="F123" s="239" t="s">
        <v>2850</v>
      </c>
      <c r="G123" s="240"/>
      <c r="H123" s="239" t="s">
        <v>54</v>
      </c>
      <c r="I123" s="239" t="s">
        <v>57</v>
      </c>
      <c r="J123" s="239" t="s">
        <v>2851</v>
      </c>
      <c r="K123" s="265"/>
    </row>
    <row r="124" spans="2:11" s="1" customFormat="1" ht="17.25" customHeight="1">
      <c r="B124" s="264"/>
      <c r="C124" s="241" t="s">
        <v>2852</v>
      </c>
      <c r="D124" s="241"/>
      <c r="E124" s="241"/>
      <c r="F124" s="242" t="s">
        <v>2853</v>
      </c>
      <c r="G124" s="243"/>
      <c r="H124" s="241"/>
      <c r="I124" s="241"/>
      <c r="J124" s="241" t="s">
        <v>2854</v>
      </c>
      <c r="K124" s="265"/>
    </row>
    <row r="125" spans="2:11" s="1" customFormat="1" ht="5.25" customHeight="1">
      <c r="B125" s="266"/>
      <c r="C125" s="244"/>
      <c r="D125" s="244"/>
      <c r="E125" s="244"/>
      <c r="F125" s="244"/>
      <c r="G125" s="226"/>
      <c r="H125" s="244"/>
      <c r="I125" s="244"/>
      <c r="J125" s="244"/>
      <c r="K125" s="267"/>
    </row>
    <row r="126" spans="2:11" s="1" customFormat="1" ht="15" customHeight="1">
      <c r="B126" s="266"/>
      <c r="C126" s="226" t="s">
        <v>2858</v>
      </c>
      <c r="D126" s="244"/>
      <c r="E126" s="244"/>
      <c r="F126" s="246" t="s">
        <v>2855</v>
      </c>
      <c r="G126" s="226"/>
      <c r="H126" s="226" t="s">
        <v>2895</v>
      </c>
      <c r="I126" s="226" t="s">
        <v>2857</v>
      </c>
      <c r="J126" s="226">
        <v>120</v>
      </c>
      <c r="K126" s="268"/>
    </row>
    <row r="127" spans="2:11" s="1" customFormat="1" ht="15" customHeight="1">
      <c r="B127" s="266"/>
      <c r="C127" s="226" t="s">
        <v>2904</v>
      </c>
      <c r="D127" s="226"/>
      <c r="E127" s="226"/>
      <c r="F127" s="246" t="s">
        <v>2855</v>
      </c>
      <c r="G127" s="226"/>
      <c r="H127" s="226" t="s">
        <v>2905</v>
      </c>
      <c r="I127" s="226" t="s">
        <v>2857</v>
      </c>
      <c r="J127" s="226" t="s">
        <v>2906</v>
      </c>
      <c r="K127" s="268"/>
    </row>
    <row r="128" spans="2:11" s="1" customFormat="1" ht="15" customHeight="1">
      <c r="B128" s="266"/>
      <c r="C128" s="226" t="s">
        <v>2803</v>
      </c>
      <c r="D128" s="226"/>
      <c r="E128" s="226"/>
      <c r="F128" s="246" t="s">
        <v>2855</v>
      </c>
      <c r="G128" s="226"/>
      <c r="H128" s="226" t="s">
        <v>2907</v>
      </c>
      <c r="I128" s="226" t="s">
        <v>2857</v>
      </c>
      <c r="J128" s="226" t="s">
        <v>2906</v>
      </c>
      <c r="K128" s="268"/>
    </row>
    <row r="129" spans="2:11" s="1" customFormat="1" ht="15" customHeight="1">
      <c r="B129" s="266"/>
      <c r="C129" s="226" t="s">
        <v>2866</v>
      </c>
      <c r="D129" s="226"/>
      <c r="E129" s="226"/>
      <c r="F129" s="246" t="s">
        <v>2861</v>
      </c>
      <c r="G129" s="226"/>
      <c r="H129" s="226" t="s">
        <v>2867</v>
      </c>
      <c r="I129" s="226" t="s">
        <v>2857</v>
      </c>
      <c r="J129" s="226">
        <v>15</v>
      </c>
      <c r="K129" s="268"/>
    </row>
    <row r="130" spans="2:11" s="1" customFormat="1" ht="15" customHeight="1">
      <c r="B130" s="266"/>
      <c r="C130" s="248" t="s">
        <v>2868</v>
      </c>
      <c r="D130" s="248"/>
      <c r="E130" s="248"/>
      <c r="F130" s="249" t="s">
        <v>2861</v>
      </c>
      <c r="G130" s="248"/>
      <c r="H130" s="248" t="s">
        <v>2869</v>
      </c>
      <c r="I130" s="248" t="s">
        <v>2857</v>
      </c>
      <c r="J130" s="248">
        <v>15</v>
      </c>
      <c r="K130" s="268"/>
    </row>
    <row r="131" spans="2:11" s="1" customFormat="1" ht="15" customHeight="1">
      <c r="B131" s="266"/>
      <c r="C131" s="248" t="s">
        <v>2870</v>
      </c>
      <c r="D131" s="248"/>
      <c r="E131" s="248"/>
      <c r="F131" s="249" t="s">
        <v>2861</v>
      </c>
      <c r="G131" s="248"/>
      <c r="H131" s="248" t="s">
        <v>2871</v>
      </c>
      <c r="I131" s="248" t="s">
        <v>2857</v>
      </c>
      <c r="J131" s="248">
        <v>20</v>
      </c>
      <c r="K131" s="268"/>
    </row>
    <row r="132" spans="2:11" s="1" customFormat="1" ht="15" customHeight="1">
      <c r="B132" s="266"/>
      <c r="C132" s="248" t="s">
        <v>2872</v>
      </c>
      <c r="D132" s="248"/>
      <c r="E132" s="248"/>
      <c r="F132" s="249" t="s">
        <v>2861</v>
      </c>
      <c r="G132" s="248"/>
      <c r="H132" s="248" t="s">
        <v>2873</v>
      </c>
      <c r="I132" s="248" t="s">
        <v>2857</v>
      </c>
      <c r="J132" s="248">
        <v>20</v>
      </c>
      <c r="K132" s="268"/>
    </row>
    <row r="133" spans="2:11" s="1" customFormat="1" ht="15" customHeight="1">
      <c r="B133" s="266"/>
      <c r="C133" s="226" t="s">
        <v>2860</v>
      </c>
      <c r="D133" s="226"/>
      <c r="E133" s="226"/>
      <c r="F133" s="246" t="s">
        <v>2861</v>
      </c>
      <c r="G133" s="226"/>
      <c r="H133" s="226" t="s">
        <v>2895</v>
      </c>
      <c r="I133" s="226" t="s">
        <v>2857</v>
      </c>
      <c r="J133" s="226">
        <v>50</v>
      </c>
      <c r="K133" s="268"/>
    </row>
    <row r="134" spans="2:11" s="1" customFormat="1" ht="15" customHeight="1">
      <c r="B134" s="266"/>
      <c r="C134" s="226" t="s">
        <v>2874</v>
      </c>
      <c r="D134" s="226"/>
      <c r="E134" s="226"/>
      <c r="F134" s="246" t="s">
        <v>2861</v>
      </c>
      <c r="G134" s="226"/>
      <c r="H134" s="226" t="s">
        <v>2895</v>
      </c>
      <c r="I134" s="226" t="s">
        <v>2857</v>
      </c>
      <c r="J134" s="226">
        <v>50</v>
      </c>
      <c r="K134" s="268"/>
    </row>
    <row r="135" spans="2:11" s="1" customFormat="1" ht="15" customHeight="1">
      <c r="B135" s="266"/>
      <c r="C135" s="226" t="s">
        <v>2880</v>
      </c>
      <c r="D135" s="226"/>
      <c r="E135" s="226"/>
      <c r="F135" s="246" t="s">
        <v>2861</v>
      </c>
      <c r="G135" s="226"/>
      <c r="H135" s="226" t="s">
        <v>2895</v>
      </c>
      <c r="I135" s="226" t="s">
        <v>2857</v>
      </c>
      <c r="J135" s="226">
        <v>50</v>
      </c>
      <c r="K135" s="268"/>
    </row>
    <row r="136" spans="2:11" s="1" customFormat="1" ht="15" customHeight="1">
      <c r="B136" s="266"/>
      <c r="C136" s="226" t="s">
        <v>2882</v>
      </c>
      <c r="D136" s="226"/>
      <c r="E136" s="226"/>
      <c r="F136" s="246" t="s">
        <v>2861</v>
      </c>
      <c r="G136" s="226"/>
      <c r="H136" s="226" t="s">
        <v>2895</v>
      </c>
      <c r="I136" s="226" t="s">
        <v>2857</v>
      </c>
      <c r="J136" s="226">
        <v>50</v>
      </c>
      <c r="K136" s="268"/>
    </row>
    <row r="137" spans="2:11" s="1" customFormat="1" ht="15" customHeight="1">
      <c r="B137" s="266"/>
      <c r="C137" s="226" t="s">
        <v>2883</v>
      </c>
      <c r="D137" s="226"/>
      <c r="E137" s="226"/>
      <c r="F137" s="246" t="s">
        <v>2861</v>
      </c>
      <c r="G137" s="226"/>
      <c r="H137" s="226" t="s">
        <v>2908</v>
      </c>
      <c r="I137" s="226" t="s">
        <v>2857</v>
      </c>
      <c r="J137" s="226">
        <v>255</v>
      </c>
      <c r="K137" s="268"/>
    </row>
    <row r="138" spans="2:11" s="1" customFormat="1" ht="15" customHeight="1">
      <c r="B138" s="266"/>
      <c r="C138" s="226" t="s">
        <v>2885</v>
      </c>
      <c r="D138" s="226"/>
      <c r="E138" s="226"/>
      <c r="F138" s="246" t="s">
        <v>2855</v>
      </c>
      <c r="G138" s="226"/>
      <c r="H138" s="226" t="s">
        <v>2909</v>
      </c>
      <c r="I138" s="226" t="s">
        <v>2887</v>
      </c>
      <c r="J138" s="226"/>
      <c r="K138" s="268"/>
    </row>
    <row r="139" spans="2:11" s="1" customFormat="1" ht="15" customHeight="1">
      <c r="B139" s="266"/>
      <c r="C139" s="226" t="s">
        <v>2888</v>
      </c>
      <c r="D139" s="226"/>
      <c r="E139" s="226"/>
      <c r="F139" s="246" t="s">
        <v>2855</v>
      </c>
      <c r="G139" s="226"/>
      <c r="H139" s="226" t="s">
        <v>2910</v>
      </c>
      <c r="I139" s="226" t="s">
        <v>2890</v>
      </c>
      <c r="J139" s="226"/>
      <c r="K139" s="268"/>
    </row>
    <row r="140" spans="2:11" s="1" customFormat="1" ht="15" customHeight="1">
      <c r="B140" s="266"/>
      <c r="C140" s="226" t="s">
        <v>2891</v>
      </c>
      <c r="D140" s="226"/>
      <c r="E140" s="226"/>
      <c r="F140" s="246" t="s">
        <v>2855</v>
      </c>
      <c r="G140" s="226"/>
      <c r="H140" s="226" t="s">
        <v>2891</v>
      </c>
      <c r="I140" s="226" t="s">
        <v>2890</v>
      </c>
      <c r="J140" s="226"/>
      <c r="K140" s="268"/>
    </row>
    <row r="141" spans="2:11" s="1" customFormat="1" ht="15" customHeight="1">
      <c r="B141" s="266"/>
      <c r="C141" s="226" t="s">
        <v>38</v>
      </c>
      <c r="D141" s="226"/>
      <c r="E141" s="226"/>
      <c r="F141" s="246" t="s">
        <v>2855</v>
      </c>
      <c r="G141" s="226"/>
      <c r="H141" s="226" t="s">
        <v>2911</v>
      </c>
      <c r="I141" s="226" t="s">
        <v>2890</v>
      </c>
      <c r="J141" s="226"/>
      <c r="K141" s="268"/>
    </row>
    <row r="142" spans="2:11" s="1" customFormat="1" ht="15" customHeight="1">
      <c r="B142" s="266"/>
      <c r="C142" s="226" t="s">
        <v>2912</v>
      </c>
      <c r="D142" s="226"/>
      <c r="E142" s="226"/>
      <c r="F142" s="246" t="s">
        <v>2855</v>
      </c>
      <c r="G142" s="226"/>
      <c r="H142" s="226" t="s">
        <v>2913</v>
      </c>
      <c r="I142" s="226" t="s">
        <v>2890</v>
      </c>
      <c r="J142" s="226"/>
      <c r="K142" s="268"/>
    </row>
    <row r="143" spans="2:11" s="1" customFormat="1" ht="15" customHeight="1">
      <c r="B143" s="269"/>
      <c r="C143" s="270"/>
      <c r="D143" s="270"/>
      <c r="E143" s="270"/>
      <c r="F143" s="270"/>
      <c r="G143" s="270"/>
      <c r="H143" s="270"/>
      <c r="I143" s="270"/>
      <c r="J143" s="270"/>
      <c r="K143" s="271"/>
    </row>
    <row r="144" spans="2:11" s="1" customFormat="1" ht="18.75" customHeight="1">
      <c r="B144" s="223"/>
      <c r="C144" s="223"/>
      <c r="D144" s="223"/>
      <c r="E144" s="223"/>
      <c r="F144" s="258"/>
      <c r="G144" s="223"/>
      <c r="H144" s="223"/>
      <c r="I144" s="223"/>
      <c r="J144" s="223"/>
      <c r="K144" s="223"/>
    </row>
    <row r="145" spans="2:11" s="1" customFormat="1" ht="18.75" customHeight="1">
      <c r="B145" s="233"/>
      <c r="C145" s="233"/>
      <c r="D145" s="233"/>
      <c r="E145" s="233"/>
      <c r="F145" s="233"/>
      <c r="G145" s="233"/>
      <c r="H145" s="233"/>
      <c r="I145" s="233"/>
      <c r="J145" s="233"/>
      <c r="K145" s="233"/>
    </row>
    <row r="146" spans="2:11" s="1" customFormat="1" ht="7.5" customHeight="1">
      <c r="B146" s="234"/>
      <c r="C146" s="235"/>
      <c r="D146" s="235"/>
      <c r="E146" s="235"/>
      <c r="F146" s="235"/>
      <c r="G146" s="235"/>
      <c r="H146" s="235"/>
      <c r="I146" s="235"/>
      <c r="J146" s="235"/>
      <c r="K146" s="236"/>
    </row>
    <row r="147" spans="2:11" s="1" customFormat="1" ht="45" customHeight="1">
      <c r="B147" s="237"/>
      <c r="C147" s="338" t="s">
        <v>2914</v>
      </c>
      <c r="D147" s="338"/>
      <c r="E147" s="338"/>
      <c r="F147" s="338"/>
      <c r="G147" s="338"/>
      <c r="H147" s="338"/>
      <c r="I147" s="338"/>
      <c r="J147" s="338"/>
      <c r="K147" s="238"/>
    </row>
    <row r="148" spans="2:11" s="1" customFormat="1" ht="17.25" customHeight="1">
      <c r="B148" s="237"/>
      <c r="C148" s="239" t="s">
        <v>2849</v>
      </c>
      <c r="D148" s="239"/>
      <c r="E148" s="239"/>
      <c r="F148" s="239" t="s">
        <v>2850</v>
      </c>
      <c r="G148" s="240"/>
      <c r="H148" s="239" t="s">
        <v>54</v>
      </c>
      <c r="I148" s="239" t="s">
        <v>57</v>
      </c>
      <c r="J148" s="239" t="s">
        <v>2851</v>
      </c>
      <c r="K148" s="238"/>
    </row>
    <row r="149" spans="2:11" s="1" customFormat="1" ht="17.25" customHeight="1">
      <c r="B149" s="237"/>
      <c r="C149" s="241" t="s">
        <v>2852</v>
      </c>
      <c r="D149" s="241"/>
      <c r="E149" s="241"/>
      <c r="F149" s="242" t="s">
        <v>2853</v>
      </c>
      <c r="G149" s="243"/>
      <c r="H149" s="241"/>
      <c r="I149" s="241"/>
      <c r="J149" s="241" t="s">
        <v>2854</v>
      </c>
      <c r="K149" s="238"/>
    </row>
    <row r="150" spans="2:11" s="1" customFormat="1" ht="5.25" customHeight="1">
      <c r="B150" s="247"/>
      <c r="C150" s="244"/>
      <c r="D150" s="244"/>
      <c r="E150" s="244"/>
      <c r="F150" s="244"/>
      <c r="G150" s="245"/>
      <c r="H150" s="244"/>
      <c r="I150" s="244"/>
      <c r="J150" s="244"/>
      <c r="K150" s="268"/>
    </row>
    <row r="151" spans="2:11" s="1" customFormat="1" ht="15" customHeight="1">
      <c r="B151" s="247"/>
      <c r="C151" s="272" t="s">
        <v>2858</v>
      </c>
      <c r="D151" s="226"/>
      <c r="E151" s="226"/>
      <c r="F151" s="273" t="s">
        <v>2855</v>
      </c>
      <c r="G151" s="226"/>
      <c r="H151" s="272" t="s">
        <v>2895</v>
      </c>
      <c r="I151" s="272" t="s">
        <v>2857</v>
      </c>
      <c r="J151" s="272">
        <v>120</v>
      </c>
      <c r="K151" s="268"/>
    </row>
    <row r="152" spans="2:11" s="1" customFormat="1" ht="15" customHeight="1">
      <c r="B152" s="247"/>
      <c r="C152" s="272" t="s">
        <v>2904</v>
      </c>
      <c r="D152" s="226"/>
      <c r="E152" s="226"/>
      <c r="F152" s="273" t="s">
        <v>2855</v>
      </c>
      <c r="G152" s="226"/>
      <c r="H152" s="272" t="s">
        <v>2915</v>
      </c>
      <c r="I152" s="272" t="s">
        <v>2857</v>
      </c>
      <c r="J152" s="272" t="s">
        <v>2906</v>
      </c>
      <c r="K152" s="268"/>
    </row>
    <row r="153" spans="2:11" s="1" customFormat="1" ht="15" customHeight="1">
      <c r="B153" s="247"/>
      <c r="C153" s="272" t="s">
        <v>2803</v>
      </c>
      <c r="D153" s="226"/>
      <c r="E153" s="226"/>
      <c r="F153" s="273" t="s">
        <v>2855</v>
      </c>
      <c r="G153" s="226"/>
      <c r="H153" s="272" t="s">
        <v>2916</v>
      </c>
      <c r="I153" s="272" t="s">
        <v>2857</v>
      </c>
      <c r="J153" s="272" t="s">
        <v>2906</v>
      </c>
      <c r="K153" s="268"/>
    </row>
    <row r="154" spans="2:11" s="1" customFormat="1" ht="15" customHeight="1">
      <c r="B154" s="247"/>
      <c r="C154" s="272" t="s">
        <v>2860</v>
      </c>
      <c r="D154" s="226"/>
      <c r="E154" s="226"/>
      <c r="F154" s="273" t="s">
        <v>2861</v>
      </c>
      <c r="G154" s="226"/>
      <c r="H154" s="272" t="s">
        <v>2895</v>
      </c>
      <c r="I154" s="272" t="s">
        <v>2857</v>
      </c>
      <c r="J154" s="272">
        <v>50</v>
      </c>
      <c r="K154" s="268"/>
    </row>
    <row r="155" spans="2:11" s="1" customFormat="1" ht="15" customHeight="1">
      <c r="B155" s="247"/>
      <c r="C155" s="272" t="s">
        <v>2863</v>
      </c>
      <c r="D155" s="226"/>
      <c r="E155" s="226"/>
      <c r="F155" s="273" t="s">
        <v>2855</v>
      </c>
      <c r="G155" s="226"/>
      <c r="H155" s="272" t="s">
        <v>2895</v>
      </c>
      <c r="I155" s="272" t="s">
        <v>2865</v>
      </c>
      <c r="J155" s="272"/>
      <c r="K155" s="268"/>
    </row>
    <row r="156" spans="2:11" s="1" customFormat="1" ht="15" customHeight="1">
      <c r="B156" s="247"/>
      <c r="C156" s="272" t="s">
        <v>2874</v>
      </c>
      <c r="D156" s="226"/>
      <c r="E156" s="226"/>
      <c r="F156" s="273" t="s">
        <v>2861</v>
      </c>
      <c r="G156" s="226"/>
      <c r="H156" s="272" t="s">
        <v>2895</v>
      </c>
      <c r="I156" s="272" t="s">
        <v>2857</v>
      </c>
      <c r="J156" s="272">
        <v>50</v>
      </c>
      <c r="K156" s="268"/>
    </row>
    <row r="157" spans="2:11" s="1" customFormat="1" ht="15" customHeight="1">
      <c r="B157" s="247"/>
      <c r="C157" s="272" t="s">
        <v>2882</v>
      </c>
      <c r="D157" s="226"/>
      <c r="E157" s="226"/>
      <c r="F157" s="273" t="s">
        <v>2861</v>
      </c>
      <c r="G157" s="226"/>
      <c r="H157" s="272" t="s">
        <v>2895</v>
      </c>
      <c r="I157" s="272" t="s">
        <v>2857</v>
      </c>
      <c r="J157" s="272">
        <v>50</v>
      </c>
      <c r="K157" s="268"/>
    </row>
    <row r="158" spans="2:11" s="1" customFormat="1" ht="15" customHeight="1">
      <c r="B158" s="247"/>
      <c r="C158" s="272" t="s">
        <v>2880</v>
      </c>
      <c r="D158" s="226"/>
      <c r="E158" s="226"/>
      <c r="F158" s="273" t="s">
        <v>2861</v>
      </c>
      <c r="G158" s="226"/>
      <c r="H158" s="272" t="s">
        <v>2895</v>
      </c>
      <c r="I158" s="272" t="s">
        <v>2857</v>
      </c>
      <c r="J158" s="272">
        <v>50</v>
      </c>
      <c r="K158" s="268"/>
    </row>
    <row r="159" spans="2:11" s="1" customFormat="1" ht="15" customHeight="1">
      <c r="B159" s="247"/>
      <c r="C159" s="272" t="s">
        <v>111</v>
      </c>
      <c r="D159" s="226"/>
      <c r="E159" s="226"/>
      <c r="F159" s="273" t="s">
        <v>2855</v>
      </c>
      <c r="G159" s="226"/>
      <c r="H159" s="272" t="s">
        <v>2917</v>
      </c>
      <c r="I159" s="272" t="s">
        <v>2857</v>
      </c>
      <c r="J159" s="272" t="s">
        <v>2918</v>
      </c>
      <c r="K159" s="268"/>
    </row>
    <row r="160" spans="2:11" s="1" customFormat="1" ht="15" customHeight="1">
      <c r="B160" s="247"/>
      <c r="C160" s="272" t="s">
        <v>2919</v>
      </c>
      <c r="D160" s="226"/>
      <c r="E160" s="226"/>
      <c r="F160" s="273" t="s">
        <v>2855</v>
      </c>
      <c r="G160" s="226"/>
      <c r="H160" s="272" t="s">
        <v>2920</v>
      </c>
      <c r="I160" s="272" t="s">
        <v>2890</v>
      </c>
      <c r="J160" s="272"/>
      <c r="K160" s="268"/>
    </row>
    <row r="161" spans="2:11" s="1" customFormat="1" ht="15" customHeight="1">
      <c r="B161" s="274"/>
      <c r="C161" s="256"/>
      <c r="D161" s="256"/>
      <c r="E161" s="256"/>
      <c r="F161" s="256"/>
      <c r="G161" s="256"/>
      <c r="H161" s="256"/>
      <c r="I161" s="256"/>
      <c r="J161" s="256"/>
      <c r="K161" s="275"/>
    </row>
    <row r="162" spans="2:11" s="1" customFormat="1" ht="18.75" customHeight="1">
      <c r="B162" s="223"/>
      <c r="C162" s="226"/>
      <c r="D162" s="226"/>
      <c r="E162" s="226"/>
      <c r="F162" s="246"/>
      <c r="G162" s="226"/>
      <c r="H162" s="226"/>
      <c r="I162" s="226"/>
      <c r="J162" s="226"/>
      <c r="K162" s="223"/>
    </row>
    <row r="163" spans="2:11" s="1" customFormat="1" ht="18.75" customHeight="1">
      <c r="B163" s="233"/>
      <c r="C163" s="233"/>
      <c r="D163" s="233"/>
      <c r="E163" s="233"/>
      <c r="F163" s="233"/>
      <c r="G163" s="233"/>
      <c r="H163" s="233"/>
      <c r="I163" s="233"/>
      <c r="J163" s="233"/>
      <c r="K163" s="233"/>
    </row>
    <row r="164" spans="2:11" s="1" customFormat="1" ht="7.5" customHeight="1">
      <c r="B164" s="215"/>
      <c r="C164" s="216"/>
      <c r="D164" s="216"/>
      <c r="E164" s="216"/>
      <c r="F164" s="216"/>
      <c r="G164" s="216"/>
      <c r="H164" s="216"/>
      <c r="I164" s="216"/>
      <c r="J164" s="216"/>
      <c r="K164" s="217"/>
    </row>
    <row r="165" spans="2:11" s="1" customFormat="1" ht="45" customHeight="1">
      <c r="B165" s="218"/>
      <c r="C165" s="337" t="s">
        <v>2921</v>
      </c>
      <c r="D165" s="337"/>
      <c r="E165" s="337"/>
      <c r="F165" s="337"/>
      <c r="G165" s="337"/>
      <c r="H165" s="337"/>
      <c r="I165" s="337"/>
      <c r="J165" s="337"/>
      <c r="K165" s="219"/>
    </row>
    <row r="166" spans="2:11" s="1" customFormat="1" ht="17.25" customHeight="1">
      <c r="B166" s="218"/>
      <c r="C166" s="239" t="s">
        <v>2849</v>
      </c>
      <c r="D166" s="239"/>
      <c r="E166" s="239"/>
      <c r="F166" s="239" t="s">
        <v>2850</v>
      </c>
      <c r="G166" s="276"/>
      <c r="H166" s="277" t="s">
        <v>54</v>
      </c>
      <c r="I166" s="277" t="s">
        <v>57</v>
      </c>
      <c r="J166" s="239" t="s">
        <v>2851</v>
      </c>
      <c r="K166" s="219"/>
    </row>
    <row r="167" spans="2:11" s="1" customFormat="1" ht="17.25" customHeight="1">
      <c r="B167" s="220"/>
      <c r="C167" s="241" t="s">
        <v>2852</v>
      </c>
      <c r="D167" s="241"/>
      <c r="E167" s="241"/>
      <c r="F167" s="242" t="s">
        <v>2853</v>
      </c>
      <c r="G167" s="278"/>
      <c r="H167" s="279"/>
      <c r="I167" s="279"/>
      <c r="J167" s="241" t="s">
        <v>2854</v>
      </c>
      <c r="K167" s="221"/>
    </row>
    <row r="168" spans="2:11" s="1" customFormat="1" ht="5.25" customHeight="1">
      <c r="B168" s="247"/>
      <c r="C168" s="244"/>
      <c r="D168" s="244"/>
      <c r="E168" s="244"/>
      <c r="F168" s="244"/>
      <c r="G168" s="245"/>
      <c r="H168" s="244"/>
      <c r="I168" s="244"/>
      <c r="J168" s="244"/>
      <c r="K168" s="268"/>
    </row>
    <row r="169" spans="2:11" s="1" customFormat="1" ht="15" customHeight="1">
      <c r="B169" s="247"/>
      <c r="C169" s="226" t="s">
        <v>2858</v>
      </c>
      <c r="D169" s="226"/>
      <c r="E169" s="226"/>
      <c r="F169" s="246" t="s">
        <v>2855</v>
      </c>
      <c r="G169" s="226"/>
      <c r="H169" s="226" t="s">
        <v>2895</v>
      </c>
      <c r="I169" s="226" t="s">
        <v>2857</v>
      </c>
      <c r="J169" s="226">
        <v>120</v>
      </c>
      <c r="K169" s="268"/>
    </row>
    <row r="170" spans="2:11" s="1" customFormat="1" ht="15" customHeight="1">
      <c r="B170" s="247"/>
      <c r="C170" s="226" t="s">
        <v>2904</v>
      </c>
      <c r="D170" s="226"/>
      <c r="E170" s="226"/>
      <c r="F170" s="246" t="s">
        <v>2855</v>
      </c>
      <c r="G170" s="226"/>
      <c r="H170" s="226" t="s">
        <v>2905</v>
      </c>
      <c r="I170" s="226" t="s">
        <v>2857</v>
      </c>
      <c r="J170" s="226" t="s">
        <v>2906</v>
      </c>
      <c r="K170" s="268"/>
    </row>
    <row r="171" spans="2:11" s="1" customFormat="1" ht="15" customHeight="1">
      <c r="B171" s="247"/>
      <c r="C171" s="226" t="s">
        <v>2803</v>
      </c>
      <c r="D171" s="226"/>
      <c r="E171" s="226"/>
      <c r="F171" s="246" t="s">
        <v>2855</v>
      </c>
      <c r="G171" s="226"/>
      <c r="H171" s="226" t="s">
        <v>2922</v>
      </c>
      <c r="I171" s="226" t="s">
        <v>2857</v>
      </c>
      <c r="J171" s="226" t="s">
        <v>2906</v>
      </c>
      <c r="K171" s="268"/>
    </row>
    <row r="172" spans="2:11" s="1" customFormat="1" ht="15" customHeight="1">
      <c r="B172" s="247"/>
      <c r="C172" s="226" t="s">
        <v>2860</v>
      </c>
      <c r="D172" s="226"/>
      <c r="E172" s="226"/>
      <c r="F172" s="246" t="s">
        <v>2861</v>
      </c>
      <c r="G172" s="226"/>
      <c r="H172" s="226" t="s">
        <v>2922</v>
      </c>
      <c r="I172" s="226" t="s">
        <v>2857</v>
      </c>
      <c r="J172" s="226">
        <v>50</v>
      </c>
      <c r="K172" s="268"/>
    </row>
    <row r="173" spans="2:11" s="1" customFormat="1" ht="15" customHeight="1">
      <c r="B173" s="247"/>
      <c r="C173" s="226" t="s">
        <v>2863</v>
      </c>
      <c r="D173" s="226"/>
      <c r="E173" s="226"/>
      <c r="F173" s="246" t="s">
        <v>2855</v>
      </c>
      <c r="G173" s="226"/>
      <c r="H173" s="226" t="s">
        <v>2922</v>
      </c>
      <c r="I173" s="226" t="s">
        <v>2865</v>
      </c>
      <c r="J173" s="226"/>
      <c r="K173" s="268"/>
    </row>
    <row r="174" spans="2:11" s="1" customFormat="1" ht="15" customHeight="1">
      <c r="B174" s="247"/>
      <c r="C174" s="226" t="s">
        <v>2874</v>
      </c>
      <c r="D174" s="226"/>
      <c r="E174" s="226"/>
      <c r="F174" s="246" t="s">
        <v>2861</v>
      </c>
      <c r="G174" s="226"/>
      <c r="H174" s="226" t="s">
        <v>2922</v>
      </c>
      <c r="I174" s="226" t="s">
        <v>2857</v>
      </c>
      <c r="J174" s="226">
        <v>50</v>
      </c>
      <c r="K174" s="268"/>
    </row>
    <row r="175" spans="2:11" s="1" customFormat="1" ht="15" customHeight="1">
      <c r="B175" s="247"/>
      <c r="C175" s="226" t="s">
        <v>2882</v>
      </c>
      <c r="D175" s="226"/>
      <c r="E175" s="226"/>
      <c r="F175" s="246" t="s">
        <v>2861</v>
      </c>
      <c r="G175" s="226"/>
      <c r="H175" s="226" t="s">
        <v>2922</v>
      </c>
      <c r="I175" s="226" t="s">
        <v>2857</v>
      </c>
      <c r="J175" s="226">
        <v>50</v>
      </c>
      <c r="K175" s="268"/>
    </row>
    <row r="176" spans="2:11" s="1" customFormat="1" ht="15" customHeight="1">
      <c r="B176" s="247"/>
      <c r="C176" s="226" t="s">
        <v>2880</v>
      </c>
      <c r="D176" s="226"/>
      <c r="E176" s="226"/>
      <c r="F176" s="246" t="s">
        <v>2861</v>
      </c>
      <c r="G176" s="226"/>
      <c r="H176" s="226" t="s">
        <v>2922</v>
      </c>
      <c r="I176" s="226" t="s">
        <v>2857</v>
      </c>
      <c r="J176" s="226">
        <v>50</v>
      </c>
      <c r="K176" s="268"/>
    </row>
    <row r="177" spans="2:11" s="1" customFormat="1" ht="15" customHeight="1">
      <c r="B177" s="247"/>
      <c r="C177" s="226" t="s">
        <v>136</v>
      </c>
      <c r="D177" s="226"/>
      <c r="E177" s="226"/>
      <c r="F177" s="246" t="s">
        <v>2855</v>
      </c>
      <c r="G177" s="226"/>
      <c r="H177" s="226" t="s">
        <v>2923</v>
      </c>
      <c r="I177" s="226" t="s">
        <v>2924</v>
      </c>
      <c r="J177" s="226"/>
      <c r="K177" s="268"/>
    </row>
    <row r="178" spans="2:11" s="1" customFormat="1" ht="15" customHeight="1">
      <c r="B178" s="247"/>
      <c r="C178" s="226" t="s">
        <v>57</v>
      </c>
      <c r="D178" s="226"/>
      <c r="E178" s="226"/>
      <c r="F178" s="246" t="s">
        <v>2855</v>
      </c>
      <c r="G178" s="226"/>
      <c r="H178" s="226" t="s">
        <v>2925</v>
      </c>
      <c r="I178" s="226" t="s">
        <v>2926</v>
      </c>
      <c r="J178" s="226">
        <v>1</v>
      </c>
      <c r="K178" s="268"/>
    </row>
    <row r="179" spans="2:11" s="1" customFormat="1" ht="15" customHeight="1">
      <c r="B179" s="247"/>
      <c r="C179" s="226" t="s">
        <v>53</v>
      </c>
      <c r="D179" s="226"/>
      <c r="E179" s="226"/>
      <c r="F179" s="246" t="s">
        <v>2855</v>
      </c>
      <c r="G179" s="226"/>
      <c r="H179" s="226" t="s">
        <v>2927</v>
      </c>
      <c r="I179" s="226" t="s">
        <v>2857</v>
      </c>
      <c r="J179" s="226">
        <v>20</v>
      </c>
      <c r="K179" s="268"/>
    </row>
    <row r="180" spans="2:11" s="1" customFormat="1" ht="15" customHeight="1">
      <c r="B180" s="247"/>
      <c r="C180" s="226" t="s">
        <v>54</v>
      </c>
      <c r="D180" s="226"/>
      <c r="E180" s="226"/>
      <c r="F180" s="246" t="s">
        <v>2855</v>
      </c>
      <c r="G180" s="226"/>
      <c r="H180" s="226" t="s">
        <v>2928</v>
      </c>
      <c r="I180" s="226" t="s">
        <v>2857</v>
      </c>
      <c r="J180" s="226">
        <v>255</v>
      </c>
      <c r="K180" s="268"/>
    </row>
    <row r="181" spans="2:11" s="1" customFormat="1" ht="15" customHeight="1">
      <c r="B181" s="247"/>
      <c r="C181" s="226" t="s">
        <v>137</v>
      </c>
      <c r="D181" s="226"/>
      <c r="E181" s="226"/>
      <c r="F181" s="246" t="s">
        <v>2855</v>
      </c>
      <c r="G181" s="226"/>
      <c r="H181" s="226" t="s">
        <v>2819</v>
      </c>
      <c r="I181" s="226" t="s">
        <v>2857</v>
      </c>
      <c r="J181" s="226">
        <v>10</v>
      </c>
      <c r="K181" s="268"/>
    </row>
    <row r="182" spans="2:11" s="1" customFormat="1" ht="15" customHeight="1">
      <c r="B182" s="247"/>
      <c r="C182" s="226" t="s">
        <v>138</v>
      </c>
      <c r="D182" s="226"/>
      <c r="E182" s="226"/>
      <c r="F182" s="246" t="s">
        <v>2855</v>
      </c>
      <c r="G182" s="226"/>
      <c r="H182" s="226" t="s">
        <v>2929</v>
      </c>
      <c r="I182" s="226" t="s">
        <v>2890</v>
      </c>
      <c r="J182" s="226"/>
      <c r="K182" s="268"/>
    </row>
    <row r="183" spans="2:11" s="1" customFormat="1" ht="15" customHeight="1">
      <c r="B183" s="247"/>
      <c r="C183" s="226" t="s">
        <v>2930</v>
      </c>
      <c r="D183" s="226"/>
      <c r="E183" s="226"/>
      <c r="F183" s="246" t="s">
        <v>2855</v>
      </c>
      <c r="G183" s="226"/>
      <c r="H183" s="226" t="s">
        <v>2931</v>
      </c>
      <c r="I183" s="226" t="s">
        <v>2890</v>
      </c>
      <c r="J183" s="226"/>
      <c r="K183" s="268"/>
    </row>
    <row r="184" spans="2:11" s="1" customFormat="1" ht="15" customHeight="1">
      <c r="B184" s="247"/>
      <c r="C184" s="226" t="s">
        <v>2919</v>
      </c>
      <c r="D184" s="226"/>
      <c r="E184" s="226"/>
      <c r="F184" s="246" t="s">
        <v>2855</v>
      </c>
      <c r="G184" s="226"/>
      <c r="H184" s="226" t="s">
        <v>2932</v>
      </c>
      <c r="I184" s="226" t="s">
        <v>2890</v>
      </c>
      <c r="J184" s="226"/>
      <c r="K184" s="268"/>
    </row>
    <row r="185" spans="2:11" s="1" customFormat="1" ht="15" customHeight="1">
      <c r="B185" s="247"/>
      <c r="C185" s="226" t="s">
        <v>140</v>
      </c>
      <c r="D185" s="226"/>
      <c r="E185" s="226"/>
      <c r="F185" s="246" t="s">
        <v>2861</v>
      </c>
      <c r="G185" s="226"/>
      <c r="H185" s="226" t="s">
        <v>2933</v>
      </c>
      <c r="I185" s="226" t="s">
        <v>2857</v>
      </c>
      <c r="J185" s="226">
        <v>50</v>
      </c>
      <c r="K185" s="268"/>
    </row>
    <row r="186" spans="2:11" s="1" customFormat="1" ht="15" customHeight="1">
      <c r="B186" s="247"/>
      <c r="C186" s="226" t="s">
        <v>2934</v>
      </c>
      <c r="D186" s="226"/>
      <c r="E186" s="226"/>
      <c r="F186" s="246" t="s">
        <v>2861</v>
      </c>
      <c r="G186" s="226"/>
      <c r="H186" s="226" t="s">
        <v>2935</v>
      </c>
      <c r="I186" s="226" t="s">
        <v>2936</v>
      </c>
      <c r="J186" s="226"/>
      <c r="K186" s="268"/>
    </row>
    <row r="187" spans="2:11" s="1" customFormat="1" ht="15" customHeight="1">
      <c r="B187" s="247"/>
      <c r="C187" s="226" t="s">
        <v>2937</v>
      </c>
      <c r="D187" s="226"/>
      <c r="E187" s="226"/>
      <c r="F187" s="246" t="s">
        <v>2861</v>
      </c>
      <c r="G187" s="226"/>
      <c r="H187" s="226" t="s">
        <v>2938</v>
      </c>
      <c r="I187" s="226" t="s">
        <v>2936</v>
      </c>
      <c r="J187" s="226"/>
      <c r="K187" s="268"/>
    </row>
    <row r="188" spans="2:11" s="1" customFormat="1" ht="15" customHeight="1">
      <c r="B188" s="247"/>
      <c r="C188" s="226" t="s">
        <v>2939</v>
      </c>
      <c r="D188" s="226"/>
      <c r="E188" s="226"/>
      <c r="F188" s="246" t="s">
        <v>2861</v>
      </c>
      <c r="G188" s="226"/>
      <c r="H188" s="226" t="s">
        <v>2940</v>
      </c>
      <c r="I188" s="226" t="s">
        <v>2936</v>
      </c>
      <c r="J188" s="226"/>
      <c r="K188" s="268"/>
    </row>
    <row r="189" spans="2:11" s="1" customFormat="1" ht="15" customHeight="1">
      <c r="B189" s="247"/>
      <c r="C189" s="280" t="s">
        <v>2941</v>
      </c>
      <c r="D189" s="226"/>
      <c r="E189" s="226"/>
      <c r="F189" s="246" t="s">
        <v>2861</v>
      </c>
      <c r="G189" s="226"/>
      <c r="H189" s="226" t="s">
        <v>2942</v>
      </c>
      <c r="I189" s="226" t="s">
        <v>2943</v>
      </c>
      <c r="J189" s="281" t="s">
        <v>2944</v>
      </c>
      <c r="K189" s="268"/>
    </row>
    <row r="190" spans="2:11" s="1" customFormat="1" ht="15" customHeight="1">
      <c r="B190" s="247"/>
      <c r="C190" s="232" t="s">
        <v>42</v>
      </c>
      <c r="D190" s="226"/>
      <c r="E190" s="226"/>
      <c r="F190" s="246" t="s">
        <v>2855</v>
      </c>
      <c r="G190" s="226"/>
      <c r="H190" s="223" t="s">
        <v>2945</v>
      </c>
      <c r="I190" s="226" t="s">
        <v>2946</v>
      </c>
      <c r="J190" s="226"/>
      <c r="K190" s="268"/>
    </row>
    <row r="191" spans="2:11" s="1" customFormat="1" ht="15" customHeight="1">
      <c r="B191" s="247"/>
      <c r="C191" s="232" t="s">
        <v>2947</v>
      </c>
      <c r="D191" s="226"/>
      <c r="E191" s="226"/>
      <c r="F191" s="246" t="s">
        <v>2855</v>
      </c>
      <c r="G191" s="226"/>
      <c r="H191" s="226" t="s">
        <v>2948</v>
      </c>
      <c r="I191" s="226" t="s">
        <v>2890</v>
      </c>
      <c r="J191" s="226"/>
      <c r="K191" s="268"/>
    </row>
    <row r="192" spans="2:11" s="1" customFormat="1" ht="15" customHeight="1">
      <c r="B192" s="247"/>
      <c r="C192" s="232" t="s">
        <v>2949</v>
      </c>
      <c r="D192" s="226"/>
      <c r="E192" s="226"/>
      <c r="F192" s="246" t="s">
        <v>2855</v>
      </c>
      <c r="G192" s="226"/>
      <c r="H192" s="226" t="s">
        <v>2950</v>
      </c>
      <c r="I192" s="226" t="s">
        <v>2890</v>
      </c>
      <c r="J192" s="226"/>
      <c r="K192" s="268"/>
    </row>
    <row r="193" spans="2:11" s="1" customFormat="1" ht="15" customHeight="1">
      <c r="B193" s="247"/>
      <c r="C193" s="232" t="s">
        <v>2951</v>
      </c>
      <c r="D193" s="226"/>
      <c r="E193" s="226"/>
      <c r="F193" s="246" t="s">
        <v>2861</v>
      </c>
      <c r="G193" s="226"/>
      <c r="H193" s="226" t="s">
        <v>2952</v>
      </c>
      <c r="I193" s="226" t="s">
        <v>2890</v>
      </c>
      <c r="J193" s="226"/>
      <c r="K193" s="268"/>
    </row>
    <row r="194" spans="2:11" s="1" customFormat="1" ht="15" customHeight="1">
      <c r="B194" s="274"/>
      <c r="C194" s="282"/>
      <c r="D194" s="256"/>
      <c r="E194" s="256"/>
      <c r="F194" s="256"/>
      <c r="G194" s="256"/>
      <c r="H194" s="256"/>
      <c r="I194" s="256"/>
      <c r="J194" s="256"/>
      <c r="K194" s="275"/>
    </row>
    <row r="195" spans="2:11" s="1" customFormat="1" ht="18.75" customHeight="1">
      <c r="B195" s="223"/>
      <c r="C195" s="226"/>
      <c r="D195" s="226"/>
      <c r="E195" s="226"/>
      <c r="F195" s="246"/>
      <c r="G195" s="226"/>
      <c r="H195" s="226"/>
      <c r="I195" s="226"/>
      <c r="J195" s="226"/>
      <c r="K195" s="223"/>
    </row>
    <row r="196" spans="2:11" s="1" customFormat="1" ht="18.75" customHeight="1">
      <c r="B196" s="223"/>
      <c r="C196" s="226"/>
      <c r="D196" s="226"/>
      <c r="E196" s="226"/>
      <c r="F196" s="246"/>
      <c r="G196" s="226"/>
      <c r="H196" s="226"/>
      <c r="I196" s="226"/>
      <c r="J196" s="226"/>
      <c r="K196" s="223"/>
    </row>
    <row r="197" spans="2:11" s="1" customFormat="1" ht="18.75" customHeight="1">
      <c r="B197" s="233"/>
      <c r="C197" s="233"/>
      <c r="D197" s="233"/>
      <c r="E197" s="233"/>
      <c r="F197" s="233"/>
      <c r="G197" s="233"/>
      <c r="H197" s="233"/>
      <c r="I197" s="233"/>
      <c r="J197" s="233"/>
      <c r="K197" s="233"/>
    </row>
    <row r="198" spans="2:11" s="1" customFormat="1" ht="13.5">
      <c r="B198" s="215"/>
      <c r="C198" s="216"/>
      <c r="D198" s="216"/>
      <c r="E198" s="216"/>
      <c r="F198" s="216"/>
      <c r="G198" s="216"/>
      <c r="H198" s="216"/>
      <c r="I198" s="216"/>
      <c r="J198" s="216"/>
      <c r="K198" s="217"/>
    </row>
    <row r="199" spans="2:11" s="1" customFormat="1" ht="21">
      <c r="B199" s="218"/>
      <c r="C199" s="337" t="s">
        <v>2953</v>
      </c>
      <c r="D199" s="337"/>
      <c r="E199" s="337"/>
      <c r="F199" s="337"/>
      <c r="G199" s="337"/>
      <c r="H199" s="337"/>
      <c r="I199" s="337"/>
      <c r="J199" s="337"/>
      <c r="K199" s="219"/>
    </row>
    <row r="200" spans="2:11" s="1" customFormat="1" ht="25.5" customHeight="1">
      <c r="B200" s="218"/>
      <c r="C200" s="283" t="s">
        <v>2954</v>
      </c>
      <c r="D200" s="283"/>
      <c r="E200" s="283"/>
      <c r="F200" s="283" t="s">
        <v>2955</v>
      </c>
      <c r="G200" s="284"/>
      <c r="H200" s="336" t="s">
        <v>2956</v>
      </c>
      <c r="I200" s="336"/>
      <c r="J200" s="336"/>
      <c r="K200" s="219"/>
    </row>
    <row r="201" spans="2:11" s="1" customFormat="1" ht="5.25" customHeight="1">
      <c r="B201" s="247"/>
      <c r="C201" s="244"/>
      <c r="D201" s="244"/>
      <c r="E201" s="244"/>
      <c r="F201" s="244"/>
      <c r="G201" s="226"/>
      <c r="H201" s="244"/>
      <c r="I201" s="244"/>
      <c r="J201" s="244"/>
      <c r="K201" s="268"/>
    </row>
    <row r="202" spans="2:11" s="1" customFormat="1" ht="15" customHeight="1">
      <c r="B202" s="247"/>
      <c r="C202" s="226" t="s">
        <v>2946</v>
      </c>
      <c r="D202" s="226"/>
      <c r="E202" s="226"/>
      <c r="F202" s="246" t="s">
        <v>43</v>
      </c>
      <c r="G202" s="226"/>
      <c r="H202" s="335" t="s">
        <v>2957</v>
      </c>
      <c r="I202" s="335"/>
      <c r="J202" s="335"/>
      <c r="K202" s="268"/>
    </row>
    <row r="203" spans="2:11" s="1" customFormat="1" ht="15" customHeight="1">
      <c r="B203" s="247"/>
      <c r="C203" s="253"/>
      <c r="D203" s="226"/>
      <c r="E203" s="226"/>
      <c r="F203" s="246" t="s">
        <v>44</v>
      </c>
      <c r="G203" s="226"/>
      <c r="H203" s="335" t="s">
        <v>2958</v>
      </c>
      <c r="I203" s="335"/>
      <c r="J203" s="335"/>
      <c r="K203" s="268"/>
    </row>
    <row r="204" spans="2:11" s="1" customFormat="1" ht="15" customHeight="1">
      <c r="B204" s="247"/>
      <c r="C204" s="253"/>
      <c r="D204" s="226"/>
      <c r="E204" s="226"/>
      <c r="F204" s="246" t="s">
        <v>47</v>
      </c>
      <c r="G204" s="226"/>
      <c r="H204" s="335" t="s">
        <v>2959</v>
      </c>
      <c r="I204" s="335"/>
      <c r="J204" s="335"/>
      <c r="K204" s="268"/>
    </row>
    <row r="205" spans="2:11" s="1" customFormat="1" ht="15" customHeight="1">
      <c r="B205" s="247"/>
      <c r="C205" s="226"/>
      <c r="D205" s="226"/>
      <c r="E205" s="226"/>
      <c r="F205" s="246" t="s">
        <v>45</v>
      </c>
      <c r="G205" s="226"/>
      <c r="H205" s="335" t="s">
        <v>2960</v>
      </c>
      <c r="I205" s="335"/>
      <c r="J205" s="335"/>
      <c r="K205" s="268"/>
    </row>
    <row r="206" spans="2:11" s="1" customFormat="1" ht="15" customHeight="1">
      <c r="B206" s="247"/>
      <c r="C206" s="226"/>
      <c r="D206" s="226"/>
      <c r="E206" s="226"/>
      <c r="F206" s="246" t="s">
        <v>46</v>
      </c>
      <c r="G206" s="226"/>
      <c r="H206" s="335" t="s">
        <v>2961</v>
      </c>
      <c r="I206" s="335"/>
      <c r="J206" s="335"/>
      <c r="K206" s="268"/>
    </row>
    <row r="207" spans="2:11" s="1" customFormat="1" ht="15" customHeight="1">
      <c r="B207" s="247"/>
      <c r="C207" s="226"/>
      <c r="D207" s="226"/>
      <c r="E207" s="226"/>
      <c r="F207" s="246"/>
      <c r="G207" s="226"/>
      <c r="H207" s="226"/>
      <c r="I207" s="226"/>
      <c r="J207" s="226"/>
      <c r="K207" s="268"/>
    </row>
    <row r="208" spans="2:11" s="1" customFormat="1" ht="15" customHeight="1">
      <c r="B208" s="247"/>
      <c r="C208" s="226" t="s">
        <v>2902</v>
      </c>
      <c r="D208" s="226"/>
      <c r="E208" s="226"/>
      <c r="F208" s="246" t="s">
        <v>79</v>
      </c>
      <c r="G208" s="226"/>
      <c r="H208" s="335" t="s">
        <v>2962</v>
      </c>
      <c r="I208" s="335"/>
      <c r="J208" s="335"/>
      <c r="K208" s="268"/>
    </row>
    <row r="209" spans="2:11" s="1" customFormat="1" ht="15" customHeight="1">
      <c r="B209" s="247"/>
      <c r="C209" s="253"/>
      <c r="D209" s="226"/>
      <c r="E209" s="226"/>
      <c r="F209" s="246" t="s">
        <v>2800</v>
      </c>
      <c r="G209" s="226"/>
      <c r="H209" s="335" t="s">
        <v>2801</v>
      </c>
      <c r="I209" s="335"/>
      <c r="J209" s="335"/>
      <c r="K209" s="268"/>
    </row>
    <row r="210" spans="2:11" s="1" customFormat="1" ht="15" customHeight="1">
      <c r="B210" s="247"/>
      <c r="C210" s="226"/>
      <c r="D210" s="226"/>
      <c r="E210" s="226"/>
      <c r="F210" s="246" t="s">
        <v>2798</v>
      </c>
      <c r="G210" s="226"/>
      <c r="H210" s="335" t="s">
        <v>2963</v>
      </c>
      <c r="I210" s="335"/>
      <c r="J210" s="335"/>
      <c r="K210" s="268"/>
    </row>
    <row r="211" spans="2:11" s="1" customFormat="1" ht="15" customHeight="1">
      <c r="B211" s="285"/>
      <c r="C211" s="253"/>
      <c r="D211" s="253"/>
      <c r="E211" s="253"/>
      <c r="F211" s="246" t="s">
        <v>104</v>
      </c>
      <c r="G211" s="232"/>
      <c r="H211" s="334" t="s">
        <v>2802</v>
      </c>
      <c r="I211" s="334"/>
      <c r="J211" s="334"/>
      <c r="K211" s="286"/>
    </row>
    <row r="212" spans="2:11" s="1" customFormat="1" ht="15" customHeight="1">
      <c r="B212" s="285"/>
      <c r="C212" s="253"/>
      <c r="D212" s="253"/>
      <c r="E212" s="253"/>
      <c r="F212" s="246" t="s">
        <v>1121</v>
      </c>
      <c r="G212" s="232"/>
      <c r="H212" s="334" t="s">
        <v>2964</v>
      </c>
      <c r="I212" s="334"/>
      <c r="J212" s="334"/>
      <c r="K212" s="286"/>
    </row>
    <row r="213" spans="2:11" s="1" customFormat="1" ht="15" customHeight="1">
      <c r="B213" s="285"/>
      <c r="C213" s="253"/>
      <c r="D213" s="253"/>
      <c r="E213" s="253"/>
      <c r="F213" s="287"/>
      <c r="G213" s="232"/>
      <c r="H213" s="288"/>
      <c r="I213" s="288"/>
      <c r="J213" s="288"/>
      <c r="K213" s="286"/>
    </row>
    <row r="214" spans="2:11" s="1" customFormat="1" ht="15" customHeight="1">
      <c r="B214" s="285"/>
      <c r="C214" s="226" t="s">
        <v>2926</v>
      </c>
      <c r="D214" s="253"/>
      <c r="E214" s="253"/>
      <c r="F214" s="246">
        <v>1</v>
      </c>
      <c r="G214" s="232"/>
      <c r="H214" s="334" t="s">
        <v>2965</v>
      </c>
      <c r="I214" s="334"/>
      <c r="J214" s="334"/>
      <c r="K214" s="286"/>
    </row>
    <row r="215" spans="2:11" s="1" customFormat="1" ht="15" customHeight="1">
      <c r="B215" s="285"/>
      <c r="C215" s="253"/>
      <c r="D215" s="253"/>
      <c r="E215" s="253"/>
      <c r="F215" s="246">
        <v>2</v>
      </c>
      <c r="G215" s="232"/>
      <c r="H215" s="334" t="s">
        <v>2966</v>
      </c>
      <c r="I215" s="334"/>
      <c r="J215" s="334"/>
      <c r="K215" s="286"/>
    </row>
    <row r="216" spans="2:11" s="1" customFormat="1" ht="15" customHeight="1">
      <c r="B216" s="285"/>
      <c r="C216" s="253"/>
      <c r="D216" s="253"/>
      <c r="E216" s="253"/>
      <c r="F216" s="246">
        <v>3</v>
      </c>
      <c r="G216" s="232"/>
      <c r="H216" s="334" t="s">
        <v>2967</v>
      </c>
      <c r="I216" s="334"/>
      <c r="J216" s="334"/>
      <c r="K216" s="286"/>
    </row>
    <row r="217" spans="2:11" s="1" customFormat="1" ht="15" customHeight="1">
      <c r="B217" s="285"/>
      <c r="C217" s="253"/>
      <c r="D217" s="253"/>
      <c r="E217" s="253"/>
      <c r="F217" s="246">
        <v>4</v>
      </c>
      <c r="G217" s="232"/>
      <c r="H217" s="334" t="s">
        <v>2968</v>
      </c>
      <c r="I217" s="334"/>
      <c r="J217" s="334"/>
      <c r="K217" s="286"/>
    </row>
    <row r="218" spans="2:11" s="1" customFormat="1" ht="12.75" customHeight="1">
      <c r="B218" s="289"/>
      <c r="C218" s="290"/>
      <c r="D218" s="290"/>
      <c r="E218" s="290"/>
      <c r="F218" s="290"/>
      <c r="G218" s="290"/>
      <c r="H218" s="290"/>
      <c r="I218" s="290"/>
      <c r="J218" s="290"/>
      <c r="K218" s="291"/>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01 - stavební část</vt:lpstr>
      <vt:lpstr>02 - elektroinstalace sil...</vt:lpstr>
      <vt:lpstr>03 - elektroinstalace sla...</vt:lpstr>
      <vt:lpstr>04 - zdravotechnické inst...</vt:lpstr>
      <vt:lpstr>05 - ústřední vytápění</vt:lpstr>
      <vt:lpstr>06 - vzduchotechnika</vt:lpstr>
      <vt:lpstr>07 - medicinální plyny</vt:lpstr>
      <vt:lpstr>08 - kolejnicový systém</vt:lpstr>
      <vt:lpstr>VON - vedlejší a ostatní ...</vt:lpstr>
      <vt:lpstr>Pokyny pro vyplnění</vt:lpstr>
      <vt:lpstr>'01 - stavební část'!Názvy_tisku</vt:lpstr>
      <vt:lpstr>'02 - elektroinstalace sil...'!Názvy_tisku</vt:lpstr>
      <vt:lpstr>'03 - elektroinstalace sla...'!Názvy_tisku</vt:lpstr>
      <vt:lpstr>'04 - zdravotechnické inst...'!Názvy_tisku</vt:lpstr>
      <vt:lpstr>'05 - ústřední vytápění'!Názvy_tisku</vt:lpstr>
      <vt:lpstr>'06 - vzduchotechnika'!Názvy_tisku</vt:lpstr>
      <vt:lpstr>'07 - medicinální plyny'!Názvy_tisku</vt:lpstr>
      <vt:lpstr>'08 - kolejnicový systém'!Názvy_tisku</vt:lpstr>
      <vt:lpstr>'Rekapitulace stavby'!Názvy_tisku</vt:lpstr>
      <vt:lpstr>'VON - vedlejší a ostatní ...'!Názvy_tisku</vt:lpstr>
      <vt:lpstr>'01 - stavební část'!Oblast_tisku</vt:lpstr>
      <vt:lpstr>'02 - elektroinstalace sil...'!Oblast_tisku</vt:lpstr>
      <vt:lpstr>'03 - elektroinstalace sla...'!Oblast_tisku</vt:lpstr>
      <vt:lpstr>'04 - zdravotechnické inst...'!Oblast_tisku</vt:lpstr>
      <vt:lpstr>'05 - ústřední vytápění'!Oblast_tisku</vt:lpstr>
      <vt:lpstr>'06 - vzduchotechnika'!Oblast_tisku</vt:lpstr>
      <vt:lpstr>'07 - medicinální plyny'!Oblast_tisku</vt:lpstr>
      <vt:lpstr>'08 - kolejnicový systém'!Oblast_tisku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Honza</cp:lastModifiedBy>
  <dcterms:created xsi:type="dcterms:W3CDTF">2019-10-25T12:11:14Z</dcterms:created>
  <dcterms:modified xsi:type="dcterms:W3CDTF">2019-10-29T09:01:30Z</dcterms:modified>
</cp:coreProperties>
</file>